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750"/>
  </bookViews>
  <sheets>
    <sheet name="Sheet1" sheetId="1" r:id="rId1"/>
    <sheet name="中睿最近10日单量" sheetId="2" r:id="rId2"/>
    <sheet name="JH单量" sheetId="3" r:id="rId3"/>
  </sheets>
  <definedNames>
    <definedName name="_xlnm._FilterDatabase" localSheetId="0" hidden="1">Sheet1!#REF!</definedName>
  </definedNames>
  <calcPr calcId="144525"/>
</workbook>
</file>

<file path=xl/comments1.xml><?xml version="1.0" encoding="utf-8"?>
<comments xmlns="http://schemas.openxmlformats.org/spreadsheetml/2006/main">
  <authors>
    <author>defy</author>
  </authors>
  <commentList>
    <comment ref="C26" authorId="0">
      <text>
        <r>
          <rPr>
            <b/>
            <sz val="9"/>
            <rFont val="宋体"/>
            <charset val="134"/>
          </rPr>
          <t>defy:</t>
        </r>
        <r>
          <rPr>
            <sz val="9"/>
            <rFont val="宋体"/>
            <charset val="134"/>
          </rPr>
          <t xml:space="preserve">
纯透明门黑压花2/7</t>
        </r>
      </text>
    </comment>
    <comment ref="C27" authorId="0">
      <text>
        <r>
          <rPr>
            <b/>
            <sz val="9"/>
            <rFont val="宋体"/>
            <charset val="134"/>
          </rPr>
          <t>defy:</t>
        </r>
        <r>
          <rPr>
            <sz val="9"/>
            <rFont val="宋体"/>
            <charset val="134"/>
          </rPr>
          <t xml:space="preserve">
纯透明门黑压花3/7</t>
        </r>
      </text>
    </comment>
    <comment ref="C28" authorId="0">
      <text>
        <r>
          <rPr>
            <b/>
            <sz val="9"/>
            <rFont val="宋体"/>
            <charset val="134"/>
          </rPr>
          <t>defy:</t>
        </r>
        <r>
          <rPr>
            <sz val="9"/>
            <rFont val="宋体"/>
            <charset val="134"/>
          </rPr>
          <t xml:space="preserve">
纯透明们乳白2/7</t>
        </r>
      </text>
    </comment>
    <comment ref="C29" authorId="0">
      <text>
        <r>
          <rPr>
            <b/>
            <sz val="9"/>
            <rFont val="宋体"/>
            <charset val="134"/>
          </rPr>
          <t>defy:</t>
        </r>
        <r>
          <rPr>
            <sz val="9"/>
            <rFont val="宋体"/>
            <charset val="134"/>
          </rPr>
          <t xml:space="preserve">
纯透明门乳白3/7</t>
        </r>
      </text>
    </comment>
  </commentList>
</comments>
</file>

<file path=xl/sharedStrings.xml><?xml version="1.0" encoding="utf-8"?>
<sst xmlns="http://schemas.openxmlformats.org/spreadsheetml/2006/main" count="610" uniqueCount="255">
  <si>
    <t>测算日期</t>
  </si>
  <si>
    <t>D97-XN9</t>
  </si>
  <si>
    <t>D98-XN10</t>
  </si>
  <si>
    <t>D99-XN11</t>
  </si>
  <si>
    <t>D100-XN12</t>
  </si>
  <si>
    <t>D102-XN13</t>
  </si>
  <si>
    <t>D166-XN14</t>
  </si>
  <si>
    <t>D167-XN15</t>
  </si>
  <si>
    <t>D168-XN16</t>
  </si>
  <si>
    <t>D186-XN25</t>
  </si>
  <si>
    <t>D192-XN31</t>
  </si>
  <si>
    <t>D187-XN26</t>
  </si>
  <si>
    <t>D226</t>
  </si>
  <si>
    <t>D258</t>
  </si>
  <si>
    <t>D259</t>
  </si>
  <si>
    <t>D260</t>
  </si>
  <si>
    <t>D263</t>
  </si>
  <si>
    <t>SPU</t>
  </si>
  <si>
    <t>中睿SKU</t>
  </si>
  <si>
    <t>京汇SKU</t>
  </si>
  <si>
    <t>体积</t>
  </si>
  <si>
    <t>重量</t>
  </si>
  <si>
    <t>ZR库存</t>
  </si>
  <si>
    <t>JH库存</t>
  </si>
  <si>
    <t>库存合计</t>
  </si>
  <si>
    <t>10日均单量</t>
  </si>
  <si>
    <t>可售天数</t>
  </si>
  <si>
    <t>预计售空日期</t>
  </si>
  <si>
    <t>库存余额</t>
  </si>
  <si>
    <t>十日平均单量</t>
  </si>
  <si>
    <t>下单日期</t>
  </si>
  <si>
    <t>出货日期</t>
  </si>
  <si>
    <t>入仓日期</t>
  </si>
  <si>
    <t>乳白衣柜</t>
  </si>
  <si>
    <t>WHT-Pattern-10</t>
  </si>
  <si>
    <t>YG-GM-WHT-10</t>
  </si>
  <si>
    <t>WHT-Pattern-12</t>
  </si>
  <si>
    <t>YG-GM-WHT-12</t>
  </si>
  <si>
    <t>-</t>
  </si>
  <si>
    <t>WHT-Pattern-16</t>
  </si>
  <si>
    <t>YG-GM-WHT-16</t>
  </si>
  <si>
    <t>WHT-Pattern-20</t>
  </si>
  <si>
    <t>YG-GM-WHT-20</t>
  </si>
  <si>
    <t>黑白相间衣柜</t>
  </si>
  <si>
    <t>BLK-WHT-Pattern-10</t>
  </si>
  <si>
    <t>YG-GM-HBGZ-10</t>
  </si>
  <si>
    <t>BLK-WHT-Pattern-12</t>
  </si>
  <si>
    <t>YG-GM-HBGZ-12</t>
  </si>
  <si>
    <t>BLK-WHT-Pattern-16</t>
  </si>
  <si>
    <t>YG-GM-HBGZ-16</t>
  </si>
  <si>
    <t>BLK-WHT-Pattern-20</t>
  </si>
  <si>
    <t>YG-GM-HBGZ-20</t>
  </si>
  <si>
    <t>黑压花乳白门衣柜</t>
  </si>
  <si>
    <t>BLK-Pattern-10</t>
  </si>
  <si>
    <t>YG-GM-BK-10</t>
  </si>
  <si>
    <t>BLK-Pattern-12</t>
  </si>
  <si>
    <t>YG-GM-BK-12</t>
  </si>
  <si>
    <t>BLK-Pattern-16</t>
  </si>
  <si>
    <t>YG-GM-BK-16</t>
  </si>
  <si>
    <t>BLK-Pattern-20</t>
  </si>
  <si>
    <t>YG-GM-BK-20</t>
  </si>
  <si>
    <t>黑压花乳白门鞋柜</t>
  </si>
  <si>
    <t>SR001YH2/4</t>
  </si>
  <si>
    <t>XG-GM-BKWHT2/5</t>
  </si>
  <si>
    <t>SR001YH2/6</t>
  </si>
  <si>
    <t>XG-GM-BKWHT2/7</t>
  </si>
  <si>
    <t>SR001YH2/8</t>
  </si>
  <si>
    <t>XG-GM-BKWHT3/5</t>
  </si>
  <si>
    <t>SR001YH3/6</t>
  </si>
  <si>
    <t>XG-GM-BKWHT3/7</t>
  </si>
  <si>
    <t>乳白鞋柜</t>
  </si>
  <si>
    <t>NSR-WHT2/5</t>
  </si>
  <si>
    <t>XG-GM-WHT2/5</t>
  </si>
  <si>
    <t>NSR-WHT2/7</t>
  </si>
  <si>
    <t>XG-GM-WHT2/7</t>
  </si>
  <si>
    <t>NSR-WHT3/5</t>
  </si>
  <si>
    <t>XG-GM-WHT3/5</t>
  </si>
  <si>
    <t>NSR-WHT3/7</t>
  </si>
  <si>
    <t>XG-GM-WHT3/7</t>
  </si>
  <si>
    <t>纯透明门黑压花鞋柜2/7</t>
  </si>
  <si>
    <t>NSR-YHBLK2/7</t>
  </si>
  <si>
    <t>XG-GM-YHBLK2/7</t>
  </si>
  <si>
    <t>纯透明门黑压花鞋柜3/7</t>
  </si>
  <si>
    <t>NSR-YHBLK3/5</t>
  </si>
  <si>
    <t>XG-GM-YHBLK3/5</t>
  </si>
  <si>
    <t>纯透明门乳白鞋柜2/7</t>
  </si>
  <si>
    <t>NSR-YHWHT2/5</t>
  </si>
  <si>
    <t>XG-GM-YHWHT2/5</t>
  </si>
  <si>
    <t>纯透明门乳白鞋柜3/7</t>
  </si>
  <si>
    <t>NSR-YHWHT3/7</t>
  </si>
  <si>
    <t>XG-GM-YHWHT3/7</t>
  </si>
  <si>
    <t>贝多拉衣柜10格</t>
  </si>
  <si>
    <t>YG-GM-LTRB-10</t>
  </si>
  <si>
    <t>贝多拉衣柜12格</t>
  </si>
  <si>
    <t>YG-GM-LTRB-12</t>
  </si>
  <si>
    <t>贝多拉衣柜16格</t>
  </si>
  <si>
    <t>YG-GM-LTRB-16</t>
  </si>
  <si>
    <t>贝多拉衣柜20格</t>
  </si>
  <si>
    <t>YG-GM-LTRB-20</t>
  </si>
  <si>
    <t>矩形三层玄关桌-仿古色</t>
  </si>
  <si>
    <t>ZR-XGZ1-C1</t>
  </si>
  <si>
    <t>JH-XGZ1-C1</t>
  </si>
  <si>
    <t>矩形三层玄关桌-白橡木</t>
  </si>
  <si>
    <t>ZR-XGZ1-C2</t>
  </si>
  <si>
    <t>JH-XGZ1-C2</t>
  </si>
  <si>
    <t>矩形三层玄关桌-胡桃木</t>
  </si>
  <si>
    <t>ZR-XGZ1-C3</t>
  </si>
  <si>
    <t>JH-XGZ1-C3</t>
  </si>
  <si>
    <t>矩形三层鞋凳-仿古色</t>
  </si>
  <si>
    <t>ZR-XD1-C1</t>
  </si>
  <si>
    <t>JH-XD1-C1</t>
  </si>
  <si>
    <t>矩形三层鞋凳-白橡木</t>
  </si>
  <si>
    <t>ZR-XD1-C2</t>
  </si>
  <si>
    <t>JH-XD1-C2</t>
  </si>
  <si>
    <t>矩形三层鞋凳-胡桃木</t>
  </si>
  <si>
    <t>ZR-XD1-C3</t>
  </si>
  <si>
    <t>JH-XD1-C3</t>
  </si>
  <si>
    <t>圆形三脚边桌-仿古色</t>
  </si>
  <si>
    <t>ZR-BZ1-C1</t>
  </si>
  <si>
    <t>JH-BZ1-C1</t>
  </si>
  <si>
    <t>圆形三脚边桌-白橡木</t>
  </si>
  <si>
    <t>ZR-BZ1-C2</t>
  </si>
  <si>
    <t>JH-BZ1-C2</t>
  </si>
  <si>
    <t>圆形三脚边桌-胡桃木</t>
  </si>
  <si>
    <t>ZR-BZ1-C3</t>
  </si>
  <si>
    <t>JH-BZ1-C3</t>
  </si>
  <si>
    <t>矩形带轮咖啡桌-仿古色</t>
  </si>
  <si>
    <t>ZR-CFZ2-C1</t>
  </si>
  <si>
    <t>JH-CFZ2-C1</t>
  </si>
  <si>
    <t>矩形带轮咖啡桌-白橡木</t>
  </si>
  <si>
    <t>ZR-CFZ2-C2</t>
  </si>
  <si>
    <t>JH-CFZ2-C2</t>
  </si>
  <si>
    <t>矩形带轮咖啡桌-胡桃木</t>
  </si>
  <si>
    <t>ZR-CFZ2-C3</t>
  </si>
  <si>
    <t>JH-CFZ2-C3</t>
  </si>
  <si>
    <t>矩形带轮咖啡桌-白色</t>
  </si>
  <si>
    <t>ZR-CFZ2-C6</t>
  </si>
  <si>
    <t>JH-CFZ2-C6</t>
  </si>
  <si>
    <t>5层钢架展示柜-仿古色</t>
  </si>
  <si>
    <t>ZR-GJG5-C1</t>
  </si>
  <si>
    <t>JH-GJG5-C1</t>
  </si>
  <si>
    <t>5层钢架展示柜-白橡木</t>
  </si>
  <si>
    <t>ZR-GJG5-C2</t>
  </si>
  <si>
    <t>JH-GJG5-C2</t>
  </si>
  <si>
    <t>5层钢架展示柜-胡桃木</t>
  </si>
  <si>
    <t>ZR-GJG5-C3</t>
  </si>
  <si>
    <t>JH-GJG5-C3</t>
  </si>
  <si>
    <t>5层钢架展示柜-白色</t>
  </si>
  <si>
    <t>ZR-GJG5-C6</t>
  </si>
  <si>
    <t>JH-GJG5-C6</t>
  </si>
  <si>
    <t>4层钢架展示柜-仿古色</t>
  </si>
  <si>
    <t>ZR-GJG4-C1</t>
  </si>
  <si>
    <t>JH-GJG4-C1</t>
  </si>
  <si>
    <t>4层钢架展示柜-白橡木</t>
  </si>
  <si>
    <t>ZR-GJG4-C2</t>
  </si>
  <si>
    <t>JH-GJG4-C2</t>
  </si>
  <si>
    <t>4层钢架展示柜-胡桃木</t>
  </si>
  <si>
    <t>ZR-GJG4-C3</t>
  </si>
  <si>
    <t>JH-GJG4-C3</t>
  </si>
  <si>
    <t>4层钢架展示柜-白色</t>
  </si>
  <si>
    <t>ZR-GJG4-C6</t>
  </si>
  <si>
    <t>JH-GJG4-C6</t>
  </si>
  <si>
    <t>3层钢架展示柜-仿古色</t>
  </si>
  <si>
    <t>ZR-GJG3-C1</t>
  </si>
  <si>
    <t>JH-GJG3-C1</t>
  </si>
  <si>
    <t>3层钢架展示柜-白橡木</t>
  </si>
  <si>
    <t>ZR-GJG3-C2</t>
  </si>
  <si>
    <t>JH-GJG3-C2</t>
  </si>
  <si>
    <t>3层钢架展示柜-胡桃木</t>
  </si>
  <si>
    <t>ZR-GJG3-C3</t>
  </si>
  <si>
    <t>JH-GJG3-C3</t>
  </si>
  <si>
    <t>3层钢架展示柜-白色</t>
  </si>
  <si>
    <t>ZR-GJG3-C6</t>
  </si>
  <si>
    <t>JH-GJG3-C6</t>
  </si>
  <si>
    <t>2层钢架展示柜-仿古色</t>
  </si>
  <si>
    <t>ZR-GJG2-C1</t>
  </si>
  <si>
    <t>JH-GJG2-C1</t>
  </si>
  <si>
    <t>2层钢架展示柜-白橡木</t>
  </si>
  <si>
    <t>ZR-GJG2-C2</t>
  </si>
  <si>
    <t>JH-GJG2-C2</t>
  </si>
  <si>
    <t>2层钢架展示柜-胡桃木</t>
  </si>
  <si>
    <t>ZR-GJG2-C3</t>
  </si>
  <si>
    <t>JH-GJG2-C3</t>
  </si>
  <si>
    <t>2层钢架展示柜-白色</t>
  </si>
  <si>
    <t>ZR-GJG2-C6</t>
  </si>
  <si>
    <t>JH-GJG2-C6</t>
  </si>
  <si>
    <t>桌子联动铁网置物架40寸仿古木纹色</t>
  </si>
  <si>
    <t>ZR-LDTW40-C1</t>
  </si>
  <si>
    <t>JH-LDTW40-C1</t>
  </si>
  <si>
    <t>桌子联动铁网置物架47寸仿古木纹色</t>
  </si>
  <si>
    <t>ZR-LDTW47-C1</t>
  </si>
  <si>
    <t>JH-LDTW47-C1</t>
  </si>
  <si>
    <t>桌子联动铁网置物架55寸仿古木纹色</t>
  </si>
  <si>
    <t>ZR-LDTW55-C1</t>
  </si>
  <si>
    <t>JH-LDTW55-C1</t>
  </si>
  <si>
    <t>桌子联动铁网置物架63寸仿古木纹色</t>
  </si>
  <si>
    <t>ZR-LDTW63-C1</t>
  </si>
  <si>
    <t>JH-LDTW63-C1</t>
  </si>
  <si>
    <t>合计4</t>
  </si>
  <si>
    <t>2*5</t>
  </si>
  <si>
    <t>2*7</t>
  </si>
  <si>
    <t>3*5</t>
  </si>
  <si>
    <t>3*7</t>
  </si>
  <si>
    <t>10格</t>
  </si>
  <si>
    <t>12格</t>
  </si>
  <si>
    <t>16格</t>
  </si>
  <si>
    <t>20格</t>
  </si>
  <si>
    <t>首个剩余库存公式：</t>
  </si>
  <si>
    <t>中文名</t>
  </si>
  <si>
    <t>SKU</t>
  </si>
  <si>
    <t>FBA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</si>
  <si>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</si>
  <si>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</si>
  <si>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</si>
  <si>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</si>
  <si>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</si>
  <si>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</si>
  <si>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</si>
  <si>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</si>
  <si>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</si>
  <si>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</si>
  <si>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</si>
  <si>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</si>
  <si>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</si>
  <si>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</si>
  <si>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</si>
  <si>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SELLABLE</t>
  </si>
  <si>
    <t>UNSELLABLE</t>
  </si>
  <si>
    <t>黑白相间</t>
  </si>
  <si>
    <t>黄横木纹</t>
  </si>
  <si>
    <t>Wooden-Pattern-10</t>
  </si>
  <si>
    <t>Wooden-Pattern-12</t>
  </si>
  <si>
    <t>Wooden-Pattern-16x</t>
  </si>
  <si>
    <t>Wooden-Pattern-20X</t>
  </si>
  <si>
    <t>黑墙白门</t>
  </si>
  <si>
    <t>鞋柜</t>
  </si>
  <si>
    <t>透明门黑压花鞋柜</t>
  </si>
  <si>
    <t>透明门乳白鞋柜</t>
  </si>
  <si>
    <t>JH平均</t>
  </si>
  <si>
    <t>总</t>
  </si>
  <si>
    <t>YG-GM-WDN-10</t>
  </si>
  <si>
    <t>0</t>
  </si>
  <si>
    <t>YG-GM-WDN-12</t>
  </si>
  <si>
    <t>YG-GM-WDN-16</t>
  </si>
  <si>
    <t>YG-GM-WDN-20</t>
  </si>
  <si>
    <t>6</t>
  </si>
  <si>
    <t>5</t>
  </si>
  <si>
    <t>8</t>
  </si>
  <si>
    <t>3</t>
  </si>
  <si>
    <t>4</t>
  </si>
  <si>
    <t>2</t>
  </si>
  <si>
    <t>1</t>
  </si>
  <si>
    <t>透明门黑压花鞋柜2*7</t>
  </si>
  <si>
    <t>透明门黑压花鞋柜3*7</t>
  </si>
  <si>
    <t>贝多拉衣柜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</si>
</sst>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);[Red]\(0\)"/>
    <numFmt numFmtId="177" formatCode="#,##0.00_ "/>
    <numFmt numFmtId="178" formatCode="0.00_ "/>
    <numFmt numFmtId="179" formatCode="_ * #,##0_ ;_ * \-#,##0_ ;_ * &quot;-&quot;??_ ;_ @_ "/>
    <numFmt numFmtId="180" formatCode="0_ "/>
    <numFmt numFmtId="181" formatCode="yyyy/m/d;@"/>
    <numFmt numFmtId="182" formatCode="0.0_ "/>
    <numFmt numFmtId="183" formatCode="0.00000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5"/>
      <name val="宋体"/>
      <charset val="134"/>
    </font>
    <font>
      <sz val="12"/>
      <name val="Arial Narrow"/>
      <charset val="134"/>
    </font>
    <font>
      <sz val="12"/>
      <color indexed="8"/>
      <name val="Arial Narrow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5" fillId="25" borderId="4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3" fillId="0" borderId="0"/>
  </cellStyleXfs>
  <cellXfs count="102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3" fontId="1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58" fontId="2" fillId="2" borderId="2" xfId="8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3" borderId="1" xfId="50" applyFont="1" applyFill="1" applyBorder="1"/>
    <xf numFmtId="0" fontId="5" fillId="0" borderId="1" xfId="50" applyFont="1" applyBorder="1" applyAlignment="1">
      <alignment horizontal="left"/>
    </xf>
    <xf numFmtId="0" fontId="5" fillId="0" borderId="3" xfId="50" applyFont="1" applyBorder="1" applyAlignment="1">
      <alignment horizontal="left"/>
    </xf>
    <xf numFmtId="0" fontId="1" fillId="3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78" fontId="0" fillId="0" borderId="0" xfId="0" applyNumberForma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58" fontId="2" fillId="2" borderId="1" xfId="8" applyNumberFormat="1" applyFont="1" applyFill="1" applyBorder="1" applyAlignment="1">
      <alignment horizontal="center" vertical="center"/>
    </xf>
    <xf numFmtId="43" fontId="1" fillId="0" borderId="1" xfId="8" applyFont="1" applyBorder="1" applyAlignment="1">
      <alignment horizontal="center" vertical="center"/>
    </xf>
    <xf numFmtId="179" fontId="1" fillId="0" borderId="1" xfId="8" applyNumberFormat="1" applyFont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179" fontId="4" fillId="3" borderId="1" xfId="8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79" fontId="4" fillId="0" borderId="1" xfId="8" applyNumberFormat="1" applyFont="1" applyFill="1" applyBorder="1" applyAlignment="1">
      <alignment horizontal="center"/>
    </xf>
    <xf numFmtId="0" fontId="1" fillId="3" borderId="1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6" fillId="7" borderId="0" xfId="0" applyFont="1" applyFill="1">
      <alignment vertical="center"/>
    </xf>
    <xf numFmtId="0" fontId="0" fillId="8" borderId="0" xfId="0" applyFill="1">
      <alignment vertical="center"/>
    </xf>
    <xf numFmtId="179" fontId="0" fillId="0" borderId="0" xfId="8" applyNumberFormat="1" applyFont="1">
      <alignment vertical="center"/>
    </xf>
    <xf numFmtId="179" fontId="0" fillId="0" borderId="0" xfId="8" applyNumberFormat="1" applyFont="1" applyAlignment="1">
      <alignment horizontal="center" vertical="center"/>
    </xf>
    <xf numFmtId="43" fontId="0" fillId="0" borderId="0" xfId="8" applyFont="1">
      <alignment vertical="center"/>
    </xf>
    <xf numFmtId="180" fontId="0" fillId="0" borderId="0" xfId="8" applyNumberFormat="1" applyFont="1">
      <alignment vertical="center"/>
    </xf>
    <xf numFmtId="14" fontId="0" fillId="0" borderId="0" xfId="0" applyNumberFormat="1">
      <alignment vertical="center"/>
    </xf>
    <xf numFmtId="0" fontId="7" fillId="8" borderId="0" xfId="0" applyFont="1" applyFill="1">
      <alignment vertical="center"/>
    </xf>
    <xf numFmtId="0" fontId="7" fillId="5" borderId="0" xfId="0" applyFont="1" applyFill="1">
      <alignment vertical="center"/>
    </xf>
    <xf numFmtId="179" fontId="0" fillId="5" borderId="0" xfId="8" applyNumberFormat="1" applyFont="1" applyFill="1">
      <alignment vertical="center"/>
    </xf>
    <xf numFmtId="179" fontId="0" fillId="5" borderId="0" xfId="8" applyNumberFormat="1" applyFont="1" applyFill="1" applyAlignment="1">
      <alignment horizontal="center"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7" fillId="0" borderId="0" xfId="0" applyFont="1" applyFill="1">
      <alignment vertical="center"/>
    </xf>
    <xf numFmtId="179" fontId="0" fillId="0" borderId="0" xfId="8" applyNumberFormat="1" applyFont="1" applyFill="1">
      <alignment vertical="center"/>
    </xf>
    <xf numFmtId="179" fontId="0" fillId="0" borderId="0" xfId="8" applyNumberFormat="1" applyFont="1" applyFill="1" applyAlignment="1">
      <alignment horizontal="center" vertical="center"/>
    </xf>
    <xf numFmtId="43" fontId="0" fillId="5" borderId="0" xfId="8" applyFont="1" applyFill="1" applyAlignment="1">
      <alignment horizontal="center" vertical="center"/>
    </xf>
    <xf numFmtId="43" fontId="0" fillId="0" borderId="0" xfId="8" applyFont="1" applyFill="1" applyAlignment="1">
      <alignment horizontal="center" vertical="center"/>
    </xf>
    <xf numFmtId="179" fontId="0" fillId="6" borderId="0" xfId="8" applyNumberFormat="1" applyFont="1" applyFill="1">
      <alignment vertical="center"/>
    </xf>
    <xf numFmtId="43" fontId="0" fillId="6" borderId="0" xfId="8" applyFont="1" applyFill="1" applyAlignment="1">
      <alignment horizontal="center" vertical="center"/>
    </xf>
    <xf numFmtId="179" fontId="6" fillId="7" borderId="0" xfId="8" applyNumberFormat="1" applyFont="1" applyFill="1">
      <alignment vertical="center"/>
    </xf>
    <xf numFmtId="179" fontId="6" fillId="7" borderId="0" xfId="8" applyNumberFormat="1" applyFont="1" applyFill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79" fontId="0" fillId="8" borderId="0" xfId="0" applyNumberFormat="1" applyFill="1">
      <alignment vertical="center"/>
    </xf>
    <xf numFmtId="179" fontId="0" fillId="8" borderId="0" xfId="0" applyNumberFormat="1" applyFill="1" applyAlignment="1">
      <alignment horizontal="center" vertical="center"/>
    </xf>
    <xf numFmtId="180" fontId="0" fillId="0" borderId="0" xfId="0" applyNumberFormat="1">
      <alignment vertical="center"/>
    </xf>
    <xf numFmtId="0" fontId="8" fillId="0" borderId="0" xfId="0" applyFont="1" applyAlignment="1">
      <alignment horizontal="left" vertical="center"/>
    </xf>
    <xf numFmtId="181" fontId="0" fillId="0" borderId="0" xfId="0" applyNumberFormat="1">
      <alignment vertical="center"/>
    </xf>
    <xf numFmtId="43" fontId="0" fillId="5" borderId="0" xfId="8" applyFont="1" applyFill="1">
      <alignment vertical="center"/>
    </xf>
    <xf numFmtId="180" fontId="0" fillId="5" borderId="0" xfId="0" applyNumberFormat="1" applyFill="1">
      <alignment vertical="center"/>
    </xf>
    <xf numFmtId="181" fontId="0" fillId="5" borderId="0" xfId="0" applyNumberFormat="1" applyFill="1">
      <alignment vertical="center"/>
    </xf>
    <xf numFmtId="182" fontId="0" fillId="5" borderId="0" xfId="0" applyNumberFormat="1" applyFill="1">
      <alignment vertical="center"/>
    </xf>
    <xf numFmtId="180" fontId="0" fillId="5" borderId="0" xfId="8" applyNumberFormat="1" applyFont="1" applyFill="1">
      <alignment vertical="center"/>
    </xf>
    <xf numFmtId="43" fontId="0" fillId="6" borderId="0" xfId="8" applyFont="1" applyFill="1">
      <alignment vertical="center"/>
    </xf>
    <xf numFmtId="180" fontId="0" fillId="6" borderId="0" xfId="8" applyNumberFormat="1" applyFont="1" applyFill="1">
      <alignment vertical="center"/>
    </xf>
    <xf numFmtId="43" fontId="0" fillId="0" borderId="0" xfId="8" applyFont="1" applyFill="1">
      <alignment vertical="center"/>
    </xf>
    <xf numFmtId="180" fontId="0" fillId="0" borderId="0" xfId="8" applyNumberFormat="1" applyFont="1" applyFill="1">
      <alignment vertical="center"/>
    </xf>
    <xf numFmtId="181" fontId="0" fillId="0" borderId="0" xfId="0" applyNumberFormat="1" applyFill="1">
      <alignment vertical="center"/>
    </xf>
    <xf numFmtId="182" fontId="0" fillId="0" borderId="0" xfId="0" applyNumberFormat="1" applyFill="1">
      <alignment vertical="center"/>
    </xf>
    <xf numFmtId="43" fontId="7" fillId="0" borderId="0" xfId="8" applyFont="1" applyFill="1">
      <alignment vertical="center"/>
    </xf>
    <xf numFmtId="180" fontId="7" fillId="0" borderId="0" xfId="8" applyNumberFormat="1" applyFont="1" applyFill="1">
      <alignment vertical="center"/>
    </xf>
    <xf numFmtId="182" fontId="0" fillId="6" borderId="0" xfId="0" applyNumberFormat="1" applyFill="1">
      <alignment vertical="center"/>
    </xf>
    <xf numFmtId="181" fontId="0" fillId="6" borderId="0" xfId="0" applyNumberFormat="1" applyFill="1">
      <alignment vertical="center"/>
    </xf>
    <xf numFmtId="43" fontId="6" fillId="7" borderId="0" xfId="8" applyFont="1" applyFill="1">
      <alignment vertical="center"/>
    </xf>
    <xf numFmtId="180" fontId="6" fillId="7" borderId="0" xfId="8" applyNumberFormat="1" applyFont="1" applyFill="1">
      <alignment vertical="center"/>
    </xf>
    <xf numFmtId="181" fontId="6" fillId="7" borderId="0" xfId="0" applyNumberFormat="1" applyFont="1" applyFill="1">
      <alignment vertical="center"/>
    </xf>
    <xf numFmtId="182" fontId="6" fillId="7" borderId="0" xfId="0" applyNumberFormat="1" applyFont="1" applyFill="1">
      <alignment vertical="center"/>
    </xf>
    <xf numFmtId="43" fontId="0" fillId="8" borderId="0" xfId="8" applyFont="1" applyFill="1">
      <alignment vertical="center"/>
    </xf>
    <xf numFmtId="180" fontId="0" fillId="8" borderId="0" xfId="8" applyNumberFormat="1" applyFont="1" applyFill="1">
      <alignment vertical="center"/>
    </xf>
    <xf numFmtId="181" fontId="0" fillId="8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6" fillId="7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8" borderId="0" xfId="0" applyNumberFormat="1" applyFill="1">
      <alignment vertical="center"/>
    </xf>
    <xf numFmtId="0" fontId="0" fillId="0" borderId="0" xfId="0" applyAlignment="1">
      <alignment horizontal="right" vertical="center"/>
    </xf>
    <xf numFmtId="183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dxfs count="5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B96"/>
  <sheetViews>
    <sheetView tabSelected="1" workbookViewId="0">
      <pane xSplit="11" topLeftCell="EV1" activePane="topRight" state="frozen"/>
      <selection/>
      <selection pane="topRight" activeCell="H28" sqref="H28:H67"/>
    </sheetView>
  </sheetViews>
  <sheetFormatPr defaultColWidth="8.875" defaultRowHeight="13.5"/>
  <cols>
    <col min="1" max="1" width="33.875" customWidth="1"/>
    <col min="2" max="2" width="20.375" customWidth="1"/>
    <col min="3" max="3" width="15.25" customWidth="1"/>
    <col min="4" max="4" width="9.375" customWidth="1"/>
    <col min="5" max="5" width="6.375" customWidth="1"/>
    <col min="6" max="6" width="8.375" style="45" customWidth="1"/>
    <col min="7" max="7" width="9.125" style="46" customWidth="1"/>
    <col min="8" max="8" width="13.75" style="45" customWidth="1"/>
    <col min="9" max="9" width="13.25" style="47" customWidth="1"/>
    <col min="10" max="10" width="8.875" style="48" customWidth="1"/>
    <col min="11" max="11" width="15.125" style="47" customWidth="1"/>
    <col min="12" max="12" width="9.5" customWidth="1"/>
    <col min="13" max="14" width="5.625" customWidth="1"/>
    <col min="15" max="15" width="3.625" customWidth="1"/>
    <col min="16" max="16" width="11.125" customWidth="1"/>
    <col min="17" max="17" width="7.625" customWidth="1"/>
    <col min="18" max="18" width="8" customWidth="1"/>
    <col min="19" max="19" width="9.5" customWidth="1"/>
    <col min="20" max="21" width="5.625" customWidth="1"/>
    <col min="22" max="22" width="9.375" customWidth="1"/>
    <col min="23" max="23" width="11.125" customWidth="1"/>
    <col min="24" max="24" width="7.625" customWidth="1"/>
    <col min="25" max="25" width="8" customWidth="1"/>
    <col min="26" max="26" width="10.375" customWidth="1"/>
    <col min="27" max="29" width="8.875" customWidth="1"/>
    <col min="30" max="30" width="11.5" customWidth="1"/>
    <col min="31" max="31" width="10.375" customWidth="1"/>
    <col min="32" max="32" width="9.375" customWidth="1"/>
    <col min="33" max="33" width="10.375" customWidth="1"/>
    <col min="34" max="36" width="8.875" customWidth="1"/>
    <col min="37" max="37" width="11.5" customWidth="1"/>
    <col min="38" max="38" width="9.375" customWidth="1"/>
    <col min="39" max="39" width="8.875" customWidth="1"/>
    <col min="40" max="40" width="10.375" customWidth="1"/>
    <col min="41" max="43" width="8.875" customWidth="1"/>
    <col min="44" max="44" width="11.5" customWidth="1"/>
    <col min="45" max="45" width="10.375" customWidth="1"/>
    <col min="46" max="46" width="8.875" customWidth="1"/>
    <col min="47" max="47" width="9.875" customWidth="1"/>
    <col min="48" max="48" width="6.75" customWidth="1"/>
    <col min="49" max="49" width="6.125" customWidth="1"/>
    <col min="50" max="50" width="5.125" customWidth="1"/>
    <col min="51" max="51" width="10.75" customWidth="1"/>
    <col min="52" max="53" width="8" customWidth="1"/>
    <col min="54" max="54" width="9.875" customWidth="1"/>
    <col min="55" max="55" width="6.75" customWidth="1"/>
    <col min="56" max="56" width="6.125" customWidth="1"/>
    <col min="57" max="57" width="5.125" customWidth="1"/>
    <col min="58" max="58" width="10.75" customWidth="1"/>
    <col min="59" max="60" width="8" customWidth="1"/>
    <col min="61" max="61" width="9.875" customWidth="1"/>
    <col min="62" max="62" width="6.75" customWidth="1"/>
    <col min="63" max="63" width="6.125" customWidth="1"/>
    <col min="64" max="64" width="5.125" customWidth="1"/>
    <col min="65" max="65" width="10.75" customWidth="1"/>
    <col min="66" max="67" width="8" customWidth="1"/>
    <col min="68" max="68" width="12.125" customWidth="1"/>
    <col min="69" max="69" width="6.75" customWidth="1"/>
    <col min="70" max="70" width="6.125" customWidth="1"/>
    <col min="71" max="71" width="5.125" customWidth="1"/>
    <col min="72" max="72" width="10.75" customWidth="1"/>
    <col min="73" max="74" width="8" customWidth="1"/>
    <col min="75" max="75" width="11.5" customWidth="1"/>
    <col min="76" max="76" width="6.75" customWidth="1"/>
    <col min="77" max="77" width="12.875" customWidth="1"/>
    <col min="78" max="78" width="8.875" customWidth="1"/>
    <col min="79" max="79" width="12.875" customWidth="1"/>
    <col min="80" max="80" width="9.375" customWidth="1"/>
    <col min="81" max="81" width="6.375" customWidth="1"/>
    <col min="82" max="82" width="9.875" customWidth="1"/>
    <col min="83" max="83" width="6.75" customWidth="1"/>
    <col min="84" max="84" width="6.125" customWidth="1"/>
    <col min="85" max="85" width="5.125" customWidth="1"/>
    <col min="86" max="86" width="10.75" customWidth="1"/>
    <col min="87" max="88" width="8" customWidth="1"/>
    <col min="89" max="89" width="11.625" customWidth="1"/>
    <col min="90" max="90" width="6.75" customWidth="1"/>
    <col min="91" max="91" width="6.125" customWidth="1"/>
    <col min="92" max="92" width="5.125" customWidth="1"/>
    <col min="93" max="93" width="10.75" customWidth="1"/>
    <col min="94" max="95" width="8" customWidth="1"/>
    <col min="96" max="96" width="11.125" customWidth="1"/>
    <col min="97" max="97" width="9.25" customWidth="1"/>
    <col min="98" max="98" width="6.125" customWidth="1"/>
    <col min="99" max="99" width="5.125" customWidth="1"/>
    <col min="100" max="100" width="10.75" customWidth="1"/>
    <col min="101" max="102" width="8" customWidth="1"/>
    <col min="103" max="103" width="11.625" customWidth="1"/>
    <col min="104" max="104" width="6.75" customWidth="1"/>
    <col min="105" max="105" width="6.125" customWidth="1"/>
    <col min="106" max="106" width="5.125" customWidth="1"/>
    <col min="107" max="107" width="10.75" customWidth="1"/>
    <col min="108" max="109" width="8" customWidth="1"/>
    <col min="110" max="110" width="11.625" customWidth="1"/>
    <col min="111" max="111" width="6.75" customWidth="1"/>
    <col min="112" max="112" width="6.125" customWidth="1"/>
    <col min="113" max="113" width="7" customWidth="1"/>
    <col min="114" max="114" width="10.75" customWidth="1"/>
    <col min="115" max="116" width="8" customWidth="1"/>
    <col min="117" max="117" width="11.625" customWidth="1"/>
    <col min="118" max="118" width="6.75" customWidth="1"/>
    <col min="119" max="119" width="6.125" customWidth="1"/>
    <col min="120" max="120" width="5.125" customWidth="1"/>
    <col min="121" max="121" width="10.75" customWidth="1"/>
    <col min="122" max="123" width="8" customWidth="1"/>
    <col min="124" max="124" width="11.625" customWidth="1"/>
    <col min="125" max="125" width="6.75" customWidth="1"/>
    <col min="126" max="126" width="6.125" customWidth="1"/>
    <col min="127" max="127" width="5.125" customWidth="1"/>
    <col min="128" max="128" width="10.75" customWidth="1"/>
    <col min="129" max="130" width="8" customWidth="1"/>
    <col min="131" max="131" width="11.625" customWidth="1"/>
    <col min="132" max="132" width="6.75" customWidth="1"/>
    <col min="133" max="133" width="6.125" customWidth="1"/>
    <col min="134" max="134" width="5.125" customWidth="1"/>
    <col min="135" max="135" width="10.75" customWidth="1"/>
    <col min="136" max="137" width="8" customWidth="1"/>
    <col min="138" max="138" width="11.625" customWidth="1"/>
    <col min="139" max="139" width="6.75" customWidth="1"/>
    <col min="140" max="140" width="6.125" customWidth="1"/>
    <col min="141" max="141" width="5.125" customWidth="1"/>
    <col min="142" max="142" width="10.75" customWidth="1"/>
    <col min="143" max="144" width="8" customWidth="1"/>
    <col min="145" max="145" width="11.625" customWidth="1"/>
    <col min="146" max="146" width="6.75" customWidth="1"/>
    <col min="147" max="147" width="6.125" customWidth="1"/>
    <col min="148" max="148" width="5.125" customWidth="1"/>
    <col min="149" max="149" width="10.75" customWidth="1"/>
    <col min="150" max="151" width="8" customWidth="1"/>
    <col min="152" max="152" width="11.625" customWidth="1"/>
    <col min="153" max="153" width="6.75" customWidth="1"/>
    <col min="154" max="154" width="6.125" customWidth="1"/>
    <col min="155" max="155" width="5.125" customWidth="1"/>
    <col min="156" max="156" width="10.75" customWidth="1"/>
    <col min="157" max="158" width="8" customWidth="1"/>
    <col min="159" max="159" width="11.625"/>
  </cols>
  <sheetData>
    <row r="1" spans="3:152">
      <c r="C1" s="49"/>
      <c r="D1" s="49"/>
      <c r="E1" s="49"/>
      <c r="H1" s="45" t="s">
        <v>0</v>
      </c>
      <c r="I1" s="49">
        <v>44112</v>
      </c>
      <c r="J1" s="69"/>
      <c r="K1" s="49"/>
      <c r="L1" s="70">
        <v>1</v>
      </c>
      <c r="S1" s="70">
        <v>2</v>
      </c>
      <c r="Z1" s="70">
        <v>4</v>
      </c>
      <c r="AG1" s="70">
        <v>5</v>
      </c>
      <c r="AN1" s="70">
        <v>6</v>
      </c>
      <c r="AU1" s="70" t="s">
        <v>1</v>
      </c>
      <c r="BB1" s="70" t="s">
        <v>2</v>
      </c>
      <c r="BC1" s="70"/>
      <c r="BD1" s="70"/>
      <c r="BE1" s="70"/>
      <c r="BF1" s="70"/>
      <c r="BG1" s="70"/>
      <c r="BH1" s="70"/>
      <c r="BI1" s="70" t="s">
        <v>3</v>
      </c>
      <c r="BJ1" s="70"/>
      <c r="BK1" s="70"/>
      <c r="BL1" s="70"/>
      <c r="BM1" s="70"/>
      <c r="BN1" s="70"/>
      <c r="BO1" s="70"/>
      <c r="BP1" s="70" t="s">
        <v>4</v>
      </c>
      <c r="BQ1" s="70"/>
      <c r="BR1" s="70"/>
      <c r="BS1" s="70"/>
      <c r="BT1" s="70"/>
      <c r="BU1" s="70"/>
      <c r="BV1" s="70"/>
      <c r="BW1" s="70" t="s">
        <v>5</v>
      </c>
      <c r="BX1" s="70"/>
      <c r="BY1" s="70"/>
      <c r="BZ1" s="70"/>
      <c r="CA1" s="70"/>
      <c r="CB1" s="70"/>
      <c r="CC1" s="70"/>
      <c r="CD1" s="70" t="s">
        <v>6</v>
      </c>
      <c r="CE1" s="70"/>
      <c r="CF1" s="70"/>
      <c r="CG1" s="70"/>
      <c r="CH1" s="70"/>
      <c r="CI1" s="70"/>
      <c r="CJ1" s="70"/>
      <c r="CK1" s="70" t="s">
        <v>7</v>
      </c>
      <c r="CL1" s="70"/>
      <c r="CM1" s="70"/>
      <c r="CN1" s="70"/>
      <c r="CO1" s="70"/>
      <c r="CP1" s="70"/>
      <c r="CQ1" s="70"/>
      <c r="CR1" s="70" t="s">
        <v>8</v>
      </c>
      <c r="CY1" s="70" t="s">
        <v>9</v>
      </c>
      <c r="DF1" s="70" t="s">
        <v>10</v>
      </c>
      <c r="DM1" s="70" t="s">
        <v>11</v>
      </c>
      <c r="DT1" s="70" t="s">
        <v>12</v>
      </c>
      <c r="EA1" s="70" t="s">
        <v>13</v>
      </c>
      <c r="EH1" s="70" t="s">
        <v>14</v>
      </c>
      <c r="EO1" s="70" t="s">
        <v>15</v>
      </c>
      <c r="EV1" s="70" t="s">
        <v>16</v>
      </c>
    </row>
    <row r="2" spans="1:158">
      <c r="A2" t="s">
        <v>17</v>
      </c>
      <c r="B2" t="s">
        <v>18</v>
      </c>
      <c r="C2" t="s">
        <v>19</v>
      </c>
      <c r="D2" t="s">
        <v>20</v>
      </c>
      <c r="E2" t="s">
        <v>21</v>
      </c>
      <c r="F2" s="45" t="s">
        <v>22</v>
      </c>
      <c r="G2" s="46" t="s">
        <v>23</v>
      </c>
      <c r="H2" s="45" t="s">
        <v>24</v>
      </c>
      <c r="I2" s="47" t="s">
        <v>25</v>
      </c>
      <c r="J2" s="48" t="s">
        <v>26</v>
      </c>
      <c r="K2" s="47" t="s">
        <v>27</v>
      </c>
      <c r="L2" s="70">
        <v>2024</v>
      </c>
      <c r="M2" t="s">
        <v>28</v>
      </c>
      <c r="N2" t="s">
        <v>29</v>
      </c>
      <c r="O2" t="s">
        <v>26</v>
      </c>
      <c r="P2" t="s">
        <v>27</v>
      </c>
      <c r="Q2" t="s">
        <v>20</v>
      </c>
      <c r="R2" t="s">
        <v>21</v>
      </c>
      <c r="S2" s="70">
        <v>2025</v>
      </c>
      <c r="T2" t="s">
        <v>28</v>
      </c>
      <c r="U2" t="s">
        <v>29</v>
      </c>
      <c r="V2" t="s">
        <v>26</v>
      </c>
      <c r="W2" t="s">
        <v>27</v>
      </c>
      <c r="X2" t="s">
        <v>20</v>
      </c>
      <c r="Y2" t="s">
        <v>21</v>
      </c>
      <c r="Z2" s="70">
        <v>2026</v>
      </c>
      <c r="AA2" t="s">
        <v>28</v>
      </c>
      <c r="AB2" t="s">
        <v>29</v>
      </c>
      <c r="AC2" t="s">
        <v>26</v>
      </c>
      <c r="AD2" t="s">
        <v>27</v>
      </c>
      <c r="AE2" t="s">
        <v>20</v>
      </c>
      <c r="AF2" t="s">
        <v>21</v>
      </c>
      <c r="AG2" s="70">
        <v>2031</v>
      </c>
      <c r="AH2" t="s">
        <v>28</v>
      </c>
      <c r="AI2" t="s">
        <v>29</v>
      </c>
      <c r="AJ2" t="s">
        <v>26</v>
      </c>
      <c r="AK2" t="s">
        <v>27</v>
      </c>
      <c r="AL2" t="s">
        <v>20</v>
      </c>
      <c r="AM2" t="s">
        <v>21</v>
      </c>
      <c r="AN2" s="70">
        <v>2032</v>
      </c>
      <c r="AO2" t="s">
        <v>28</v>
      </c>
      <c r="AP2" t="s">
        <v>29</v>
      </c>
      <c r="AQ2" t="s">
        <v>26</v>
      </c>
      <c r="AR2" t="s">
        <v>27</v>
      </c>
      <c r="AS2" t="s">
        <v>20</v>
      </c>
      <c r="AT2" t="s">
        <v>21</v>
      </c>
      <c r="AU2" s="70">
        <v>2033</v>
      </c>
      <c r="AV2" t="s">
        <v>28</v>
      </c>
      <c r="AW2" t="s">
        <v>29</v>
      </c>
      <c r="AX2" t="s">
        <v>26</v>
      </c>
      <c r="AY2" t="s">
        <v>27</v>
      </c>
      <c r="AZ2" t="s">
        <v>20</v>
      </c>
      <c r="BA2" t="s">
        <v>21</v>
      </c>
      <c r="BB2" s="70">
        <v>2034</v>
      </c>
      <c r="BC2" t="s">
        <v>28</v>
      </c>
      <c r="BD2" t="s">
        <v>29</v>
      </c>
      <c r="BE2" t="s">
        <v>26</v>
      </c>
      <c r="BF2" t="s">
        <v>27</v>
      </c>
      <c r="BG2" t="s">
        <v>20</v>
      </c>
      <c r="BH2" t="s">
        <v>21</v>
      </c>
      <c r="BI2" s="70">
        <v>2035</v>
      </c>
      <c r="BJ2" t="s">
        <v>28</v>
      </c>
      <c r="BK2" t="s">
        <v>29</v>
      </c>
      <c r="BL2" t="s">
        <v>26</v>
      </c>
      <c r="BM2" t="s">
        <v>27</v>
      </c>
      <c r="BN2" t="s">
        <v>20</v>
      </c>
      <c r="BO2" t="s">
        <v>21</v>
      </c>
      <c r="BP2" s="70">
        <v>2036</v>
      </c>
      <c r="BQ2" t="s">
        <v>28</v>
      </c>
      <c r="BR2" t="s">
        <v>29</v>
      </c>
      <c r="BS2" t="s">
        <v>26</v>
      </c>
      <c r="BT2" t="s">
        <v>27</v>
      </c>
      <c r="BU2" t="s">
        <v>20</v>
      </c>
      <c r="BV2" t="s">
        <v>21</v>
      </c>
      <c r="BW2" s="70">
        <v>2037</v>
      </c>
      <c r="BX2" t="s">
        <v>28</v>
      </c>
      <c r="BY2" t="s">
        <v>29</v>
      </c>
      <c r="BZ2" t="s">
        <v>26</v>
      </c>
      <c r="CA2" t="s">
        <v>27</v>
      </c>
      <c r="CB2" t="s">
        <v>20</v>
      </c>
      <c r="CC2" t="s">
        <v>21</v>
      </c>
      <c r="CD2" s="70">
        <v>2050</v>
      </c>
      <c r="CE2" t="s">
        <v>28</v>
      </c>
      <c r="CF2" t="s">
        <v>29</v>
      </c>
      <c r="CG2" t="s">
        <v>26</v>
      </c>
      <c r="CH2" t="s">
        <v>27</v>
      </c>
      <c r="CI2" t="s">
        <v>20</v>
      </c>
      <c r="CJ2" t="s">
        <v>21</v>
      </c>
      <c r="CK2" s="70">
        <v>2051</v>
      </c>
      <c r="CL2" t="s">
        <v>28</v>
      </c>
      <c r="CM2" t="s">
        <v>29</v>
      </c>
      <c r="CN2" t="s">
        <v>26</v>
      </c>
      <c r="CO2" t="s">
        <v>27</v>
      </c>
      <c r="CP2" t="s">
        <v>20</v>
      </c>
      <c r="CQ2" t="s">
        <v>21</v>
      </c>
      <c r="CR2" s="70">
        <v>2052</v>
      </c>
      <c r="CS2" t="s">
        <v>28</v>
      </c>
      <c r="CT2" t="s">
        <v>29</v>
      </c>
      <c r="CU2" t="s">
        <v>26</v>
      </c>
      <c r="CV2" t="s">
        <v>27</v>
      </c>
      <c r="CW2" t="s">
        <v>20</v>
      </c>
      <c r="CX2" t="s">
        <v>21</v>
      </c>
      <c r="CY2" s="70">
        <v>2053</v>
      </c>
      <c r="CZ2" t="s">
        <v>28</v>
      </c>
      <c r="DA2" t="s">
        <v>29</v>
      </c>
      <c r="DB2" t="s">
        <v>26</v>
      </c>
      <c r="DC2" t="s">
        <v>27</v>
      </c>
      <c r="DD2" t="s">
        <v>20</v>
      </c>
      <c r="DE2" t="s">
        <v>21</v>
      </c>
      <c r="DF2" s="70">
        <v>2055</v>
      </c>
      <c r="DG2" t="s">
        <v>28</v>
      </c>
      <c r="DH2" t="s">
        <v>29</v>
      </c>
      <c r="DI2" t="s">
        <v>26</v>
      </c>
      <c r="DJ2" t="s">
        <v>27</v>
      </c>
      <c r="DK2" t="s">
        <v>20</v>
      </c>
      <c r="DL2" t="s">
        <v>21</v>
      </c>
      <c r="DM2" s="70">
        <v>2054</v>
      </c>
      <c r="DN2" t="s">
        <v>28</v>
      </c>
      <c r="DO2" t="s">
        <v>29</v>
      </c>
      <c r="DP2" t="s">
        <v>26</v>
      </c>
      <c r="DQ2" t="s">
        <v>27</v>
      </c>
      <c r="DR2" t="s">
        <v>20</v>
      </c>
      <c r="DS2" t="s">
        <v>21</v>
      </c>
      <c r="DT2" s="70">
        <v>2056</v>
      </c>
      <c r="DU2" t="s">
        <v>28</v>
      </c>
      <c r="DV2" t="s">
        <v>29</v>
      </c>
      <c r="DW2" t="s">
        <v>26</v>
      </c>
      <c r="DX2" t="s">
        <v>27</v>
      </c>
      <c r="DY2" t="s">
        <v>20</v>
      </c>
      <c r="DZ2" t="s">
        <v>21</v>
      </c>
      <c r="EA2" s="70">
        <v>2058</v>
      </c>
      <c r="EB2" t="s">
        <v>28</v>
      </c>
      <c r="EC2" t="s">
        <v>29</v>
      </c>
      <c r="ED2" t="s">
        <v>26</v>
      </c>
      <c r="EE2" t="s">
        <v>27</v>
      </c>
      <c r="EF2" t="s">
        <v>20</v>
      </c>
      <c r="EG2" t="s">
        <v>21</v>
      </c>
      <c r="EH2" s="70">
        <v>2059</v>
      </c>
      <c r="EI2" t="s">
        <v>28</v>
      </c>
      <c r="EJ2" t="s">
        <v>29</v>
      </c>
      <c r="EK2" t="s">
        <v>26</v>
      </c>
      <c r="EL2" t="s">
        <v>27</v>
      </c>
      <c r="EM2" t="s">
        <v>20</v>
      </c>
      <c r="EN2" t="s">
        <v>21</v>
      </c>
      <c r="EO2" s="70">
        <v>2060</v>
      </c>
      <c r="EP2" t="s">
        <v>28</v>
      </c>
      <c r="EQ2" t="s">
        <v>29</v>
      </c>
      <c r="ER2" t="s">
        <v>26</v>
      </c>
      <c r="ES2" t="s">
        <v>27</v>
      </c>
      <c r="ET2" t="s">
        <v>20</v>
      </c>
      <c r="EU2" t="s">
        <v>21</v>
      </c>
      <c r="EV2" s="70">
        <v>2061</v>
      </c>
      <c r="EW2" t="s">
        <v>28</v>
      </c>
      <c r="EX2" t="s">
        <v>29</v>
      </c>
      <c r="EY2" t="s">
        <v>26</v>
      </c>
      <c r="EZ2" t="s">
        <v>27</v>
      </c>
      <c r="FA2" t="s">
        <v>20</v>
      </c>
      <c r="FB2" t="s">
        <v>21</v>
      </c>
    </row>
    <row r="3" spans="3:152">
      <c r="C3" t="s">
        <v>30</v>
      </c>
      <c r="I3" s="49"/>
      <c r="J3" s="69"/>
      <c r="K3" s="49"/>
      <c r="L3" s="49">
        <v>43983</v>
      </c>
      <c r="S3" s="49">
        <v>43983</v>
      </c>
      <c r="Z3" s="49">
        <v>43984</v>
      </c>
      <c r="AG3" s="49">
        <v>43985</v>
      </c>
      <c r="AN3" s="49">
        <v>43986</v>
      </c>
      <c r="AU3" s="49">
        <v>43987</v>
      </c>
      <c r="BB3" s="49">
        <v>43987</v>
      </c>
      <c r="BI3" s="49">
        <v>43987</v>
      </c>
      <c r="BP3" s="49">
        <v>43987</v>
      </c>
      <c r="BW3" s="49">
        <v>43987</v>
      </c>
      <c r="CD3" s="49">
        <v>43987</v>
      </c>
      <c r="CK3" s="49">
        <v>43987</v>
      </c>
      <c r="CR3" s="49">
        <v>43987</v>
      </c>
      <c r="CY3" s="49">
        <v>43987</v>
      </c>
      <c r="DF3" s="49">
        <v>43987</v>
      </c>
      <c r="DM3" s="49">
        <v>43987</v>
      </c>
      <c r="DT3" s="49">
        <v>43987</v>
      </c>
      <c r="EA3" s="49">
        <v>43987</v>
      </c>
      <c r="EH3" s="49">
        <v>43987</v>
      </c>
      <c r="EO3" s="49">
        <v>43987</v>
      </c>
      <c r="EV3" s="49">
        <v>43987</v>
      </c>
    </row>
    <row r="4" spans="3:152">
      <c r="C4" t="s">
        <v>31</v>
      </c>
      <c r="L4" s="49">
        <v>44033</v>
      </c>
      <c r="S4" s="49">
        <v>44036</v>
      </c>
      <c r="Z4" s="49">
        <v>44042</v>
      </c>
      <c r="AG4" s="49">
        <v>44042</v>
      </c>
      <c r="AN4" s="49">
        <v>44045</v>
      </c>
      <c r="AU4" s="49">
        <v>44049</v>
      </c>
      <c r="BB4" s="49">
        <v>44049</v>
      </c>
      <c r="BI4" s="49">
        <v>44056</v>
      </c>
      <c r="BP4" s="49">
        <v>44075</v>
      </c>
      <c r="BW4" s="49">
        <v>44063</v>
      </c>
      <c r="CD4" s="49">
        <v>44063</v>
      </c>
      <c r="CK4" s="49">
        <v>44076</v>
      </c>
      <c r="CR4" s="49">
        <v>44076</v>
      </c>
      <c r="CY4" s="49">
        <v>44087</v>
      </c>
      <c r="DF4" s="49">
        <v>44087</v>
      </c>
      <c r="DM4" s="49">
        <v>44094</v>
      </c>
      <c r="DT4" s="49">
        <v>44101</v>
      </c>
      <c r="EA4" s="49">
        <v>44101</v>
      </c>
      <c r="EH4" s="49">
        <v>44104</v>
      </c>
      <c r="EO4" s="49">
        <v>44104</v>
      </c>
      <c r="EV4" s="49">
        <v>44133</v>
      </c>
    </row>
    <row r="5" spans="3:152">
      <c r="C5" t="s">
        <v>32</v>
      </c>
      <c r="L5" s="71">
        <v>44073</v>
      </c>
      <c r="S5" s="71">
        <f>S4+40</f>
        <v>44076</v>
      </c>
      <c r="Z5" s="71">
        <f>Z4+40</f>
        <v>44082</v>
      </c>
      <c r="AG5" s="71">
        <f>AG4+40</f>
        <v>44082</v>
      </c>
      <c r="AN5" s="71">
        <f>AN4+40</f>
        <v>44085</v>
      </c>
      <c r="AU5" s="71">
        <f>AU4+40</f>
        <v>44089</v>
      </c>
      <c r="BB5" s="71">
        <f>BB4+40</f>
        <v>44089</v>
      </c>
      <c r="BI5" s="71">
        <v>44112</v>
      </c>
      <c r="BP5" s="71">
        <f>BP4+40</f>
        <v>44115</v>
      </c>
      <c r="BW5" s="71">
        <v>44124</v>
      </c>
      <c r="CD5" s="71">
        <v>44112</v>
      </c>
      <c r="CK5" s="71">
        <f>CK4+40</f>
        <v>44116</v>
      </c>
      <c r="CR5" s="71">
        <f>CR4+40</f>
        <v>44116</v>
      </c>
      <c r="CY5" s="71">
        <f>CY4+40</f>
        <v>44127</v>
      </c>
      <c r="DF5" s="71">
        <f>DF4+40</f>
        <v>44127</v>
      </c>
      <c r="DM5" s="71">
        <f>DM4+40</f>
        <v>44134</v>
      </c>
      <c r="DT5" s="71">
        <f>DT4+40</f>
        <v>44141</v>
      </c>
      <c r="EA5" s="71">
        <f>EA4+40</f>
        <v>44141</v>
      </c>
      <c r="EH5" s="71">
        <f>EH4+40</f>
        <v>44144</v>
      </c>
      <c r="EO5" s="71">
        <f>EO4+40</f>
        <v>44144</v>
      </c>
      <c r="EV5" s="71">
        <f>EV4+40</f>
        <v>44173</v>
      </c>
    </row>
    <row r="6" s="41" customFormat="1" spans="1:158">
      <c r="A6" s="50" t="s">
        <v>33</v>
      </c>
      <c r="B6" s="51" t="s">
        <v>34</v>
      </c>
      <c r="C6" s="41" t="s">
        <v>35</v>
      </c>
      <c r="D6" s="41">
        <f>0.37*0.17*0.48</f>
        <v>0.030192</v>
      </c>
      <c r="E6" s="41">
        <v>9.8</v>
      </c>
      <c r="F6" s="52">
        <v>551</v>
      </c>
      <c r="G6" s="53">
        <v>653</v>
      </c>
      <c r="H6" s="52">
        <f>F6+G6</f>
        <v>1204</v>
      </c>
      <c r="I6" s="72">
        <v>20</v>
      </c>
      <c r="J6" s="73">
        <f t="shared" ref="J6:J13" si="0">ROUND(H6/I6,0)</f>
        <v>60</v>
      </c>
      <c r="K6" s="74">
        <f t="shared" ref="K6:K37" si="1">$I$1+J6</f>
        <v>44172</v>
      </c>
      <c r="M6" s="41">
        <f t="shared" ref="M6:M37" si="2">ROUND(IF((H6-I6*($L$5-$I$1))&gt;0,(H6-I6*($L$5-$I$1)+L6),L6),0)</f>
        <v>1984</v>
      </c>
      <c r="N6" s="75">
        <f t="shared" ref="N6:N13" si="3">$I6</f>
        <v>20</v>
      </c>
      <c r="O6" s="41">
        <f t="shared" ref="O6:O13" si="4">ROUND(M6/N6,0)</f>
        <v>99</v>
      </c>
      <c r="P6" s="74">
        <f t="shared" ref="P6:P37" si="5">$L$5+O6</f>
        <v>44172</v>
      </c>
      <c r="Q6" s="41">
        <f t="shared" ref="Q6:Q13" si="6">L6*$D6</f>
        <v>0</v>
      </c>
      <c r="R6" s="41">
        <f t="shared" ref="R6:R13" si="7">L6*$E6</f>
        <v>0</v>
      </c>
      <c r="T6" s="41">
        <f t="shared" ref="T6:T37" si="8">ROUND(IF((M6-N6*($S$5-$L$5))&gt;0,(M6-N6*($S$5-$L$5)+S6),S6),0)</f>
        <v>1924</v>
      </c>
      <c r="U6" s="75">
        <f t="shared" ref="U6:U13" si="9">$I6</f>
        <v>20</v>
      </c>
      <c r="V6" s="41">
        <f t="shared" ref="V6:V13" si="10">ROUND(T6/U6,0)</f>
        <v>96</v>
      </c>
      <c r="W6" s="74">
        <f t="shared" ref="W6:W37" si="11">$S$5+V6</f>
        <v>44172</v>
      </c>
      <c r="X6" s="41">
        <f t="shared" ref="X6:X13" si="12">S6*$D6</f>
        <v>0</v>
      </c>
      <c r="Y6" s="41">
        <f t="shared" ref="Y6:Y13" si="13">S6*$E6</f>
        <v>0</v>
      </c>
      <c r="AA6" s="41">
        <f t="shared" ref="AA6:AA37" si="14">ROUND(IF((T6-U6*($Z$5-$S$5))&gt;0,(T6-U6*($Z$5-$S$5)+Z6),Z6),0)</f>
        <v>1804</v>
      </c>
      <c r="AB6" s="75">
        <f t="shared" ref="AB6:AB13" si="15">$I6</f>
        <v>20</v>
      </c>
      <c r="AC6" s="41">
        <f t="shared" ref="AC6:AC13" si="16">ROUND(AA6/AB6,0)</f>
        <v>90</v>
      </c>
      <c r="AD6" s="74">
        <f t="shared" ref="AD6:AD37" si="17">$Z$5+AC6</f>
        <v>44172</v>
      </c>
      <c r="AE6" s="41">
        <f t="shared" ref="AE6:AE13" si="18">Z6*$D6</f>
        <v>0</v>
      </c>
      <c r="AF6" s="41">
        <f t="shared" ref="AF6:AF13" si="19">Z6*$E6</f>
        <v>0</v>
      </c>
      <c r="AH6" s="41">
        <f t="shared" ref="AH6:AH37" si="20">ROUND(IF((AA6-AB6*($AG$5-$Z$5))&gt;0,(AA6-AB6*($AG$5-$Z$5)+AG6),AG6),0)</f>
        <v>1804</v>
      </c>
      <c r="AI6" s="75">
        <f t="shared" ref="AI6:AI13" si="21">$I6</f>
        <v>20</v>
      </c>
      <c r="AJ6" s="41">
        <f t="shared" ref="AJ6:AJ13" si="22">ROUND(AH6/AI6,0)</f>
        <v>90</v>
      </c>
      <c r="AK6" s="74">
        <f t="shared" ref="AK6:AK37" si="23">$AG$5+AJ6</f>
        <v>44172</v>
      </c>
      <c r="AL6" s="41">
        <f t="shared" ref="AL6:AL13" si="24">AG6*$D6</f>
        <v>0</v>
      </c>
      <c r="AM6" s="41">
        <f t="shared" ref="AM6:AM13" si="25">AG6*$E6</f>
        <v>0</v>
      </c>
      <c r="AO6" s="41">
        <f t="shared" ref="AO6:AO37" si="26">ROUND(IF((AH6-AI6*($AN$5-$AG$5))&gt;0,(AH6-AI6*($AN$5-$AG$5)+AN6),AN6),0)</f>
        <v>1744</v>
      </c>
      <c r="AP6" s="75">
        <f t="shared" ref="AP6:AP13" si="27">$I6</f>
        <v>20</v>
      </c>
      <c r="AQ6" s="41">
        <f t="shared" ref="AQ6:AQ13" si="28">ROUND(AO6/AP6,0)</f>
        <v>87</v>
      </c>
      <c r="AR6" s="74">
        <f>$AN$5+AQ6</f>
        <v>44172</v>
      </c>
      <c r="AS6" s="41">
        <f t="shared" ref="AS6:AS13" si="29">AN6*$D6</f>
        <v>0</v>
      </c>
      <c r="AT6" s="41">
        <f t="shared" ref="AT6:AT13" si="30">AN6*$E6</f>
        <v>0</v>
      </c>
      <c r="AV6" s="41">
        <f t="shared" ref="AV6:AV37" si="31">ROUND(IF((AO6-AP6*($AU$5-$AN$5))&gt;0,(AO6-AP6*($AU$5-$AN$5)+AU6),AU6),0)</f>
        <v>1664</v>
      </c>
      <c r="AW6" s="75">
        <f t="shared" ref="AW6:AW13" si="32">$I6</f>
        <v>20</v>
      </c>
      <c r="AX6" s="41">
        <f t="shared" ref="AX6:AX13" si="33">ROUND(AV6/AW6,0)</f>
        <v>83</v>
      </c>
      <c r="AY6" s="74">
        <f t="shared" ref="AY6:AY37" si="34">$AU$5+AX6</f>
        <v>44172</v>
      </c>
      <c r="AZ6" s="41">
        <f t="shared" ref="AZ6:AZ13" si="35">AU6*$D6</f>
        <v>0</v>
      </c>
      <c r="BA6" s="41">
        <f t="shared" ref="BA6:BA13" si="36">AU6*$E6</f>
        <v>0</v>
      </c>
      <c r="BC6" s="41">
        <f t="shared" ref="BC6:BC37" si="37">ROUND(IF((AV6-AW6*($BB$5-$AU$5))&gt;0,(AV6-AW6*($BB$5-$AU$5)+BB6),BB6),0)</f>
        <v>1664</v>
      </c>
      <c r="BD6" s="75">
        <f t="shared" ref="BD6:BD13" si="38">$I6</f>
        <v>20</v>
      </c>
      <c r="BE6" s="41">
        <f t="shared" ref="BE6:BE13" si="39">ROUND(BC6/BD6,0)</f>
        <v>83</v>
      </c>
      <c r="BF6" s="74">
        <f t="shared" ref="BF6:BF37" si="40">$BB$5+BE6</f>
        <v>44172</v>
      </c>
      <c r="BG6" s="41">
        <f t="shared" ref="BG6:BG13" si="41">BB6*$D6</f>
        <v>0</v>
      </c>
      <c r="BH6" s="41">
        <f t="shared" ref="BH6:BH13" si="42">BB6*$E6</f>
        <v>0</v>
      </c>
      <c r="BJ6" s="41">
        <f t="shared" ref="BJ6:BJ37" si="43">ROUND(IF((BC6-BD6*($BI$5-$BB$5))&gt;0,(BC6-BD6*($BI$5-$BB$5)+BI6),BI6),0)</f>
        <v>1204</v>
      </c>
      <c r="BK6" s="75">
        <f t="shared" ref="BK6:BK13" si="44">$I6</f>
        <v>20</v>
      </c>
      <c r="BL6" s="41">
        <f t="shared" ref="BL6:BL13" si="45">ROUND(BJ6/BK6,0)</f>
        <v>60</v>
      </c>
      <c r="BM6" s="74">
        <f t="shared" ref="BM6:BM37" si="46">$BI$5+BL6</f>
        <v>44172</v>
      </c>
      <c r="BN6" s="41">
        <f t="shared" ref="BN6:BN13" si="47">BI6*$D6</f>
        <v>0</v>
      </c>
      <c r="BO6" s="41">
        <f t="shared" ref="BO6:BO13" si="48">BI6*$E6</f>
        <v>0</v>
      </c>
      <c r="BP6" s="41">
        <v>140</v>
      </c>
      <c r="BQ6" s="41">
        <f t="shared" ref="BQ6:BQ37" si="49">ROUND(IF((BJ6-BK6*($BP$5-$BI$5))&gt;0,(BJ6-BK6*($BP$5-$BI$5)+BP6),BP6),0)</f>
        <v>1284</v>
      </c>
      <c r="BR6" s="75">
        <f t="shared" ref="BR6:BR13" si="50">$I6</f>
        <v>20</v>
      </c>
      <c r="BS6" s="41">
        <f t="shared" ref="BS6:BS13" si="51">ROUND(BQ6/BR6,0)</f>
        <v>64</v>
      </c>
      <c r="BT6" s="74">
        <f t="shared" ref="BT6:BT37" si="52">$BP$5+BS6</f>
        <v>44179</v>
      </c>
      <c r="BU6" s="41">
        <f t="shared" ref="BU6:BU13" si="53">BP6*$D6</f>
        <v>4.22688</v>
      </c>
      <c r="BV6" s="41">
        <f t="shared" ref="BV6:BV13" si="54">BP6*$E6</f>
        <v>1372</v>
      </c>
      <c r="BW6" s="41">
        <v>130</v>
      </c>
      <c r="BX6" s="41">
        <f t="shared" ref="BX6:BX37" si="55">ROUND(IF((BQ6-BR6*($BW$5-$BP$5))&gt;0,(BQ6-BR6*($BW$5-$BP$5)+BW6),BW6),0)</f>
        <v>1234</v>
      </c>
      <c r="BY6" s="75">
        <f t="shared" ref="BY6:BY13" si="56">$I6</f>
        <v>20</v>
      </c>
      <c r="BZ6" s="41">
        <f t="shared" ref="BZ6:BZ13" si="57">ROUND(BX6/BY6,0)</f>
        <v>62</v>
      </c>
      <c r="CA6" s="74">
        <f t="shared" ref="CA6:CA37" si="58">$BW$5+BZ6</f>
        <v>44186</v>
      </c>
      <c r="CB6" s="41">
        <f t="shared" ref="CB6:CB13" si="59">BW6*$D6</f>
        <v>3.92496</v>
      </c>
      <c r="CC6" s="41">
        <f t="shared" ref="CC6:CC13" si="60">BW6*$E6</f>
        <v>1274</v>
      </c>
      <c r="CE6" s="41">
        <f t="shared" ref="CE6:CE37" si="61">ROUND(IF((BX6-BY6*($CD$5-$BW$5))&gt;0,(BX6-BY6*($CD$5-$BW$5)+CD6),CD6),0)</f>
        <v>1474</v>
      </c>
      <c r="CF6" s="75">
        <f>$I6</f>
        <v>20</v>
      </c>
      <c r="CG6" s="41">
        <f t="shared" ref="CG6:CG13" si="62">ROUND(CE6/CF6,0)</f>
        <v>74</v>
      </c>
      <c r="CH6" s="74">
        <f t="shared" ref="CH6:CH37" si="63">$CD$5+CG6</f>
        <v>44186</v>
      </c>
      <c r="CI6" s="41">
        <f t="shared" ref="CI6:CI13" si="64">CD6*$D6</f>
        <v>0</v>
      </c>
      <c r="CJ6" s="41">
        <f t="shared" ref="CJ6:CJ13" si="65">CD6*$E6</f>
        <v>0</v>
      </c>
      <c r="CK6" s="41">
        <v>150</v>
      </c>
      <c r="CL6" s="41">
        <f t="shared" ref="CL6:CL37" si="66">ROUND(IF((CE6-CF6*($CK$5-$CD$5))&gt;0,(CE6-CF6*($CK$5-$CD$5)+CK6),CK6),0)</f>
        <v>1544</v>
      </c>
      <c r="CM6" s="75">
        <f t="shared" ref="CM6:CM13" si="67">$I6</f>
        <v>20</v>
      </c>
      <c r="CN6" s="41">
        <f t="shared" ref="CN6:CN13" si="68">ROUND(CL6/CM6,0)</f>
        <v>77</v>
      </c>
      <c r="CO6" s="74">
        <f t="shared" ref="CO6:CO37" si="69">$CK$5+CN6</f>
        <v>44193</v>
      </c>
      <c r="CP6" s="41">
        <f t="shared" ref="CP6:CP13" si="70">CK6*$D6</f>
        <v>4.5288</v>
      </c>
      <c r="CQ6" s="41">
        <f t="shared" ref="CQ6:CQ13" si="71">CK6*$E6</f>
        <v>1470</v>
      </c>
      <c r="CR6" s="41">
        <v>140</v>
      </c>
      <c r="CS6" s="41">
        <f t="shared" ref="CS6:CS37" si="72">ROUND(IF((CL6-CM6*($CR$5-$CK$5))&gt;0,(CL6-CM6*($CR$5-$CK$5)+CR6),CR6),0)</f>
        <v>1684</v>
      </c>
      <c r="CT6" s="75">
        <f t="shared" ref="CT6:CT13" si="73">$I6</f>
        <v>20</v>
      </c>
      <c r="CU6" s="41">
        <f t="shared" ref="CU6:CU13" si="74">ROUND(CS6/CT6,0)</f>
        <v>84</v>
      </c>
      <c r="CV6" s="74">
        <f t="shared" ref="CV6:CV37" si="75">$CR$5+CU6</f>
        <v>44200</v>
      </c>
      <c r="CW6" s="41">
        <f t="shared" ref="CW6:CW13" si="76">CR6*$D6</f>
        <v>4.22688</v>
      </c>
      <c r="CX6" s="41">
        <f t="shared" ref="CX6:CX13" si="77">CR6*$E6</f>
        <v>1372</v>
      </c>
      <c r="CZ6" s="41">
        <f t="shared" ref="CZ6:CZ37" si="78">ROUND(IF((CS6-CT6*($CY$5-$CR$5))&gt;0,(CS6-CT6*($CY$5-$CR$5)+CY6),CY6),0)</f>
        <v>1464</v>
      </c>
      <c r="DA6" s="75">
        <f t="shared" ref="DA6:DA13" si="79">$I6</f>
        <v>20</v>
      </c>
      <c r="DB6" s="41">
        <f t="shared" ref="DB6:DB13" si="80">ROUND(CZ6/DA6,0)</f>
        <v>73</v>
      </c>
      <c r="DC6" s="74">
        <f t="shared" ref="DC6:DC37" si="81">$CY$5+DB6</f>
        <v>44200</v>
      </c>
      <c r="DD6" s="41">
        <f t="shared" ref="DD6:DD13" si="82">CY6*$D6</f>
        <v>0</v>
      </c>
      <c r="DE6" s="41">
        <f t="shared" ref="DE6:DE13" si="83">CY6*$E6</f>
        <v>0</v>
      </c>
      <c r="DG6" s="41">
        <f>ROUND(IF((CZ6-DA6*($DF$5-$CY$5))&gt;0,(CZ6-DA6*($DF$5-$CY$5)+DF6),DF6),0)</f>
        <v>1464</v>
      </c>
      <c r="DH6" s="75">
        <f t="shared" ref="DH6:DH13" si="84">$I6</f>
        <v>20</v>
      </c>
      <c r="DI6" s="41">
        <f t="shared" ref="DI6:DI13" si="85">ROUND(DG6/DH6,0)</f>
        <v>73</v>
      </c>
      <c r="DJ6" s="74">
        <f t="shared" ref="DJ6:DJ37" si="86">$DF$5+DI6</f>
        <v>44200</v>
      </c>
      <c r="DK6" s="41">
        <f t="shared" ref="DK6:DK13" si="87">DF6*$D6</f>
        <v>0</v>
      </c>
      <c r="DL6" s="41">
        <f t="shared" ref="DL6:DL13" si="88">DF6*$E6</f>
        <v>0</v>
      </c>
      <c r="DN6" s="41">
        <f t="shared" ref="DN6:DN37" si="89">ROUND(IF((DG6-DH6*($DM$5-$DF$5))&gt;0,(DG6-DH6*($DM$5-$DF$5)+DM6),DM6),0)</f>
        <v>1324</v>
      </c>
      <c r="DO6" s="75">
        <f t="shared" ref="DO6:DO13" si="90">$I6</f>
        <v>20</v>
      </c>
      <c r="DP6" s="41">
        <f t="shared" ref="DP6:DP13" si="91">ROUND(DN6/DO6,0)</f>
        <v>66</v>
      </c>
      <c r="DQ6" s="74">
        <f t="shared" ref="DQ6:DQ37" si="92">$DM$5+DP6</f>
        <v>44200</v>
      </c>
      <c r="DR6" s="41">
        <f t="shared" ref="DR6:DR13" si="93">DM6*$D6</f>
        <v>0</v>
      </c>
      <c r="DS6" s="41">
        <f t="shared" ref="DS6:DS13" si="94">DM6*$E6</f>
        <v>0</v>
      </c>
      <c r="DU6" s="41">
        <f t="shared" ref="DU6:DU37" si="95">ROUND(IF((DN6-DV6*($DT$5-$DM$5))&gt;0,(DN6-DV6*($DT$5-$DM$5)+DT6),DT6),0)</f>
        <v>1184</v>
      </c>
      <c r="DV6" s="75">
        <f t="shared" ref="DV6:DV13" si="96">$I6</f>
        <v>20</v>
      </c>
      <c r="DW6" s="41">
        <f t="shared" ref="DW6:DW13" si="97">ROUND(DU6/DV6,0)</f>
        <v>59</v>
      </c>
      <c r="DX6" s="74">
        <f t="shared" ref="DX6:DX37" si="98">$DT$5+DW6</f>
        <v>44200</v>
      </c>
      <c r="DY6" s="41">
        <f t="shared" ref="DY6:DY13" si="99">DT6*$D6</f>
        <v>0</v>
      </c>
      <c r="DZ6" s="41">
        <f t="shared" ref="DZ6:DZ13" si="100">DT6*$E6</f>
        <v>0</v>
      </c>
      <c r="EA6" s="41">
        <v>160</v>
      </c>
      <c r="EB6" s="41">
        <f t="shared" ref="EB6:EB37" si="101">ROUND(IF((DU6-EC6*($EA$5-$DT$5))&gt;0,(DU6-EC6*($EA$5-$DT$5)+EA6),EA6),0)</f>
        <v>1344</v>
      </c>
      <c r="EC6" s="75">
        <f t="shared" ref="EC6:EC13" si="102">$I6</f>
        <v>20</v>
      </c>
      <c r="ED6" s="41">
        <f t="shared" ref="ED6:ED13" si="103">ROUND(EB6/EC6,0)</f>
        <v>67</v>
      </c>
      <c r="EE6" s="74">
        <f t="shared" ref="EE6:EE37" si="104">$DT$5+ED6</f>
        <v>44208</v>
      </c>
      <c r="EF6" s="41">
        <f t="shared" ref="EF6:EF13" si="105">EA6*$D6</f>
        <v>4.83072</v>
      </c>
      <c r="EG6" s="41">
        <f t="shared" ref="EG6:EG13" si="106">EA6*$E6</f>
        <v>1568</v>
      </c>
      <c r="EI6" s="41">
        <f t="shared" ref="EI6:EI37" si="107">ROUND(IF((EB6-EJ6*($EH$5-$EA$5))&gt;0,(EB6-EJ6*($EH$5-$EA$5)+EH6),EH6),0)</f>
        <v>1284</v>
      </c>
      <c r="EJ6" s="75">
        <f t="shared" ref="EJ6:EJ13" si="108">$I6</f>
        <v>20</v>
      </c>
      <c r="EK6" s="41">
        <f t="shared" ref="EK6:EK13" si="109">ROUND(EI6/EJ6,0)</f>
        <v>64</v>
      </c>
      <c r="EL6" s="74">
        <f t="shared" ref="EL6:EL37" si="110">$DT$5+EK6</f>
        <v>44205</v>
      </c>
      <c r="EM6" s="41">
        <f t="shared" ref="EM6:EM13" si="111">EH6*$D6</f>
        <v>0</v>
      </c>
      <c r="EN6" s="41">
        <f t="shared" ref="EN6:EN13" si="112">EH6*$E6</f>
        <v>0</v>
      </c>
      <c r="EP6" s="41">
        <f t="shared" ref="EP6:EP37" si="113">ROUND(IF((EI6-EQ6*($EO$5-$EH$5))&gt;0,(EI6-EQ6*($EO$5-$EH$5)+EO6),EO6),0)</f>
        <v>1284</v>
      </c>
      <c r="EQ6" s="75">
        <f t="shared" ref="EQ6:EQ13" si="114">$I6</f>
        <v>20</v>
      </c>
      <c r="ER6" s="41">
        <f t="shared" ref="ER6:ER13" si="115">ROUND(EP6/EQ6,0)</f>
        <v>64</v>
      </c>
      <c r="ES6" s="74">
        <f t="shared" ref="ES6:ES37" si="116">$DT$5+ER6</f>
        <v>44205</v>
      </c>
      <c r="ET6" s="41">
        <f t="shared" ref="ET6:ET13" si="117">EO6*$D6</f>
        <v>0</v>
      </c>
      <c r="EU6" s="41">
        <f t="shared" ref="EU6:EU13" si="118">EO6*$E6</f>
        <v>0</v>
      </c>
      <c r="EW6" s="41">
        <f t="shared" ref="EW6:EW37" si="119">ROUND(IF((EP6-EX6*($EV$5-$EO$5))&gt;0,(EP6-EX6*($EV$5-$EO$5)+EV6),EV6),0)</f>
        <v>704</v>
      </c>
      <c r="EX6" s="75">
        <f t="shared" ref="EX6:EX13" si="120">$I6</f>
        <v>20</v>
      </c>
      <c r="EY6" s="41">
        <f t="shared" ref="EY6:EY13" si="121">ROUND(EW6/EX6,0)</f>
        <v>35</v>
      </c>
      <c r="EZ6" s="74">
        <f t="shared" ref="EZ6:EZ37" si="122">$DT$5+EY6</f>
        <v>44176</v>
      </c>
      <c r="FA6" s="41">
        <f t="shared" ref="FA6:FA13" si="123">EV6*$D6</f>
        <v>0</v>
      </c>
      <c r="FB6" s="41">
        <f t="shared" ref="FB6:FB13" si="124">EV6*$E6</f>
        <v>0</v>
      </c>
    </row>
    <row r="7" s="41" customFormat="1" spans="1:158">
      <c r="A7" s="50" t="s">
        <v>33</v>
      </c>
      <c r="B7" s="51" t="s">
        <v>36</v>
      </c>
      <c r="C7" s="41" t="s">
        <v>37</v>
      </c>
      <c r="D7" s="41">
        <f>0.37*0.19*0.48</f>
        <v>0.033744</v>
      </c>
      <c r="E7" s="54">
        <v>10.4</v>
      </c>
      <c r="F7" s="52">
        <v>1582</v>
      </c>
      <c r="G7" s="53" t="s">
        <v>38</v>
      </c>
      <c r="H7" s="52" t="e">
        <f t="shared" ref="H7:H29" si="125">F7+G7</f>
        <v>#VALUE!</v>
      </c>
      <c r="I7" s="72">
        <v>16</v>
      </c>
      <c r="J7" s="76" t="e">
        <f t="shared" si="0"/>
        <v>#VALUE!</v>
      </c>
      <c r="K7" s="74" t="e">
        <f t="shared" si="1"/>
        <v>#VALUE!</v>
      </c>
      <c r="M7" s="41" t="e">
        <f t="shared" si="2"/>
        <v>#VALUE!</v>
      </c>
      <c r="N7" s="75">
        <f t="shared" si="3"/>
        <v>16</v>
      </c>
      <c r="O7" s="41" t="e">
        <f t="shared" si="4"/>
        <v>#VALUE!</v>
      </c>
      <c r="P7" s="74" t="e">
        <f t="shared" si="5"/>
        <v>#VALUE!</v>
      </c>
      <c r="Q7" s="41">
        <f t="shared" si="6"/>
        <v>0</v>
      </c>
      <c r="R7" s="41">
        <f t="shared" si="7"/>
        <v>0</v>
      </c>
      <c r="T7" s="41" t="e">
        <f t="shared" si="8"/>
        <v>#VALUE!</v>
      </c>
      <c r="U7" s="75">
        <f t="shared" si="9"/>
        <v>16</v>
      </c>
      <c r="V7" s="41" t="e">
        <f t="shared" si="10"/>
        <v>#VALUE!</v>
      </c>
      <c r="W7" s="74" t="e">
        <f t="shared" si="11"/>
        <v>#VALUE!</v>
      </c>
      <c r="X7" s="41">
        <f t="shared" si="12"/>
        <v>0</v>
      </c>
      <c r="Y7" s="41">
        <f t="shared" si="13"/>
        <v>0</v>
      </c>
      <c r="AA7" s="41" t="e">
        <f t="shared" si="14"/>
        <v>#VALUE!</v>
      </c>
      <c r="AB7" s="75">
        <f t="shared" si="15"/>
        <v>16</v>
      </c>
      <c r="AC7" s="41" t="e">
        <f t="shared" si="16"/>
        <v>#VALUE!</v>
      </c>
      <c r="AD7" s="74" t="e">
        <f t="shared" si="17"/>
        <v>#VALUE!</v>
      </c>
      <c r="AE7" s="41">
        <f t="shared" si="18"/>
        <v>0</v>
      </c>
      <c r="AF7" s="41">
        <f t="shared" si="19"/>
        <v>0</v>
      </c>
      <c r="AH7" s="41" t="e">
        <f t="shared" si="20"/>
        <v>#VALUE!</v>
      </c>
      <c r="AI7" s="75">
        <f t="shared" si="21"/>
        <v>16</v>
      </c>
      <c r="AJ7" s="41" t="e">
        <f t="shared" si="22"/>
        <v>#VALUE!</v>
      </c>
      <c r="AK7" s="74" t="e">
        <f t="shared" si="23"/>
        <v>#VALUE!</v>
      </c>
      <c r="AL7" s="41">
        <f t="shared" si="24"/>
        <v>0</v>
      </c>
      <c r="AM7" s="41">
        <f t="shared" si="25"/>
        <v>0</v>
      </c>
      <c r="AO7" s="41" t="e">
        <f t="shared" si="26"/>
        <v>#VALUE!</v>
      </c>
      <c r="AP7" s="75">
        <f t="shared" si="27"/>
        <v>16</v>
      </c>
      <c r="AQ7" s="41" t="e">
        <f t="shared" si="28"/>
        <v>#VALUE!</v>
      </c>
      <c r="AR7" s="74" t="e">
        <f t="shared" ref="AR7:AR38" si="126">$AG$5+AQ7</f>
        <v>#VALUE!</v>
      </c>
      <c r="AS7" s="41">
        <f t="shared" si="29"/>
        <v>0</v>
      </c>
      <c r="AT7" s="41">
        <f t="shared" si="30"/>
        <v>0</v>
      </c>
      <c r="AV7" s="41" t="e">
        <f t="shared" si="31"/>
        <v>#VALUE!</v>
      </c>
      <c r="AW7" s="75">
        <f t="shared" si="32"/>
        <v>16</v>
      </c>
      <c r="AX7" s="41" t="e">
        <f t="shared" si="33"/>
        <v>#VALUE!</v>
      </c>
      <c r="AY7" s="74" t="e">
        <f t="shared" si="34"/>
        <v>#VALUE!</v>
      </c>
      <c r="AZ7" s="41">
        <f t="shared" si="35"/>
        <v>0</v>
      </c>
      <c r="BA7" s="41">
        <f t="shared" si="36"/>
        <v>0</v>
      </c>
      <c r="BC7" s="41" t="e">
        <f t="shared" si="37"/>
        <v>#VALUE!</v>
      </c>
      <c r="BD7" s="75">
        <f t="shared" si="38"/>
        <v>16</v>
      </c>
      <c r="BE7" s="41" t="e">
        <f t="shared" si="39"/>
        <v>#VALUE!</v>
      </c>
      <c r="BF7" s="74" t="e">
        <f t="shared" si="40"/>
        <v>#VALUE!</v>
      </c>
      <c r="BG7" s="41">
        <f t="shared" si="41"/>
        <v>0</v>
      </c>
      <c r="BH7" s="41">
        <f t="shared" si="42"/>
        <v>0</v>
      </c>
      <c r="BJ7" s="41" t="e">
        <f t="shared" si="43"/>
        <v>#VALUE!</v>
      </c>
      <c r="BK7" s="75">
        <f t="shared" si="44"/>
        <v>16</v>
      </c>
      <c r="BL7" s="41" t="e">
        <f t="shared" si="45"/>
        <v>#VALUE!</v>
      </c>
      <c r="BM7" s="74" t="e">
        <f t="shared" si="46"/>
        <v>#VALUE!</v>
      </c>
      <c r="BN7" s="41">
        <f t="shared" si="47"/>
        <v>0</v>
      </c>
      <c r="BO7" s="41">
        <f t="shared" si="48"/>
        <v>0</v>
      </c>
      <c r="BP7" s="41">
        <v>140</v>
      </c>
      <c r="BQ7" s="41" t="e">
        <f t="shared" si="49"/>
        <v>#VALUE!</v>
      </c>
      <c r="BR7" s="75">
        <f t="shared" si="50"/>
        <v>16</v>
      </c>
      <c r="BS7" s="41" t="e">
        <f t="shared" si="51"/>
        <v>#VALUE!</v>
      </c>
      <c r="BT7" s="74" t="e">
        <f t="shared" si="52"/>
        <v>#VALUE!</v>
      </c>
      <c r="BU7" s="41">
        <f t="shared" si="53"/>
        <v>4.72416</v>
      </c>
      <c r="BV7" s="41">
        <f t="shared" si="54"/>
        <v>1456</v>
      </c>
      <c r="BW7" s="41">
        <v>160</v>
      </c>
      <c r="BX7" s="41" t="e">
        <f t="shared" si="55"/>
        <v>#VALUE!</v>
      </c>
      <c r="BY7" s="75">
        <f t="shared" si="56"/>
        <v>16</v>
      </c>
      <c r="BZ7" s="41" t="e">
        <f t="shared" si="57"/>
        <v>#VALUE!</v>
      </c>
      <c r="CA7" s="74" t="e">
        <f t="shared" si="58"/>
        <v>#VALUE!</v>
      </c>
      <c r="CB7" s="41">
        <f t="shared" si="59"/>
        <v>5.39904</v>
      </c>
      <c r="CC7" s="41">
        <f t="shared" si="60"/>
        <v>1664</v>
      </c>
      <c r="CE7" s="41" t="e">
        <f t="shared" si="61"/>
        <v>#VALUE!</v>
      </c>
      <c r="CF7" s="75">
        <f>$I7</f>
        <v>16</v>
      </c>
      <c r="CG7" s="41" t="e">
        <f t="shared" si="62"/>
        <v>#VALUE!</v>
      </c>
      <c r="CH7" s="74" t="e">
        <f t="shared" si="63"/>
        <v>#VALUE!</v>
      </c>
      <c r="CI7" s="41">
        <f t="shared" si="64"/>
        <v>0</v>
      </c>
      <c r="CJ7" s="41">
        <f t="shared" si="65"/>
        <v>0</v>
      </c>
      <c r="CK7" s="41">
        <v>150</v>
      </c>
      <c r="CL7" s="41" t="e">
        <f t="shared" si="66"/>
        <v>#VALUE!</v>
      </c>
      <c r="CM7" s="75">
        <f t="shared" si="67"/>
        <v>16</v>
      </c>
      <c r="CN7" s="41" t="e">
        <f t="shared" si="68"/>
        <v>#VALUE!</v>
      </c>
      <c r="CO7" s="74" t="e">
        <f t="shared" si="69"/>
        <v>#VALUE!</v>
      </c>
      <c r="CP7" s="41">
        <f t="shared" si="70"/>
        <v>5.0616</v>
      </c>
      <c r="CQ7" s="41">
        <f t="shared" si="71"/>
        <v>1560</v>
      </c>
      <c r="CR7" s="41">
        <v>150</v>
      </c>
      <c r="CS7" s="41" t="e">
        <f t="shared" si="72"/>
        <v>#VALUE!</v>
      </c>
      <c r="CT7" s="75">
        <f t="shared" si="73"/>
        <v>16</v>
      </c>
      <c r="CU7" s="41" t="e">
        <f t="shared" si="74"/>
        <v>#VALUE!</v>
      </c>
      <c r="CV7" s="74" t="e">
        <f t="shared" si="75"/>
        <v>#VALUE!</v>
      </c>
      <c r="CW7" s="41">
        <f t="shared" si="76"/>
        <v>5.0616</v>
      </c>
      <c r="CX7" s="41">
        <f t="shared" si="77"/>
        <v>1560</v>
      </c>
      <c r="CY7" s="41">
        <v>100</v>
      </c>
      <c r="CZ7" s="41" t="e">
        <f t="shared" si="78"/>
        <v>#VALUE!</v>
      </c>
      <c r="DA7" s="75">
        <f t="shared" si="79"/>
        <v>16</v>
      </c>
      <c r="DB7" s="41" t="e">
        <f t="shared" si="80"/>
        <v>#VALUE!</v>
      </c>
      <c r="DC7" s="74" t="e">
        <f t="shared" si="81"/>
        <v>#VALUE!</v>
      </c>
      <c r="DD7" s="41">
        <f t="shared" si="82"/>
        <v>3.3744</v>
      </c>
      <c r="DE7" s="41">
        <f t="shared" si="83"/>
        <v>1040</v>
      </c>
      <c r="DF7" s="41">
        <v>350</v>
      </c>
      <c r="DG7" s="41" t="e">
        <f t="shared" ref="DG7:DG38" si="127">ROUND(IF((CZ7-DA7*($CY$5-$CR$5))&gt;0,(CZ7-DA7*($CY$5-$CR$5)+DF7),DF7),0)</f>
        <v>#VALUE!</v>
      </c>
      <c r="DH7" s="75">
        <f t="shared" si="84"/>
        <v>16</v>
      </c>
      <c r="DI7" s="41" t="e">
        <f t="shared" si="85"/>
        <v>#VALUE!</v>
      </c>
      <c r="DJ7" s="74" t="e">
        <f t="shared" si="86"/>
        <v>#VALUE!</v>
      </c>
      <c r="DK7" s="41">
        <f t="shared" si="87"/>
        <v>11.8104</v>
      </c>
      <c r="DL7" s="41">
        <f t="shared" si="88"/>
        <v>3640</v>
      </c>
      <c r="DN7" s="41" t="e">
        <f t="shared" si="89"/>
        <v>#VALUE!</v>
      </c>
      <c r="DO7" s="75">
        <f t="shared" si="90"/>
        <v>16</v>
      </c>
      <c r="DP7" s="41" t="e">
        <f t="shared" si="91"/>
        <v>#VALUE!</v>
      </c>
      <c r="DQ7" s="74" t="e">
        <f t="shared" si="92"/>
        <v>#VALUE!</v>
      </c>
      <c r="DR7" s="41">
        <f t="shared" si="93"/>
        <v>0</v>
      </c>
      <c r="DS7" s="41">
        <f t="shared" si="94"/>
        <v>0</v>
      </c>
      <c r="DT7" s="41">
        <v>240</v>
      </c>
      <c r="DU7" s="41" t="e">
        <f t="shared" si="95"/>
        <v>#VALUE!</v>
      </c>
      <c r="DV7" s="75">
        <f t="shared" si="96"/>
        <v>16</v>
      </c>
      <c r="DW7" s="41" t="e">
        <f t="shared" si="97"/>
        <v>#VALUE!</v>
      </c>
      <c r="DX7" s="74" t="e">
        <f t="shared" si="98"/>
        <v>#VALUE!</v>
      </c>
      <c r="DY7" s="41">
        <f t="shared" si="99"/>
        <v>8.09856</v>
      </c>
      <c r="DZ7" s="41">
        <f t="shared" si="100"/>
        <v>2496</v>
      </c>
      <c r="EA7" s="41">
        <v>40</v>
      </c>
      <c r="EB7" s="41" t="e">
        <f t="shared" si="101"/>
        <v>#VALUE!</v>
      </c>
      <c r="EC7" s="75">
        <f t="shared" si="102"/>
        <v>16</v>
      </c>
      <c r="ED7" s="41" t="e">
        <f t="shared" si="103"/>
        <v>#VALUE!</v>
      </c>
      <c r="EE7" s="74" t="e">
        <f t="shared" si="104"/>
        <v>#VALUE!</v>
      </c>
      <c r="EF7" s="41">
        <f t="shared" si="105"/>
        <v>1.34976</v>
      </c>
      <c r="EG7" s="41">
        <f t="shared" si="106"/>
        <v>416</v>
      </c>
      <c r="EH7" s="41">
        <v>170</v>
      </c>
      <c r="EI7" s="41" t="e">
        <f t="shared" si="107"/>
        <v>#VALUE!</v>
      </c>
      <c r="EJ7" s="75">
        <f t="shared" si="108"/>
        <v>16</v>
      </c>
      <c r="EK7" s="41" t="e">
        <f t="shared" si="109"/>
        <v>#VALUE!</v>
      </c>
      <c r="EL7" s="74" t="e">
        <f t="shared" si="110"/>
        <v>#VALUE!</v>
      </c>
      <c r="EM7" s="41">
        <f t="shared" si="111"/>
        <v>5.73648</v>
      </c>
      <c r="EN7" s="41">
        <f t="shared" si="112"/>
        <v>1768</v>
      </c>
      <c r="EP7" s="41" t="e">
        <f t="shared" si="113"/>
        <v>#VALUE!</v>
      </c>
      <c r="EQ7" s="75">
        <f t="shared" si="114"/>
        <v>16</v>
      </c>
      <c r="ER7" s="41" t="e">
        <f t="shared" si="115"/>
        <v>#VALUE!</v>
      </c>
      <c r="ES7" s="74" t="e">
        <f t="shared" si="116"/>
        <v>#VALUE!</v>
      </c>
      <c r="ET7" s="41">
        <f t="shared" si="117"/>
        <v>0</v>
      </c>
      <c r="EU7" s="41">
        <f t="shared" si="118"/>
        <v>0</v>
      </c>
      <c r="EW7" s="41" t="e">
        <f t="shared" si="119"/>
        <v>#VALUE!</v>
      </c>
      <c r="EX7" s="75">
        <f t="shared" si="120"/>
        <v>16</v>
      </c>
      <c r="EY7" s="41" t="e">
        <f t="shared" si="121"/>
        <v>#VALUE!</v>
      </c>
      <c r="EZ7" s="74" t="e">
        <f t="shared" si="122"/>
        <v>#VALUE!</v>
      </c>
      <c r="FA7" s="41">
        <f t="shared" si="123"/>
        <v>0</v>
      </c>
      <c r="FB7" s="41">
        <f t="shared" si="124"/>
        <v>0</v>
      </c>
    </row>
    <row r="8" s="41" customFormat="1" spans="1:158">
      <c r="A8" s="50" t="s">
        <v>33</v>
      </c>
      <c r="B8" s="51" t="s">
        <v>39</v>
      </c>
      <c r="C8" s="44" t="s">
        <v>40</v>
      </c>
      <c r="D8" s="42">
        <f>0.37*0.22*0.48</f>
        <v>0.039072</v>
      </c>
      <c r="E8" s="55">
        <v>13.2</v>
      </c>
      <c r="F8" s="52">
        <v>224</v>
      </c>
      <c r="G8" s="53">
        <v>869</v>
      </c>
      <c r="H8" s="52">
        <f t="shared" si="125"/>
        <v>1093</v>
      </c>
      <c r="I8" s="72">
        <v>27</v>
      </c>
      <c r="J8" s="76">
        <f t="shared" si="0"/>
        <v>40</v>
      </c>
      <c r="K8" s="74">
        <f t="shared" si="1"/>
        <v>44152</v>
      </c>
      <c r="M8" s="41">
        <f t="shared" si="2"/>
        <v>2146</v>
      </c>
      <c r="N8" s="75">
        <f t="shared" si="3"/>
        <v>27</v>
      </c>
      <c r="O8" s="41">
        <f t="shared" si="4"/>
        <v>79</v>
      </c>
      <c r="P8" s="74">
        <f t="shared" si="5"/>
        <v>44152</v>
      </c>
      <c r="Q8" s="41">
        <f t="shared" si="6"/>
        <v>0</v>
      </c>
      <c r="R8" s="41">
        <f t="shared" si="7"/>
        <v>0</v>
      </c>
      <c r="T8" s="41">
        <f t="shared" si="8"/>
        <v>2065</v>
      </c>
      <c r="U8" s="75">
        <f t="shared" si="9"/>
        <v>27</v>
      </c>
      <c r="V8" s="41">
        <f t="shared" si="10"/>
        <v>76</v>
      </c>
      <c r="W8" s="74">
        <f t="shared" si="11"/>
        <v>44152</v>
      </c>
      <c r="X8" s="41">
        <f t="shared" si="12"/>
        <v>0</v>
      </c>
      <c r="Y8" s="41">
        <f t="shared" si="13"/>
        <v>0</v>
      </c>
      <c r="AA8" s="41">
        <f t="shared" si="14"/>
        <v>1903</v>
      </c>
      <c r="AB8" s="75">
        <f t="shared" si="15"/>
        <v>27</v>
      </c>
      <c r="AC8" s="41">
        <f t="shared" si="16"/>
        <v>70</v>
      </c>
      <c r="AD8" s="74">
        <f t="shared" si="17"/>
        <v>44152</v>
      </c>
      <c r="AE8" s="41">
        <f t="shared" si="18"/>
        <v>0</v>
      </c>
      <c r="AF8" s="41">
        <f t="shared" si="19"/>
        <v>0</v>
      </c>
      <c r="AH8" s="41">
        <f t="shared" si="20"/>
        <v>1903</v>
      </c>
      <c r="AI8" s="75">
        <f t="shared" si="21"/>
        <v>27</v>
      </c>
      <c r="AJ8" s="41">
        <f t="shared" si="22"/>
        <v>70</v>
      </c>
      <c r="AK8" s="74">
        <f t="shared" si="23"/>
        <v>44152</v>
      </c>
      <c r="AL8" s="41">
        <f t="shared" si="24"/>
        <v>0</v>
      </c>
      <c r="AM8" s="41">
        <f t="shared" si="25"/>
        <v>0</v>
      </c>
      <c r="AO8" s="41">
        <f t="shared" si="26"/>
        <v>1822</v>
      </c>
      <c r="AP8" s="75">
        <f t="shared" si="27"/>
        <v>27</v>
      </c>
      <c r="AQ8" s="41">
        <f t="shared" si="28"/>
        <v>67</v>
      </c>
      <c r="AR8" s="74">
        <f t="shared" si="126"/>
        <v>44149</v>
      </c>
      <c r="AS8" s="41">
        <f t="shared" si="29"/>
        <v>0</v>
      </c>
      <c r="AT8" s="41">
        <f t="shared" si="30"/>
        <v>0</v>
      </c>
      <c r="AV8" s="41">
        <f t="shared" si="31"/>
        <v>1714</v>
      </c>
      <c r="AW8" s="75">
        <f t="shared" si="32"/>
        <v>27</v>
      </c>
      <c r="AX8" s="41">
        <f t="shared" si="33"/>
        <v>63</v>
      </c>
      <c r="AY8" s="74">
        <f t="shared" si="34"/>
        <v>44152</v>
      </c>
      <c r="AZ8" s="41">
        <f t="shared" si="35"/>
        <v>0</v>
      </c>
      <c r="BA8" s="41">
        <f t="shared" si="36"/>
        <v>0</v>
      </c>
      <c r="BC8" s="41">
        <f t="shared" si="37"/>
        <v>1714</v>
      </c>
      <c r="BD8" s="75">
        <f t="shared" si="38"/>
        <v>27</v>
      </c>
      <c r="BE8" s="41">
        <f t="shared" si="39"/>
        <v>63</v>
      </c>
      <c r="BF8" s="74">
        <f t="shared" si="40"/>
        <v>44152</v>
      </c>
      <c r="BG8" s="41">
        <f t="shared" si="41"/>
        <v>0</v>
      </c>
      <c r="BH8" s="41">
        <f t="shared" si="42"/>
        <v>0</v>
      </c>
      <c r="BJ8" s="41">
        <f t="shared" si="43"/>
        <v>1093</v>
      </c>
      <c r="BK8" s="75">
        <f t="shared" si="44"/>
        <v>27</v>
      </c>
      <c r="BL8" s="41">
        <f t="shared" si="45"/>
        <v>40</v>
      </c>
      <c r="BM8" s="74">
        <f t="shared" si="46"/>
        <v>44152</v>
      </c>
      <c r="BN8" s="41">
        <f t="shared" si="47"/>
        <v>0</v>
      </c>
      <c r="BO8" s="41">
        <f t="shared" si="48"/>
        <v>0</v>
      </c>
      <c r="BP8" s="41">
        <v>120</v>
      </c>
      <c r="BQ8" s="41">
        <f t="shared" si="49"/>
        <v>1132</v>
      </c>
      <c r="BR8" s="75">
        <f t="shared" si="50"/>
        <v>27</v>
      </c>
      <c r="BS8" s="41">
        <f t="shared" si="51"/>
        <v>42</v>
      </c>
      <c r="BT8" s="74">
        <f t="shared" si="52"/>
        <v>44157</v>
      </c>
      <c r="BU8" s="41">
        <f t="shared" si="53"/>
        <v>4.68864</v>
      </c>
      <c r="BV8" s="41">
        <f t="shared" si="54"/>
        <v>1584</v>
      </c>
      <c r="BW8" s="41">
        <v>140</v>
      </c>
      <c r="BX8" s="41">
        <f t="shared" si="55"/>
        <v>1029</v>
      </c>
      <c r="BY8" s="75">
        <f t="shared" si="56"/>
        <v>27</v>
      </c>
      <c r="BZ8" s="41">
        <f t="shared" si="57"/>
        <v>38</v>
      </c>
      <c r="CA8" s="74">
        <f t="shared" si="58"/>
        <v>44162</v>
      </c>
      <c r="CB8" s="41">
        <f t="shared" si="59"/>
        <v>5.47008</v>
      </c>
      <c r="CC8" s="41">
        <f t="shared" si="60"/>
        <v>1848</v>
      </c>
      <c r="CE8" s="41">
        <f t="shared" si="61"/>
        <v>1353</v>
      </c>
      <c r="CF8" s="75">
        <f>$I8</f>
        <v>27</v>
      </c>
      <c r="CG8" s="41">
        <f t="shared" si="62"/>
        <v>50</v>
      </c>
      <c r="CH8" s="74">
        <f t="shared" si="63"/>
        <v>44162</v>
      </c>
      <c r="CI8" s="41">
        <f t="shared" si="64"/>
        <v>0</v>
      </c>
      <c r="CJ8" s="41">
        <f t="shared" si="65"/>
        <v>0</v>
      </c>
      <c r="CK8" s="41">
        <v>130</v>
      </c>
      <c r="CL8" s="41">
        <f t="shared" si="66"/>
        <v>1375</v>
      </c>
      <c r="CM8" s="75">
        <f t="shared" si="67"/>
        <v>27</v>
      </c>
      <c r="CN8" s="41">
        <f t="shared" si="68"/>
        <v>51</v>
      </c>
      <c r="CO8" s="74">
        <f t="shared" si="69"/>
        <v>44167</v>
      </c>
      <c r="CP8" s="41">
        <f t="shared" si="70"/>
        <v>5.07936</v>
      </c>
      <c r="CQ8" s="41">
        <f t="shared" si="71"/>
        <v>1716</v>
      </c>
      <c r="CR8" s="41">
        <v>140</v>
      </c>
      <c r="CS8" s="41">
        <f t="shared" si="72"/>
        <v>1515</v>
      </c>
      <c r="CT8" s="75">
        <f t="shared" si="73"/>
        <v>27</v>
      </c>
      <c r="CU8" s="41">
        <f t="shared" si="74"/>
        <v>56</v>
      </c>
      <c r="CV8" s="74">
        <f t="shared" si="75"/>
        <v>44172</v>
      </c>
      <c r="CW8" s="41">
        <f t="shared" si="76"/>
        <v>5.47008</v>
      </c>
      <c r="CX8" s="41">
        <f t="shared" si="77"/>
        <v>1848</v>
      </c>
      <c r="CZ8" s="41">
        <f t="shared" si="78"/>
        <v>1218</v>
      </c>
      <c r="DA8" s="75">
        <f t="shared" si="79"/>
        <v>27</v>
      </c>
      <c r="DB8" s="41">
        <f t="shared" si="80"/>
        <v>45</v>
      </c>
      <c r="DC8" s="74">
        <f t="shared" si="81"/>
        <v>44172</v>
      </c>
      <c r="DD8" s="41">
        <f t="shared" si="82"/>
        <v>0</v>
      </c>
      <c r="DE8" s="41">
        <f t="shared" si="83"/>
        <v>0</v>
      </c>
      <c r="DG8" s="41">
        <f t="shared" si="127"/>
        <v>921</v>
      </c>
      <c r="DH8" s="75">
        <f t="shared" si="84"/>
        <v>27</v>
      </c>
      <c r="DI8" s="41">
        <f t="shared" si="85"/>
        <v>34</v>
      </c>
      <c r="DJ8" s="74">
        <f t="shared" si="86"/>
        <v>44161</v>
      </c>
      <c r="DK8" s="41">
        <f t="shared" si="87"/>
        <v>0</v>
      </c>
      <c r="DL8" s="41">
        <f t="shared" si="88"/>
        <v>0</v>
      </c>
      <c r="DN8" s="41">
        <f t="shared" si="89"/>
        <v>732</v>
      </c>
      <c r="DO8" s="75">
        <f t="shared" si="90"/>
        <v>27</v>
      </c>
      <c r="DP8" s="41">
        <f t="shared" si="91"/>
        <v>27</v>
      </c>
      <c r="DQ8" s="74">
        <f t="shared" si="92"/>
        <v>44161</v>
      </c>
      <c r="DR8" s="41">
        <f t="shared" si="93"/>
        <v>0</v>
      </c>
      <c r="DS8" s="41">
        <f t="shared" si="94"/>
        <v>0</v>
      </c>
      <c r="DU8" s="41">
        <f t="shared" si="95"/>
        <v>543</v>
      </c>
      <c r="DV8" s="75">
        <f t="shared" si="96"/>
        <v>27</v>
      </c>
      <c r="DW8" s="41">
        <f t="shared" si="97"/>
        <v>20</v>
      </c>
      <c r="DX8" s="74">
        <f t="shared" si="98"/>
        <v>44161</v>
      </c>
      <c r="DY8" s="41">
        <f t="shared" si="99"/>
        <v>0</v>
      </c>
      <c r="DZ8" s="41">
        <f t="shared" si="100"/>
        <v>0</v>
      </c>
      <c r="EA8" s="41">
        <v>500</v>
      </c>
      <c r="EB8" s="41">
        <f t="shared" si="101"/>
        <v>1043</v>
      </c>
      <c r="EC8" s="75">
        <f t="shared" si="102"/>
        <v>27</v>
      </c>
      <c r="ED8" s="41">
        <f t="shared" si="103"/>
        <v>39</v>
      </c>
      <c r="EE8" s="74">
        <f t="shared" si="104"/>
        <v>44180</v>
      </c>
      <c r="EF8" s="41">
        <f t="shared" si="105"/>
        <v>19.536</v>
      </c>
      <c r="EG8" s="41">
        <f t="shared" si="106"/>
        <v>6600</v>
      </c>
      <c r="EI8" s="41">
        <f t="shared" si="107"/>
        <v>962</v>
      </c>
      <c r="EJ8" s="75">
        <f t="shared" si="108"/>
        <v>27</v>
      </c>
      <c r="EK8" s="41">
        <f t="shared" si="109"/>
        <v>36</v>
      </c>
      <c r="EL8" s="74">
        <f t="shared" si="110"/>
        <v>44177</v>
      </c>
      <c r="EM8" s="41">
        <f t="shared" si="111"/>
        <v>0</v>
      </c>
      <c r="EN8" s="41">
        <f t="shared" si="112"/>
        <v>0</v>
      </c>
      <c r="EP8" s="41">
        <f t="shared" si="113"/>
        <v>962</v>
      </c>
      <c r="EQ8" s="75">
        <f t="shared" si="114"/>
        <v>27</v>
      </c>
      <c r="ER8" s="41">
        <f t="shared" si="115"/>
        <v>36</v>
      </c>
      <c r="ES8" s="74">
        <f t="shared" si="116"/>
        <v>44177</v>
      </c>
      <c r="ET8" s="41">
        <f t="shared" si="117"/>
        <v>0</v>
      </c>
      <c r="EU8" s="41">
        <f t="shared" si="118"/>
        <v>0</v>
      </c>
      <c r="EW8" s="41">
        <f t="shared" si="119"/>
        <v>179</v>
      </c>
      <c r="EX8" s="75">
        <f t="shared" si="120"/>
        <v>27</v>
      </c>
      <c r="EY8" s="41">
        <f t="shared" si="121"/>
        <v>7</v>
      </c>
      <c r="EZ8" s="74">
        <f t="shared" si="122"/>
        <v>44148</v>
      </c>
      <c r="FA8" s="41">
        <f t="shared" si="123"/>
        <v>0</v>
      </c>
      <c r="FB8" s="41">
        <f t="shared" si="124"/>
        <v>0</v>
      </c>
    </row>
    <row r="9" s="41" customFormat="1" spans="1:158">
      <c r="A9" s="50" t="s">
        <v>33</v>
      </c>
      <c r="B9" s="51" t="s">
        <v>41</v>
      </c>
      <c r="C9" s="41" t="s">
        <v>42</v>
      </c>
      <c r="D9" s="41">
        <f>0.37*0.27*0.48</f>
        <v>0.047952</v>
      </c>
      <c r="E9" s="54">
        <v>16.3</v>
      </c>
      <c r="F9" s="52">
        <v>1</v>
      </c>
      <c r="G9" s="53">
        <v>5</v>
      </c>
      <c r="H9" s="52">
        <f t="shared" si="125"/>
        <v>6</v>
      </c>
      <c r="I9" s="77">
        <v>10</v>
      </c>
      <c r="J9" s="78">
        <f t="shared" si="0"/>
        <v>1</v>
      </c>
      <c r="K9" s="74">
        <f t="shared" si="1"/>
        <v>44113</v>
      </c>
      <c r="M9" s="41">
        <f t="shared" si="2"/>
        <v>396</v>
      </c>
      <c r="N9" s="75">
        <f t="shared" si="3"/>
        <v>10</v>
      </c>
      <c r="O9" s="41">
        <f t="shared" si="4"/>
        <v>40</v>
      </c>
      <c r="P9" s="74">
        <f t="shared" si="5"/>
        <v>44113</v>
      </c>
      <c r="Q9" s="41">
        <f t="shared" si="6"/>
        <v>0</v>
      </c>
      <c r="R9" s="41">
        <f t="shared" si="7"/>
        <v>0</v>
      </c>
      <c r="T9" s="41">
        <f t="shared" si="8"/>
        <v>366</v>
      </c>
      <c r="U9" s="75">
        <f t="shared" si="9"/>
        <v>10</v>
      </c>
      <c r="V9" s="41">
        <f t="shared" si="10"/>
        <v>37</v>
      </c>
      <c r="W9" s="74">
        <f t="shared" si="11"/>
        <v>44113</v>
      </c>
      <c r="X9" s="41">
        <f t="shared" si="12"/>
        <v>0</v>
      </c>
      <c r="Y9" s="41">
        <f t="shared" si="13"/>
        <v>0</v>
      </c>
      <c r="AA9" s="41">
        <f t="shared" si="14"/>
        <v>306</v>
      </c>
      <c r="AB9" s="75">
        <f t="shared" si="15"/>
        <v>10</v>
      </c>
      <c r="AC9" s="41">
        <f t="shared" si="16"/>
        <v>31</v>
      </c>
      <c r="AD9" s="74">
        <f t="shared" si="17"/>
        <v>44113</v>
      </c>
      <c r="AE9" s="41">
        <f t="shared" si="18"/>
        <v>0</v>
      </c>
      <c r="AF9" s="41">
        <f t="shared" si="19"/>
        <v>0</v>
      </c>
      <c r="AH9" s="41">
        <f t="shared" si="20"/>
        <v>306</v>
      </c>
      <c r="AI9" s="75">
        <f t="shared" si="21"/>
        <v>10</v>
      </c>
      <c r="AJ9" s="41">
        <f t="shared" si="22"/>
        <v>31</v>
      </c>
      <c r="AK9" s="74">
        <f t="shared" si="23"/>
        <v>44113</v>
      </c>
      <c r="AL9" s="41">
        <f t="shared" si="24"/>
        <v>0</v>
      </c>
      <c r="AM9" s="41">
        <f t="shared" si="25"/>
        <v>0</v>
      </c>
      <c r="AO9" s="41">
        <f t="shared" si="26"/>
        <v>276</v>
      </c>
      <c r="AP9" s="75">
        <f t="shared" si="27"/>
        <v>10</v>
      </c>
      <c r="AQ9" s="41">
        <f t="shared" si="28"/>
        <v>28</v>
      </c>
      <c r="AR9" s="74">
        <f t="shared" si="126"/>
        <v>44110</v>
      </c>
      <c r="AS9" s="41">
        <f t="shared" si="29"/>
        <v>0</v>
      </c>
      <c r="AT9" s="41">
        <f t="shared" si="30"/>
        <v>0</v>
      </c>
      <c r="AV9" s="41">
        <f t="shared" si="31"/>
        <v>236</v>
      </c>
      <c r="AW9" s="75">
        <f t="shared" si="32"/>
        <v>10</v>
      </c>
      <c r="AX9" s="41">
        <f t="shared" si="33"/>
        <v>24</v>
      </c>
      <c r="AY9" s="74">
        <f t="shared" si="34"/>
        <v>44113</v>
      </c>
      <c r="AZ9" s="41">
        <f t="shared" si="35"/>
        <v>0</v>
      </c>
      <c r="BA9" s="41">
        <f t="shared" si="36"/>
        <v>0</v>
      </c>
      <c r="BC9" s="41">
        <f t="shared" si="37"/>
        <v>236</v>
      </c>
      <c r="BD9" s="75">
        <f t="shared" si="38"/>
        <v>10</v>
      </c>
      <c r="BE9" s="41">
        <f t="shared" si="39"/>
        <v>24</v>
      </c>
      <c r="BF9" s="74">
        <f t="shared" si="40"/>
        <v>44113</v>
      </c>
      <c r="BG9" s="41">
        <f t="shared" si="41"/>
        <v>0</v>
      </c>
      <c r="BH9" s="41">
        <f t="shared" si="42"/>
        <v>0</v>
      </c>
      <c r="BJ9" s="41">
        <f t="shared" si="43"/>
        <v>6</v>
      </c>
      <c r="BK9" s="75">
        <f t="shared" si="44"/>
        <v>10</v>
      </c>
      <c r="BL9" s="41">
        <f t="shared" si="45"/>
        <v>1</v>
      </c>
      <c r="BM9" s="74">
        <f t="shared" si="46"/>
        <v>44113</v>
      </c>
      <c r="BN9" s="41">
        <f t="shared" si="47"/>
        <v>0</v>
      </c>
      <c r="BO9" s="41">
        <f t="shared" si="48"/>
        <v>0</v>
      </c>
      <c r="BQ9" s="41">
        <f t="shared" si="49"/>
        <v>0</v>
      </c>
      <c r="BR9" s="75">
        <f t="shared" si="50"/>
        <v>10</v>
      </c>
      <c r="BS9" s="41">
        <f t="shared" si="51"/>
        <v>0</v>
      </c>
      <c r="BT9" s="74">
        <f t="shared" si="52"/>
        <v>44115</v>
      </c>
      <c r="BU9" s="41">
        <f t="shared" si="53"/>
        <v>0</v>
      </c>
      <c r="BV9" s="41">
        <f t="shared" si="54"/>
        <v>0</v>
      </c>
      <c r="BX9" s="41">
        <f t="shared" si="55"/>
        <v>0</v>
      </c>
      <c r="BY9" s="75">
        <f t="shared" si="56"/>
        <v>10</v>
      </c>
      <c r="BZ9" s="41">
        <f t="shared" si="57"/>
        <v>0</v>
      </c>
      <c r="CA9" s="74">
        <f t="shared" si="58"/>
        <v>44124</v>
      </c>
      <c r="CB9" s="41">
        <f t="shared" si="59"/>
        <v>0</v>
      </c>
      <c r="CC9" s="41">
        <f t="shared" si="60"/>
        <v>0</v>
      </c>
      <c r="CD9" s="41">
        <v>650</v>
      </c>
      <c r="CE9" s="41">
        <f t="shared" si="61"/>
        <v>770</v>
      </c>
      <c r="CF9" s="75">
        <f>16</f>
        <v>16</v>
      </c>
      <c r="CG9" s="41">
        <f t="shared" si="62"/>
        <v>48</v>
      </c>
      <c r="CH9" s="74">
        <f t="shared" si="63"/>
        <v>44160</v>
      </c>
      <c r="CI9" s="41">
        <f t="shared" si="64"/>
        <v>31.1688</v>
      </c>
      <c r="CJ9" s="41">
        <f t="shared" si="65"/>
        <v>10595</v>
      </c>
      <c r="CL9" s="41">
        <f t="shared" si="66"/>
        <v>706</v>
      </c>
      <c r="CM9" s="75">
        <f t="shared" si="67"/>
        <v>10</v>
      </c>
      <c r="CN9" s="41">
        <f t="shared" si="68"/>
        <v>71</v>
      </c>
      <c r="CO9" s="74">
        <f t="shared" si="69"/>
        <v>44187</v>
      </c>
      <c r="CP9" s="41">
        <f t="shared" si="70"/>
        <v>0</v>
      </c>
      <c r="CQ9" s="41">
        <f t="shared" si="71"/>
        <v>0</v>
      </c>
      <c r="CS9" s="41">
        <f t="shared" si="72"/>
        <v>706</v>
      </c>
      <c r="CT9" s="75">
        <f t="shared" si="73"/>
        <v>10</v>
      </c>
      <c r="CU9" s="41">
        <f t="shared" si="74"/>
        <v>71</v>
      </c>
      <c r="CV9" s="74">
        <f t="shared" si="75"/>
        <v>44187</v>
      </c>
      <c r="CW9" s="41">
        <f t="shared" si="76"/>
        <v>0</v>
      </c>
      <c r="CX9" s="41">
        <f t="shared" si="77"/>
        <v>0</v>
      </c>
      <c r="CZ9" s="41">
        <f t="shared" si="78"/>
        <v>596</v>
      </c>
      <c r="DA9" s="75">
        <f t="shared" si="79"/>
        <v>10</v>
      </c>
      <c r="DB9" s="41">
        <f t="shared" si="80"/>
        <v>60</v>
      </c>
      <c r="DC9" s="74">
        <f t="shared" si="81"/>
        <v>44187</v>
      </c>
      <c r="DD9" s="41">
        <f t="shared" si="82"/>
        <v>0</v>
      </c>
      <c r="DE9" s="41">
        <f t="shared" si="83"/>
        <v>0</v>
      </c>
      <c r="DG9" s="41">
        <f t="shared" si="127"/>
        <v>486</v>
      </c>
      <c r="DH9" s="75">
        <f t="shared" si="84"/>
        <v>10</v>
      </c>
      <c r="DI9" s="41">
        <f t="shared" si="85"/>
        <v>49</v>
      </c>
      <c r="DJ9" s="74">
        <f t="shared" si="86"/>
        <v>44176</v>
      </c>
      <c r="DK9" s="41">
        <f t="shared" si="87"/>
        <v>0</v>
      </c>
      <c r="DL9" s="41">
        <f t="shared" si="88"/>
        <v>0</v>
      </c>
      <c r="DN9" s="41">
        <f t="shared" si="89"/>
        <v>416</v>
      </c>
      <c r="DO9" s="75">
        <f t="shared" si="90"/>
        <v>10</v>
      </c>
      <c r="DP9" s="41">
        <f t="shared" si="91"/>
        <v>42</v>
      </c>
      <c r="DQ9" s="74">
        <f t="shared" si="92"/>
        <v>44176</v>
      </c>
      <c r="DR9" s="41">
        <f t="shared" si="93"/>
        <v>0</v>
      </c>
      <c r="DS9" s="41">
        <f t="shared" si="94"/>
        <v>0</v>
      </c>
      <c r="DU9" s="41">
        <f t="shared" si="95"/>
        <v>346</v>
      </c>
      <c r="DV9" s="75">
        <f t="shared" si="96"/>
        <v>10</v>
      </c>
      <c r="DW9" s="41">
        <f t="shared" si="97"/>
        <v>35</v>
      </c>
      <c r="DX9" s="74">
        <f t="shared" si="98"/>
        <v>44176</v>
      </c>
      <c r="DY9" s="41">
        <f t="shared" si="99"/>
        <v>0</v>
      </c>
      <c r="DZ9" s="41">
        <f t="shared" si="100"/>
        <v>0</v>
      </c>
      <c r="EB9" s="41">
        <f t="shared" si="101"/>
        <v>346</v>
      </c>
      <c r="EC9" s="75">
        <f t="shared" si="102"/>
        <v>10</v>
      </c>
      <c r="ED9" s="41">
        <f t="shared" si="103"/>
        <v>35</v>
      </c>
      <c r="EE9" s="74">
        <f t="shared" si="104"/>
        <v>44176</v>
      </c>
      <c r="EF9" s="41">
        <f t="shared" si="105"/>
        <v>0</v>
      </c>
      <c r="EG9" s="41">
        <f t="shared" si="106"/>
        <v>0</v>
      </c>
      <c r="EI9" s="41">
        <f t="shared" si="107"/>
        <v>316</v>
      </c>
      <c r="EJ9" s="75">
        <f t="shared" si="108"/>
        <v>10</v>
      </c>
      <c r="EK9" s="41">
        <f t="shared" si="109"/>
        <v>32</v>
      </c>
      <c r="EL9" s="74">
        <f t="shared" si="110"/>
        <v>44173</v>
      </c>
      <c r="EM9" s="41">
        <f t="shared" si="111"/>
        <v>0</v>
      </c>
      <c r="EN9" s="41">
        <f t="shared" si="112"/>
        <v>0</v>
      </c>
      <c r="EP9" s="41">
        <f t="shared" si="113"/>
        <v>316</v>
      </c>
      <c r="EQ9" s="75">
        <f t="shared" si="114"/>
        <v>10</v>
      </c>
      <c r="ER9" s="41">
        <f t="shared" si="115"/>
        <v>32</v>
      </c>
      <c r="ES9" s="74">
        <f t="shared" si="116"/>
        <v>44173</v>
      </c>
      <c r="ET9" s="41">
        <f t="shared" si="117"/>
        <v>0</v>
      </c>
      <c r="EU9" s="41">
        <f t="shared" si="118"/>
        <v>0</v>
      </c>
      <c r="EV9" s="41">
        <v>850</v>
      </c>
      <c r="EW9" s="41">
        <f t="shared" si="119"/>
        <v>876</v>
      </c>
      <c r="EX9" s="75">
        <f t="shared" si="120"/>
        <v>10</v>
      </c>
      <c r="EY9" s="41">
        <f t="shared" si="121"/>
        <v>88</v>
      </c>
      <c r="EZ9" s="74">
        <f t="shared" si="122"/>
        <v>44229</v>
      </c>
      <c r="FA9" s="41">
        <f t="shared" si="123"/>
        <v>40.7592</v>
      </c>
      <c r="FB9" s="41">
        <f t="shared" si="124"/>
        <v>13855</v>
      </c>
    </row>
    <row r="10" s="1" customFormat="1" spans="1:158">
      <c r="A10" s="1" t="s">
        <v>43</v>
      </c>
      <c r="B10" s="56" t="s">
        <v>44</v>
      </c>
      <c r="C10" s="1" t="s">
        <v>45</v>
      </c>
      <c r="D10" s="1">
        <f>0.37*0.17*0.48</f>
        <v>0.030192</v>
      </c>
      <c r="E10" s="1">
        <v>9.8</v>
      </c>
      <c r="F10" s="57">
        <v>1270</v>
      </c>
      <c r="G10" s="58">
        <v>151</v>
      </c>
      <c r="H10" s="58">
        <f t="shared" si="125"/>
        <v>1421</v>
      </c>
      <c r="I10" s="79">
        <v>18</v>
      </c>
      <c r="J10" s="80">
        <f t="shared" si="0"/>
        <v>79</v>
      </c>
      <c r="K10" s="81">
        <f t="shared" si="1"/>
        <v>44191</v>
      </c>
      <c r="M10" s="1">
        <f t="shared" si="2"/>
        <v>2123</v>
      </c>
      <c r="N10" s="82">
        <f t="shared" si="3"/>
        <v>18</v>
      </c>
      <c r="O10" s="1">
        <f t="shared" si="4"/>
        <v>118</v>
      </c>
      <c r="P10" s="81">
        <f t="shared" si="5"/>
        <v>44191</v>
      </c>
      <c r="Q10" s="1">
        <f t="shared" si="6"/>
        <v>0</v>
      </c>
      <c r="R10" s="1">
        <f t="shared" si="7"/>
        <v>0</v>
      </c>
      <c r="T10" s="1">
        <f t="shared" si="8"/>
        <v>2069</v>
      </c>
      <c r="U10" s="82">
        <f t="shared" si="9"/>
        <v>18</v>
      </c>
      <c r="V10" s="1">
        <f t="shared" si="10"/>
        <v>115</v>
      </c>
      <c r="W10" s="81">
        <f t="shared" si="11"/>
        <v>44191</v>
      </c>
      <c r="X10" s="1">
        <f t="shared" si="12"/>
        <v>0</v>
      </c>
      <c r="Y10" s="1">
        <f t="shared" si="13"/>
        <v>0</v>
      </c>
      <c r="AA10" s="1">
        <f t="shared" si="14"/>
        <v>1961</v>
      </c>
      <c r="AB10" s="82">
        <f t="shared" si="15"/>
        <v>18</v>
      </c>
      <c r="AC10" s="1">
        <f t="shared" si="16"/>
        <v>109</v>
      </c>
      <c r="AD10" s="81">
        <f t="shared" si="17"/>
        <v>44191</v>
      </c>
      <c r="AE10" s="1">
        <f t="shared" si="18"/>
        <v>0</v>
      </c>
      <c r="AF10" s="1">
        <f t="shared" si="19"/>
        <v>0</v>
      </c>
      <c r="AH10" s="1">
        <f t="shared" si="20"/>
        <v>1961</v>
      </c>
      <c r="AI10" s="82">
        <f t="shared" si="21"/>
        <v>18</v>
      </c>
      <c r="AJ10" s="1">
        <f t="shared" si="22"/>
        <v>109</v>
      </c>
      <c r="AK10" s="81">
        <f t="shared" si="23"/>
        <v>44191</v>
      </c>
      <c r="AL10" s="1">
        <f t="shared" si="24"/>
        <v>0</v>
      </c>
      <c r="AM10" s="1">
        <f t="shared" si="25"/>
        <v>0</v>
      </c>
      <c r="AO10" s="1">
        <f t="shared" si="26"/>
        <v>1907</v>
      </c>
      <c r="AP10" s="82">
        <f t="shared" si="27"/>
        <v>18</v>
      </c>
      <c r="AQ10" s="1">
        <f t="shared" si="28"/>
        <v>106</v>
      </c>
      <c r="AR10" s="81">
        <f t="shared" si="126"/>
        <v>44188</v>
      </c>
      <c r="AS10" s="1">
        <f t="shared" si="29"/>
        <v>0</v>
      </c>
      <c r="AT10" s="1">
        <f t="shared" si="30"/>
        <v>0</v>
      </c>
      <c r="AV10" s="1">
        <f t="shared" si="31"/>
        <v>1835</v>
      </c>
      <c r="AW10" s="82">
        <f t="shared" si="32"/>
        <v>18</v>
      </c>
      <c r="AX10" s="1">
        <f t="shared" si="33"/>
        <v>102</v>
      </c>
      <c r="AY10" s="81">
        <f t="shared" si="34"/>
        <v>44191</v>
      </c>
      <c r="AZ10" s="1">
        <f t="shared" si="35"/>
        <v>0</v>
      </c>
      <c r="BA10" s="1">
        <f t="shared" si="36"/>
        <v>0</v>
      </c>
      <c r="BC10" s="1">
        <f t="shared" si="37"/>
        <v>1835</v>
      </c>
      <c r="BD10" s="82">
        <f t="shared" si="38"/>
        <v>18</v>
      </c>
      <c r="BE10" s="1">
        <f t="shared" si="39"/>
        <v>102</v>
      </c>
      <c r="BF10" s="81">
        <f t="shared" si="40"/>
        <v>44191</v>
      </c>
      <c r="BG10" s="1">
        <f t="shared" si="41"/>
        <v>0</v>
      </c>
      <c r="BH10" s="1">
        <f t="shared" si="42"/>
        <v>0</v>
      </c>
      <c r="BJ10" s="1">
        <f t="shared" si="43"/>
        <v>1421</v>
      </c>
      <c r="BK10" s="82">
        <f t="shared" si="44"/>
        <v>18</v>
      </c>
      <c r="BL10" s="1">
        <f t="shared" si="45"/>
        <v>79</v>
      </c>
      <c r="BM10" s="81">
        <f t="shared" si="46"/>
        <v>44191</v>
      </c>
      <c r="BN10" s="1">
        <f t="shared" si="47"/>
        <v>0</v>
      </c>
      <c r="BO10" s="1">
        <f t="shared" si="48"/>
        <v>0</v>
      </c>
      <c r="BP10" s="1">
        <v>140</v>
      </c>
      <c r="BQ10" s="1">
        <f t="shared" si="49"/>
        <v>1507</v>
      </c>
      <c r="BR10" s="82">
        <f t="shared" si="50"/>
        <v>18</v>
      </c>
      <c r="BS10" s="1">
        <f t="shared" si="51"/>
        <v>84</v>
      </c>
      <c r="BT10" s="81">
        <f t="shared" si="52"/>
        <v>44199</v>
      </c>
      <c r="BU10" s="1">
        <f t="shared" si="53"/>
        <v>4.22688</v>
      </c>
      <c r="BV10" s="1">
        <f t="shared" si="54"/>
        <v>1372</v>
      </c>
      <c r="BW10" s="1">
        <v>130</v>
      </c>
      <c r="BX10" s="1">
        <f t="shared" si="55"/>
        <v>1475</v>
      </c>
      <c r="BY10" s="82">
        <f t="shared" si="56"/>
        <v>18</v>
      </c>
      <c r="BZ10" s="1">
        <f t="shared" si="57"/>
        <v>82</v>
      </c>
      <c r="CA10" s="81">
        <f t="shared" si="58"/>
        <v>44206</v>
      </c>
      <c r="CB10" s="1">
        <f t="shared" si="59"/>
        <v>3.92496</v>
      </c>
      <c r="CC10" s="1">
        <f t="shared" si="60"/>
        <v>1274</v>
      </c>
      <c r="CE10" s="1">
        <f t="shared" si="61"/>
        <v>1691</v>
      </c>
      <c r="CF10" s="82">
        <f>$I10</f>
        <v>18</v>
      </c>
      <c r="CG10" s="1">
        <f t="shared" si="62"/>
        <v>94</v>
      </c>
      <c r="CH10" s="81">
        <f t="shared" si="63"/>
        <v>44206</v>
      </c>
      <c r="CI10" s="1">
        <f t="shared" si="64"/>
        <v>0</v>
      </c>
      <c r="CJ10" s="1">
        <f t="shared" si="65"/>
        <v>0</v>
      </c>
      <c r="CK10" s="1">
        <v>170</v>
      </c>
      <c r="CL10" s="1">
        <f t="shared" si="66"/>
        <v>1789</v>
      </c>
      <c r="CM10" s="82">
        <f t="shared" si="67"/>
        <v>18</v>
      </c>
      <c r="CN10" s="1">
        <f t="shared" si="68"/>
        <v>99</v>
      </c>
      <c r="CO10" s="81">
        <f t="shared" si="69"/>
        <v>44215</v>
      </c>
      <c r="CP10" s="1">
        <f t="shared" si="70"/>
        <v>5.13264</v>
      </c>
      <c r="CQ10" s="1">
        <f t="shared" si="71"/>
        <v>1666</v>
      </c>
      <c r="CR10" s="1">
        <v>150</v>
      </c>
      <c r="CS10" s="1">
        <f t="shared" si="72"/>
        <v>1939</v>
      </c>
      <c r="CT10" s="82">
        <f t="shared" si="73"/>
        <v>18</v>
      </c>
      <c r="CU10" s="1">
        <f t="shared" si="74"/>
        <v>108</v>
      </c>
      <c r="CV10" s="81">
        <f t="shared" si="75"/>
        <v>44224</v>
      </c>
      <c r="CW10" s="1">
        <f t="shared" si="76"/>
        <v>4.5288</v>
      </c>
      <c r="CX10" s="1">
        <f t="shared" si="77"/>
        <v>1470</v>
      </c>
      <c r="CZ10" s="1">
        <f t="shared" si="78"/>
        <v>1741</v>
      </c>
      <c r="DA10" s="82">
        <f t="shared" si="79"/>
        <v>18</v>
      </c>
      <c r="DB10" s="1">
        <f t="shared" si="80"/>
        <v>97</v>
      </c>
      <c r="DC10" s="81">
        <f t="shared" si="81"/>
        <v>44224</v>
      </c>
      <c r="DD10" s="1">
        <f t="shared" si="82"/>
        <v>0</v>
      </c>
      <c r="DE10" s="1">
        <f t="shared" si="83"/>
        <v>0</v>
      </c>
      <c r="DG10" s="1">
        <f t="shared" si="127"/>
        <v>1543</v>
      </c>
      <c r="DH10" s="82">
        <f t="shared" si="84"/>
        <v>18</v>
      </c>
      <c r="DI10" s="1">
        <f t="shared" si="85"/>
        <v>86</v>
      </c>
      <c r="DJ10" s="81">
        <f t="shared" si="86"/>
        <v>44213</v>
      </c>
      <c r="DK10" s="1">
        <f t="shared" si="87"/>
        <v>0</v>
      </c>
      <c r="DL10" s="1">
        <f t="shared" si="88"/>
        <v>0</v>
      </c>
      <c r="DN10" s="94">
        <f t="shared" si="89"/>
        <v>1417</v>
      </c>
      <c r="DO10" s="82">
        <f t="shared" si="90"/>
        <v>18</v>
      </c>
      <c r="DP10" s="1">
        <f t="shared" si="91"/>
        <v>79</v>
      </c>
      <c r="DQ10" s="81">
        <f t="shared" si="92"/>
        <v>44213</v>
      </c>
      <c r="DR10" s="1">
        <f t="shared" si="93"/>
        <v>0</v>
      </c>
      <c r="DS10" s="1">
        <f t="shared" si="94"/>
        <v>0</v>
      </c>
      <c r="DT10" s="1">
        <v>40</v>
      </c>
      <c r="DU10" s="94">
        <f t="shared" si="95"/>
        <v>1331</v>
      </c>
      <c r="DV10" s="82">
        <f t="shared" si="96"/>
        <v>18</v>
      </c>
      <c r="DW10" s="1">
        <f t="shared" si="97"/>
        <v>74</v>
      </c>
      <c r="DX10" s="81">
        <f t="shared" si="98"/>
        <v>44215</v>
      </c>
      <c r="DY10" s="1">
        <f t="shared" si="99"/>
        <v>1.20768</v>
      </c>
      <c r="DZ10" s="1">
        <f t="shared" si="100"/>
        <v>392</v>
      </c>
      <c r="EB10" s="94">
        <f t="shared" si="101"/>
        <v>1331</v>
      </c>
      <c r="EC10" s="82">
        <f t="shared" si="102"/>
        <v>18</v>
      </c>
      <c r="ED10" s="1">
        <f t="shared" si="103"/>
        <v>74</v>
      </c>
      <c r="EE10" s="81">
        <f t="shared" si="104"/>
        <v>44215</v>
      </c>
      <c r="EF10" s="1">
        <f t="shared" si="105"/>
        <v>0</v>
      </c>
      <c r="EG10" s="1">
        <f t="shared" si="106"/>
        <v>0</v>
      </c>
      <c r="EH10" s="1">
        <v>170</v>
      </c>
      <c r="EI10" s="94">
        <f t="shared" si="107"/>
        <v>1447</v>
      </c>
      <c r="EJ10" s="82">
        <f t="shared" si="108"/>
        <v>18</v>
      </c>
      <c r="EK10" s="1">
        <f t="shared" si="109"/>
        <v>80</v>
      </c>
      <c r="EL10" s="81">
        <f t="shared" si="110"/>
        <v>44221</v>
      </c>
      <c r="EM10" s="1">
        <f t="shared" si="111"/>
        <v>5.13264</v>
      </c>
      <c r="EN10" s="1">
        <f t="shared" si="112"/>
        <v>1666</v>
      </c>
      <c r="EP10" s="94">
        <f t="shared" si="113"/>
        <v>1447</v>
      </c>
      <c r="EQ10" s="82">
        <f t="shared" si="114"/>
        <v>18</v>
      </c>
      <c r="ER10" s="1">
        <f t="shared" si="115"/>
        <v>80</v>
      </c>
      <c r="ES10" s="81">
        <f t="shared" si="116"/>
        <v>44221</v>
      </c>
      <c r="ET10" s="1">
        <f t="shared" si="117"/>
        <v>0</v>
      </c>
      <c r="EU10" s="1">
        <f t="shared" si="118"/>
        <v>0</v>
      </c>
      <c r="EW10" s="94">
        <f t="shared" si="119"/>
        <v>925</v>
      </c>
      <c r="EX10" s="82">
        <f t="shared" si="120"/>
        <v>18</v>
      </c>
      <c r="EY10" s="1">
        <f t="shared" si="121"/>
        <v>51</v>
      </c>
      <c r="EZ10" s="81">
        <f t="shared" si="122"/>
        <v>44192</v>
      </c>
      <c r="FA10" s="1">
        <f t="shared" si="123"/>
        <v>0</v>
      </c>
      <c r="FB10" s="1">
        <f t="shared" si="124"/>
        <v>0</v>
      </c>
    </row>
    <row r="11" s="1" customFormat="1" spans="1:158">
      <c r="A11" s="1" t="s">
        <v>43</v>
      </c>
      <c r="B11" s="56" t="s">
        <v>46</v>
      </c>
      <c r="C11" s="1" t="s">
        <v>47</v>
      </c>
      <c r="D11" s="1">
        <f>0.37*0.19*0.48</f>
        <v>0.033744</v>
      </c>
      <c r="E11" s="1">
        <v>10.4</v>
      </c>
      <c r="F11" s="57">
        <v>1346</v>
      </c>
      <c r="G11" s="58">
        <v>173</v>
      </c>
      <c r="H11" s="58">
        <f t="shared" si="125"/>
        <v>1519</v>
      </c>
      <c r="I11" s="79">
        <v>22</v>
      </c>
      <c r="J11" s="80">
        <f t="shared" si="0"/>
        <v>69</v>
      </c>
      <c r="K11" s="81">
        <f t="shared" si="1"/>
        <v>44181</v>
      </c>
      <c r="M11" s="1">
        <f t="shared" si="2"/>
        <v>2377</v>
      </c>
      <c r="N11" s="82">
        <f t="shared" si="3"/>
        <v>22</v>
      </c>
      <c r="O11" s="1">
        <f t="shared" si="4"/>
        <v>108</v>
      </c>
      <c r="P11" s="81">
        <f t="shared" si="5"/>
        <v>44181</v>
      </c>
      <c r="Q11" s="1">
        <f t="shared" si="6"/>
        <v>0</v>
      </c>
      <c r="R11" s="1">
        <f t="shared" si="7"/>
        <v>0</v>
      </c>
      <c r="T11" s="1">
        <f t="shared" si="8"/>
        <v>2311</v>
      </c>
      <c r="U11" s="82">
        <f t="shared" si="9"/>
        <v>22</v>
      </c>
      <c r="V11" s="1">
        <f t="shared" si="10"/>
        <v>105</v>
      </c>
      <c r="W11" s="81">
        <f t="shared" si="11"/>
        <v>44181</v>
      </c>
      <c r="X11" s="1">
        <f t="shared" si="12"/>
        <v>0</v>
      </c>
      <c r="Y11" s="1">
        <f t="shared" si="13"/>
        <v>0</v>
      </c>
      <c r="AA11" s="1">
        <f t="shared" si="14"/>
        <v>2179</v>
      </c>
      <c r="AB11" s="82">
        <f t="shared" si="15"/>
        <v>22</v>
      </c>
      <c r="AC11" s="1">
        <f t="shared" si="16"/>
        <v>99</v>
      </c>
      <c r="AD11" s="81">
        <f t="shared" si="17"/>
        <v>44181</v>
      </c>
      <c r="AE11" s="1">
        <f t="shared" si="18"/>
        <v>0</v>
      </c>
      <c r="AF11" s="1">
        <f t="shared" si="19"/>
        <v>0</v>
      </c>
      <c r="AH11" s="1">
        <f t="shared" si="20"/>
        <v>2179</v>
      </c>
      <c r="AI11" s="82">
        <f t="shared" si="21"/>
        <v>22</v>
      </c>
      <c r="AJ11" s="1">
        <f t="shared" si="22"/>
        <v>99</v>
      </c>
      <c r="AK11" s="81">
        <f t="shared" si="23"/>
        <v>44181</v>
      </c>
      <c r="AL11" s="1">
        <f t="shared" si="24"/>
        <v>0</v>
      </c>
      <c r="AM11" s="1">
        <f t="shared" si="25"/>
        <v>0</v>
      </c>
      <c r="AO11" s="1">
        <f t="shared" si="26"/>
        <v>2113</v>
      </c>
      <c r="AP11" s="82">
        <f t="shared" si="27"/>
        <v>22</v>
      </c>
      <c r="AQ11" s="1">
        <f t="shared" si="28"/>
        <v>96</v>
      </c>
      <c r="AR11" s="81">
        <f t="shared" si="126"/>
        <v>44178</v>
      </c>
      <c r="AS11" s="1">
        <f t="shared" si="29"/>
        <v>0</v>
      </c>
      <c r="AT11" s="1">
        <f t="shared" si="30"/>
        <v>0</v>
      </c>
      <c r="AV11" s="1">
        <f t="shared" si="31"/>
        <v>2025</v>
      </c>
      <c r="AW11" s="82">
        <f t="shared" si="32"/>
        <v>22</v>
      </c>
      <c r="AX11" s="1">
        <f t="shared" si="33"/>
        <v>92</v>
      </c>
      <c r="AY11" s="81">
        <f t="shared" si="34"/>
        <v>44181</v>
      </c>
      <c r="AZ11" s="1">
        <f t="shared" si="35"/>
        <v>0</v>
      </c>
      <c r="BA11" s="1">
        <f t="shared" si="36"/>
        <v>0</v>
      </c>
      <c r="BC11" s="1">
        <f t="shared" si="37"/>
        <v>2025</v>
      </c>
      <c r="BD11" s="82">
        <f t="shared" si="38"/>
        <v>22</v>
      </c>
      <c r="BE11" s="1">
        <f t="shared" si="39"/>
        <v>92</v>
      </c>
      <c r="BF11" s="81">
        <f t="shared" si="40"/>
        <v>44181</v>
      </c>
      <c r="BG11" s="1">
        <f t="shared" si="41"/>
        <v>0</v>
      </c>
      <c r="BH11" s="1">
        <f t="shared" si="42"/>
        <v>0</v>
      </c>
      <c r="BJ11" s="1">
        <f t="shared" si="43"/>
        <v>1519</v>
      </c>
      <c r="BK11" s="82">
        <f t="shared" si="44"/>
        <v>22</v>
      </c>
      <c r="BL11" s="1">
        <f t="shared" si="45"/>
        <v>69</v>
      </c>
      <c r="BM11" s="81">
        <f t="shared" si="46"/>
        <v>44181</v>
      </c>
      <c r="BN11" s="1">
        <f t="shared" si="47"/>
        <v>0</v>
      </c>
      <c r="BO11" s="1">
        <f t="shared" si="48"/>
        <v>0</v>
      </c>
      <c r="BP11" s="1">
        <v>150</v>
      </c>
      <c r="BQ11" s="1">
        <f t="shared" si="49"/>
        <v>1603</v>
      </c>
      <c r="BR11" s="82">
        <f t="shared" si="50"/>
        <v>22</v>
      </c>
      <c r="BS11" s="1">
        <f t="shared" si="51"/>
        <v>73</v>
      </c>
      <c r="BT11" s="81">
        <f t="shared" si="52"/>
        <v>44188</v>
      </c>
      <c r="BU11" s="1">
        <f t="shared" si="53"/>
        <v>5.0616</v>
      </c>
      <c r="BV11" s="1">
        <f t="shared" si="54"/>
        <v>1560</v>
      </c>
      <c r="BW11" s="1">
        <v>130</v>
      </c>
      <c r="BX11" s="1">
        <f t="shared" si="55"/>
        <v>1535</v>
      </c>
      <c r="BY11" s="82">
        <f t="shared" si="56"/>
        <v>22</v>
      </c>
      <c r="BZ11" s="1">
        <f t="shared" si="57"/>
        <v>70</v>
      </c>
      <c r="CA11" s="81">
        <f t="shared" si="58"/>
        <v>44194</v>
      </c>
      <c r="CB11" s="1">
        <f t="shared" si="59"/>
        <v>4.38672</v>
      </c>
      <c r="CC11" s="1">
        <f t="shared" si="60"/>
        <v>1352</v>
      </c>
      <c r="CE11" s="1">
        <f t="shared" si="61"/>
        <v>1799</v>
      </c>
      <c r="CF11" s="82">
        <f>$I11</f>
        <v>22</v>
      </c>
      <c r="CG11" s="1">
        <f t="shared" si="62"/>
        <v>82</v>
      </c>
      <c r="CH11" s="81">
        <f t="shared" si="63"/>
        <v>44194</v>
      </c>
      <c r="CI11" s="1">
        <f t="shared" si="64"/>
        <v>0</v>
      </c>
      <c r="CJ11" s="1">
        <f t="shared" si="65"/>
        <v>0</v>
      </c>
      <c r="CK11" s="1">
        <v>180</v>
      </c>
      <c r="CL11" s="1">
        <f t="shared" si="66"/>
        <v>1891</v>
      </c>
      <c r="CM11" s="82">
        <f t="shared" si="67"/>
        <v>22</v>
      </c>
      <c r="CN11" s="1">
        <f t="shared" si="68"/>
        <v>86</v>
      </c>
      <c r="CO11" s="81">
        <f t="shared" si="69"/>
        <v>44202</v>
      </c>
      <c r="CP11" s="1">
        <f t="shared" si="70"/>
        <v>6.07392</v>
      </c>
      <c r="CQ11" s="1">
        <f t="shared" si="71"/>
        <v>1872</v>
      </c>
      <c r="CR11" s="1">
        <v>160</v>
      </c>
      <c r="CS11" s="1">
        <f t="shared" si="72"/>
        <v>2051</v>
      </c>
      <c r="CT11" s="82">
        <f t="shared" si="73"/>
        <v>22</v>
      </c>
      <c r="CU11" s="1">
        <f t="shared" si="74"/>
        <v>93</v>
      </c>
      <c r="CV11" s="81">
        <f t="shared" si="75"/>
        <v>44209</v>
      </c>
      <c r="CW11" s="1">
        <f t="shared" si="76"/>
        <v>5.39904</v>
      </c>
      <c r="CX11" s="1">
        <f t="shared" si="77"/>
        <v>1664</v>
      </c>
      <c r="CZ11" s="1">
        <f t="shared" si="78"/>
        <v>1809</v>
      </c>
      <c r="DA11" s="82">
        <f t="shared" si="79"/>
        <v>22</v>
      </c>
      <c r="DB11" s="1">
        <f t="shared" si="80"/>
        <v>82</v>
      </c>
      <c r="DC11" s="81">
        <f t="shared" si="81"/>
        <v>44209</v>
      </c>
      <c r="DD11" s="1">
        <f t="shared" si="82"/>
        <v>0</v>
      </c>
      <c r="DE11" s="1">
        <f t="shared" si="83"/>
        <v>0</v>
      </c>
      <c r="DG11" s="1">
        <f t="shared" si="127"/>
        <v>1567</v>
      </c>
      <c r="DH11" s="82">
        <f t="shared" si="84"/>
        <v>22</v>
      </c>
      <c r="DI11" s="1">
        <f t="shared" si="85"/>
        <v>71</v>
      </c>
      <c r="DJ11" s="81">
        <f t="shared" si="86"/>
        <v>44198</v>
      </c>
      <c r="DK11" s="1">
        <f t="shared" si="87"/>
        <v>0</v>
      </c>
      <c r="DL11" s="1">
        <f t="shared" si="88"/>
        <v>0</v>
      </c>
      <c r="DN11" s="94">
        <f t="shared" si="89"/>
        <v>1413</v>
      </c>
      <c r="DO11" s="82">
        <f t="shared" si="90"/>
        <v>22</v>
      </c>
      <c r="DP11" s="1">
        <f t="shared" si="91"/>
        <v>64</v>
      </c>
      <c r="DQ11" s="81">
        <f t="shared" si="92"/>
        <v>44198</v>
      </c>
      <c r="DR11" s="1">
        <f t="shared" si="93"/>
        <v>0</v>
      </c>
      <c r="DS11" s="1">
        <f t="shared" si="94"/>
        <v>0</v>
      </c>
      <c r="DT11" s="1">
        <v>390</v>
      </c>
      <c r="DU11" s="94">
        <f t="shared" si="95"/>
        <v>1649</v>
      </c>
      <c r="DV11" s="82">
        <f t="shared" si="96"/>
        <v>22</v>
      </c>
      <c r="DW11" s="1">
        <f t="shared" si="97"/>
        <v>75</v>
      </c>
      <c r="DX11" s="81">
        <f t="shared" si="98"/>
        <v>44216</v>
      </c>
      <c r="DY11" s="1">
        <f t="shared" si="99"/>
        <v>13.16016</v>
      </c>
      <c r="DZ11" s="1">
        <f t="shared" si="100"/>
        <v>4056</v>
      </c>
      <c r="EB11" s="94">
        <f t="shared" si="101"/>
        <v>1649</v>
      </c>
      <c r="EC11" s="82">
        <f t="shared" si="102"/>
        <v>22</v>
      </c>
      <c r="ED11" s="1">
        <f t="shared" si="103"/>
        <v>75</v>
      </c>
      <c r="EE11" s="81">
        <f t="shared" si="104"/>
        <v>44216</v>
      </c>
      <c r="EF11" s="1">
        <f t="shared" si="105"/>
        <v>0</v>
      </c>
      <c r="EG11" s="1">
        <f t="shared" si="106"/>
        <v>0</v>
      </c>
      <c r="EI11" s="94">
        <f t="shared" si="107"/>
        <v>1583</v>
      </c>
      <c r="EJ11" s="82">
        <f t="shared" si="108"/>
        <v>22</v>
      </c>
      <c r="EK11" s="1">
        <f t="shared" si="109"/>
        <v>72</v>
      </c>
      <c r="EL11" s="81">
        <f t="shared" si="110"/>
        <v>44213</v>
      </c>
      <c r="EM11" s="1">
        <f t="shared" si="111"/>
        <v>0</v>
      </c>
      <c r="EN11" s="1">
        <f t="shared" si="112"/>
        <v>0</v>
      </c>
      <c r="EP11" s="94">
        <f t="shared" si="113"/>
        <v>1583</v>
      </c>
      <c r="EQ11" s="82">
        <f t="shared" si="114"/>
        <v>22</v>
      </c>
      <c r="ER11" s="1">
        <f t="shared" si="115"/>
        <v>72</v>
      </c>
      <c r="ES11" s="81">
        <f t="shared" si="116"/>
        <v>44213</v>
      </c>
      <c r="ET11" s="1">
        <f t="shared" si="117"/>
        <v>0</v>
      </c>
      <c r="EU11" s="1">
        <f t="shared" si="118"/>
        <v>0</v>
      </c>
      <c r="EW11" s="94">
        <f t="shared" si="119"/>
        <v>945</v>
      </c>
      <c r="EX11" s="82">
        <f t="shared" si="120"/>
        <v>22</v>
      </c>
      <c r="EY11" s="1">
        <f t="shared" si="121"/>
        <v>43</v>
      </c>
      <c r="EZ11" s="81">
        <f t="shared" si="122"/>
        <v>44184</v>
      </c>
      <c r="FA11" s="1">
        <f t="shared" si="123"/>
        <v>0</v>
      </c>
      <c r="FB11" s="1">
        <f t="shared" si="124"/>
        <v>0</v>
      </c>
    </row>
    <row r="12" s="1" customFormat="1" spans="1:158">
      <c r="A12" s="1" t="s">
        <v>43</v>
      </c>
      <c r="B12" s="56" t="s">
        <v>48</v>
      </c>
      <c r="C12" s="1" t="s">
        <v>49</v>
      </c>
      <c r="D12" s="1">
        <f>0.37*0.22*0.48</f>
        <v>0.039072</v>
      </c>
      <c r="E12" s="1">
        <v>13.2</v>
      </c>
      <c r="F12" s="57">
        <v>2419</v>
      </c>
      <c r="G12" s="58">
        <v>0</v>
      </c>
      <c r="H12" s="58">
        <f t="shared" si="125"/>
        <v>2419</v>
      </c>
      <c r="I12" s="79">
        <v>26</v>
      </c>
      <c r="J12" s="80">
        <f t="shared" si="0"/>
        <v>93</v>
      </c>
      <c r="K12" s="81">
        <f t="shared" si="1"/>
        <v>44205</v>
      </c>
      <c r="M12" s="1">
        <f t="shared" si="2"/>
        <v>3433</v>
      </c>
      <c r="N12" s="82">
        <f t="shared" si="3"/>
        <v>26</v>
      </c>
      <c r="O12" s="1">
        <f t="shared" si="4"/>
        <v>132</v>
      </c>
      <c r="P12" s="81">
        <f t="shared" si="5"/>
        <v>44205</v>
      </c>
      <c r="Q12" s="1">
        <f t="shared" si="6"/>
        <v>0</v>
      </c>
      <c r="R12" s="1">
        <f t="shared" si="7"/>
        <v>0</v>
      </c>
      <c r="T12" s="1">
        <f t="shared" si="8"/>
        <v>3355</v>
      </c>
      <c r="U12" s="82">
        <f t="shared" si="9"/>
        <v>26</v>
      </c>
      <c r="V12" s="1">
        <f t="shared" si="10"/>
        <v>129</v>
      </c>
      <c r="W12" s="81">
        <f t="shared" si="11"/>
        <v>44205</v>
      </c>
      <c r="X12" s="1">
        <f t="shared" si="12"/>
        <v>0</v>
      </c>
      <c r="Y12" s="1">
        <f t="shared" si="13"/>
        <v>0</v>
      </c>
      <c r="AA12" s="1">
        <f t="shared" si="14"/>
        <v>3199</v>
      </c>
      <c r="AB12" s="82">
        <f t="shared" si="15"/>
        <v>26</v>
      </c>
      <c r="AC12" s="1">
        <f t="shared" si="16"/>
        <v>123</v>
      </c>
      <c r="AD12" s="81">
        <f t="shared" si="17"/>
        <v>44205</v>
      </c>
      <c r="AE12" s="1">
        <f t="shared" si="18"/>
        <v>0</v>
      </c>
      <c r="AF12" s="1">
        <f t="shared" si="19"/>
        <v>0</v>
      </c>
      <c r="AH12" s="1">
        <f t="shared" si="20"/>
        <v>3199</v>
      </c>
      <c r="AI12" s="82">
        <f t="shared" si="21"/>
        <v>26</v>
      </c>
      <c r="AJ12" s="1">
        <f t="shared" si="22"/>
        <v>123</v>
      </c>
      <c r="AK12" s="81">
        <f t="shared" si="23"/>
        <v>44205</v>
      </c>
      <c r="AL12" s="1">
        <f t="shared" si="24"/>
        <v>0</v>
      </c>
      <c r="AM12" s="1">
        <f t="shared" si="25"/>
        <v>0</v>
      </c>
      <c r="AO12" s="1">
        <f t="shared" si="26"/>
        <v>3121</v>
      </c>
      <c r="AP12" s="82">
        <f t="shared" si="27"/>
        <v>26</v>
      </c>
      <c r="AQ12" s="1">
        <f t="shared" si="28"/>
        <v>120</v>
      </c>
      <c r="AR12" s="81">
        <f t="shared" si="126"/>
        <v>44202</v>
      </c>
      <c r="AS12" s="1">
        <f t="shared" si="29"/>
        <v>0</v>
      </c>
      <c r="AT12" s="1">
        <f t="shared" si="30"/>
        <v>0</v>
      </c>
      <c r="AV12" s="1">
        <f t="shared" si="31"/>
        <v>3017</v>
      </c>
      <c r="AW12" s="82">
        <f t="shared" si="32"/>
        <v>26</v>
      </c>
      <c r="AX12" s="1">
        <f t="shared" si="33"/>
        <v>116</v>
      </c>
      <c r="AY12" s="81">
        <f t="shared" si="34"/>
        <v>44205</v>
      </c>
      <c r="AZ12" s="1">
        <f t="shared" si="35"/>
        <v>0</v>
      </c>
      <c r="BA12" s="1">
        <f t="shared" si="36"/>
        <v>0</v>
      </c>
      <c r="BC12" s="1">
        <f t="shared" si="37"/>
        <v>3017</v>
      </c>
      <c r="BD12" s="82">
        <f t="shared" si="38"/>
        <v>26</v>
      </c>
      <c r="BE12" s="1">
        <f t="shared" si="39"/>
        <v>116</v>
      </c>
      <c r="BF12" s="81">
        <f t="shared" si="40"/>
        <v>44205</v>
      </c>
      <c r="BG12" s="1">
        <f t="shared" si="41"/>
        <v>0</v>
      </c>
      <c r="BH12" s="1">
        <f t="shared" si="42"/>
        <v>0</v>
      </c>
      <c r="BJ12" s="1">
        <f t="shared" si="43"/>
        <v>2419</v>
      </c>
      <c r="BK12" s="82">
        <f t="shared" si="44"/>
        <v>26</v>
      </c>
      <c r="BL12" s="1">
        <f t="shared" si="45"/>
        <v>93</v>
      </c>
      <c r="BM12" s="81">
        <f t="shared" si="46"/>
        <v>44205</v>
      </c>
      <c r="BN12" s="1">
        <f t="shared" si="47"/>
        <v>0</v>
      </c>
      <c r="BO12" s="1">
        <f t="shared" si="48"/>
        <v>0</v>
      </c>
      <c r="BP12" s="1">
        <v>180</v>
      </c>
      <c r="BQ12" s="1">
        <f t="shared" si="49"/>
        <v>2521</v>
      </c>
      <c r="BR12" s="82">
        <f t="shared" si="50"/>
        <v>26</v>
      </c>
      <c r="BS12" s="1">
        <f t="shared" si="51"/>
        <v>97</v>
      </c>
      <c r="BT12" s="81">
        <f t="shared" si="52"/>
        <v>44212</v>
      </c>
      <c r="BU12" s="1">
        <f t="shared" si="53"/>
        <v>7.03296</v>
      </c>
      <c r="BV12" s="1">
        <f t="shared" si="54"/>
        <v>2376</v>
      </c>
      <c r="BW12" s="1">
        <v>180</v>
      </c>
      <c r="BX12" s="1">
        <f t="shared" si="55"/>
        <v>2467</v>
      </c>
      <c r="BY12" s="82">
        <f t="shared" si="56"/>
        <v>26</v>
      </c>
      <c r="BZ12" s="1">
        <f t="shared" si="57"/>
        <v>95</v>
      </c>
      <c r="CA12" s="81">
        <f t="shared" si="58"/>
        <v>44219</v>
      </c>
      <c r="CB12" s="1">
        <f t="shared" si="59"/>
        <v>7.03296</v>
      </c>
      <c r="CC12" s="1">
        <f t="shared" si="60"/>
        <v>2376</v>
      </c>
      <c r="CE12" s="1">
        <f t="shared" si="61"/>
        <v>2779</v>
      </c>
      <c r="CF12" s="82">
        <f>$I12</f>
        <v>26</v>
      </c>
      <c r="CG12" s="1">
        <f t="shared" si="62"/>
        <v>107</v>
      </c>
      <c r="CH12" s="81">
        <f t="shared" si="63"/>
        <v>44219</v>
      </c>
      <c r="CI12" s="1">
        <f t="shared" si="64"/>
        <v>0</v>
      </c>
      <c r="CJ12" s="1">
        <f t="shared" si="65"/>
        <v>0</v>
      </c>
      <c r="CK12" s="1">
        <v>210</v>
      </c>
      <c r="CL12" s="1">
        <f t="shared" si="66"/>
        <v>2885</v>
      </c>
      <c r="CM12" s="82">
        <f t="shared" si="67"/>
        <v>26</v>
      </c>
      <c r="CN12" s="1">
        <f t="shared" si="68"/>
        <v>111</v>
      </c>
      <c r="CO12" s="81">
        <f t="shared" si="69"/>
        <v>44227</v>
      </c>
      <c r="CP12" s="1">
        <f t="shared" si="70"/>
        <v>8.20512</v>
      </c>
      <c r="CQ12" s="1">
        <f t="shared" si="71"/>
        <v>2772</v>
      </c>
      <c r="CR12" s="1">
        <v>180</v>
      </c>
      <c r="CS12" s="1">
        <f t="shared" si="72"/>
        <v>3065</v>
      </c>
      <c r="CT12" s="82">
        <f t="shared" si="73"/>
        <v>26</v>
      </c>
      <c r="CU12" s="1">
        <f t="shared" si="74"/>
        <v>118</v>
      </c>
      <c r="CV12" s="81">
        <f t="shared" si="75"/>
        <v>44234</v>
      </c>
      <c r="CW12" s="1">
        <f t="shared" si="76"/>
        <v>7.03296</v>
      </c>
      <c r="CX12" s="1">
        <f t="shared" si="77"/>
        <v>2376</v>
      </c>
      <c r="CY12" s="1">
        <v>300</v>
      </c>
      <c r="CZ12" s="1">
        <f t="shared" si="78"/>
        <v>3079</v>
      </c>
      <c r="DA12" s="82">
        <f t="shared" si="79"/>
        <v>26</v>
      </c>
      <c r="DB12" s="1">
        <f t="shared" si="80"/>
        <v>118</v>
      </c>
      <c r="DC12" s="81">
        <f t="shared" si="81"/>
        <v>44245</v>
      </c>
      <c r="DD12" s="1">
        <f t="shared" si="82"/>
        <v>11.7216</v>
      </c>
      <c r="DE12" s="1">
        <f t="shared" si="83"/>
        <v>3960</v>
      </c>
      <c r="DF12" s="1">
        <v>300</v>
      </c>
      <c r="DG12" s="1">
        <f t="shared" si="127"/>
        <v>3093</v>
      </c>
      <c r="DH12" s="82">
        <f t="shared" si="84"/>
        <v>26</v>
      </c>
      <c r="DI12" s="1">
        <f t="shared" si="85"/>
        <v>119</v>
      </c>
      <c r="DJ12" s="81">
        <f t="shared" si="86"/>
        <v>44246</v>
      </c>
      <c r="DK12" s="1">
        <f t="shared" si="87"/>
        <v>11.7216</v>
      </c>
      <c r="DL12" s="1">
        <f t="shared" si="88"/>
        <v>3960</v>
      </c>
      <c r="DN12" s="94">
        <f t="shared" si="89"/>
        <v>2911</v>
      </c>
      <c r="DO12" s="82">
        <f t="shared" si="90"/>
        <v>26</v>
      </c>
      <c r="DP12" s="1">
        <f t="shared" si="91"/>
        <v>112</v>
      </c>
      <c r="DQ12" s="81">
        <f t="shared" si="92"/>
        <v>44246</v>
      </c>
      <c r="DR12" s="1">
        <f t="shared" si="93"/>
        <v>0</v>
      </c>
      <c r="DS12" s="1">
        <f t="shared" si="94"/>
        <v>0</v>
      </c>
      <c r="DT12" s="1">
        <v>290</v>
      </c>
      <c r="DU12" s="94">
        <f t="shared" si="95"/>
        <v>3019</v>
      </c>
      <c r="DV12" s="82">
        <f t="shared" si="96"/>
        <v>26</v>
      </c>
      <c r="DW12" s="1">
        <f t="shared" si="97"/>
        <v>116</v>
      </c>
      <c r="DX12" s="81">
        <f t="shared" si="98"/>
        <v>44257</v>
      </c>
      <c r="DY12" s="1">
        <f t="shared" si="99"/>
        <v>11.33088</v>
      </c>
      <c r="DZ12" s="1">
        <f t="shared" si="100"/>
        <v>3828</v>
      </c>
      <c r="EB12" s="94">
        <f t="shared" si="101"/>
        <v>3019</v>
      </c>
      <c r="EC12" s="82">
        <f t="shared" si="102"/>
        <v>26</v>
      </c>
      <c r="ED12" s="1">
        <f t="shared" si="103"/>
        <v>116</v>
      </c>
      <c r="EE12" s="81">
        <f t="shared" si="104"/>
        <v>44257</v>
      </c>
      <c r="EF12" s="1">
        <f t="shared" si="105"/>
        <v>0</v>
      </c>
      <c r="EG12" s="1">
        <f t="shared" si="106"/>
        <v>0</v>
      </c>
      <c r="EI12" s="94">
        <f t="shared" si="107"/>
        <v>2941</v>
      </c>
      <c r="EJ12" s="82">
        <f t="shared" si="108"/>
        <v>26</v>
      </c>
      <c r="EK12" s="1">
        <f t="shared" si="109"/>
        <v>113</v>
      </c>
      <c r="EL12" s="81">
        <f t="shared" si="110"/>
        <v>44254</v>
      </c>
      <c r="EM12" s="1">
        <f t="shared" si="111"/>
        <v>0</v>
      </c>
      <c r="EN12" s="1">
        <f t="shared" si="112"/>
        <v>0</v>
      </c>
      <c r="EO12" s="1">
        <v>210</v>
      </c>
      <c r="EP12" s="94">
        <f t="shared" si="113"/>
        <v>3151</v>
      </c>
      <c r="EQ12" s="82">
        <f t="shared" si="114"/>
        <v>26</v>
      </c>
      <c r="ER12" s="1">
        <f t="shared" si="115"/>
        <v>121</v>
      </c>
      <c r="ES12" s="81">
        <f t="shared" si="116"/>
        <v>44262</v>
      </c>
      <c r="ET12" s="1">
        <f t="shared" si="117"/>
        <v>8.20512</v>
      </c>
      <c r="EU12" s="1">
        <f t="shared" si="118"/>
        <v>2772</v>
      </c>
      <c r="EW12" s="94">
        <f t="shared" si="119"/>
        <v>2397</v>
      </c>
      <c r="EX12" s="82">
        <f t="shared" si="120"/>
        <v>26</v>
      </c>
      <c r="EY12" s="1">
        <f t="shared" si="121"/>
        <v>92</v>
      </c>
      <c r="EZ12" s="81">
        <f t="shared" si="122"/>
        <v>44233</v>
      </c>
      <c r="FA12" s="1">
        <f t="shared" si="123"/>
        <v>0</v>
      </c>
      <c r="FB12" s="1">
        <f t="shared" si="124"/>
        <v>0</v>
      </c>
    </row>
    <row r="13" s="1" customFormat="1" spans="1:158">
      <c r="A13" s="56" t="s">
        <v>43</v>
      </c>
      <c r="B13" s="56" t="s">
        <v>50</v>
      </c>
      <c r="C13" s="1" t="s">
        <v>51</v>
      </c>
      <c r="D13" s="1">
        <f>0.37*0.27*0.48</f>
        <v>0.047952</v>
      </c>
      <c r="E13" s="1">
        <v>16.3</v>
      </c>
      <c r="F13" s="57">
        <v>170</v>
      </c>
      <c r="G13" s="58">
        <v>3</v>
      </c>
      <c r="H13" s="58">
        <f t="shared" si="125"/>
        <v>173</v>
      </c>
      <c r="I13" s="79">
        <v>20</v>
      </c>
      <c r="J13" s="80">
        <f t="shared" si="0"/>
        <v>9</v>
      </c>
      <c r="K13" s="81">
        <f t="shared" si="1"/>
        <v>44121</v>
      </c>
      <c r="M13" s="1">
        <f t="shared" si="2"/>
        <v>953</v>
      </c>
      <c r="N13" s="82">
        <f t="shared" si="3"/>
        <v>20</v>
      </c>
      <c r="O13" s="1">
        <f t="shared" si="4"/>
        <v>48</v>
      </c>
      <c r="P13" s="81">
        <f t="shared" si="5"/>
        <v>44121</v>
      </c>
      <c r="Q13" s="1">
        <f t="shared" si="6"/>
        <v>0</v>
      </c>
      <c r="R13" s="1">
        <f t="shared" si="7"/>
        <v>0</v>
      </c>
      <c r="T13" s="1">
        <f t="shared" si="8"/>
        <v>893</v>
      </c>
      <c r="U13" s="82">
        <f t="shared" si="9"/>
        <v>20</v>
      </c>
      <c r="V13" s="1">
        <f t="shared" si="10"/>
        <v>45</v>
      </c>
      <c r="W13" s="81">
        <f t="shared" si="11"/>
        <v>44121</v>
      </c>
      <c r="X13" s="1">
        <f t="shared" si="12"/>
        <v>0</v>
      </c>
      <c r="Y13" s="1">
        <f t="shared" si="13"/>
        <v>0</v>
      </c>
      <c r="AA13" s="1">
        <f t="shared" si="14"/>
        <v>773</v>
      </c>
      <c r="AB13" s="82">
        <f t="shared" si="15"/>
        <v>20</v>
      </c>
      <c r="AC13" s="1">
        <f t="shared" si="16"/>
        <v>39</v>
      </c>
      <c r="AD13" s="81">
        <f t="shared" si="17"/>
        <v>44121</v>
      </c>
      <c r="AE13" s="1">
        <f t="shared" si="18"/>
        <v>0</v>
      </c>
      <c r="AF13" s="1">
        <f t="shared" si="19"/>
        <v>0</v>
      </c>
      <c r="AH13" s="1">
        <f t="shared" si="20"/>
        <v>773</v>
      </c>
      <c r="AI13" s="82">
        <f t="shared" si="21"/>
        <v>20</v>
      </c>
      <c r="AJ13" s="1">
        <f t="shared" si="22"/>
        <v>39</v>
      </c>
      <c r="AK13" s="81">
        <f t="shared" si="23"/>
        <v>44121</v>
      </c>
      <c r="AL13" s="1">
        <f t="shared" si="24"/>
        <v>0</v>
      </c>
      <c r="AM13" s="1">
        <f t="shared" si="25"/>
        <v>0</v>
      </c>
      <c r="AO13" s="1">
        <f t="shared" si="26"/>
        <v>713</v>
      </c>
      <c r="AP13" s="82">
        <f t="shared" si="27"/>
        <v>20</v>
      </c>
      <c r="AQ13" s="1">
        <f t="shared" si="28"/>
        <v>36</v>
      </c>
      <c r="AR13" s="81">
        <f t="shared" si="126"/>
        <v>44118</v>
      </c>
      <c r="AS13" s="1">
        <f t="shared" si="29"/>
        <v>0</v>
      </c>
      <c r="AT13" s="1">
        <f t="shared" si="30"/>
        <v>0</v>
      </c>
      <c r="AV13" s="1">
        <f t="shared" si="31"/>
        <v>633</v>
      </c>
      <c r="AW13" s="82">
        <f t="shared" si="32"/>
        <v>20</v>
      </c>
      <c r="AX13" s="1">
        <f t="shared" si="33"/>
        <v>32</v>
      </c>
      <c r="AY13" s="81">
        <f t="shared" si="34"/>
        <v>44121</v>
      </c>
      <c r="AZ13" s="1">
        <f t="shared" si="35"/>
        <v>0</v>
      </c>
      <c r="BA13" s="1">
        <f t="shared" si="36"/>
        <v>0</v>
      </c>
      <c r="BC13" s="1">
        <f t="shared" si="37"/>
        <v>633</v>
      </c>
      <c r="BD13" s="82">
        <f t="shared" si="38"/>
        <v>20</v>
      </c>
      <c r="BE13" s="1">
        <f t="shared" si="39"/>
        <v>32</v>
      </c>
      <c r="BF13" s="81">
        <f t="shared" si="40"/>
        <v>44121</v>
      </c>
      <c r="BG13" s="1">
        <f t="shared" si="41"/>
        <v>0</v>
      </c>
      <c r="BH13" s="1">
        <f t="shared" si="42"/>
        <v>0</v>
      </c>
      <c r="BJ13" s="1">
        <f t="shared" si="43"/>
        <v>173</v>
      </c>
      <c r="BK13" s="82">
        <f t="shared" si="44"/>
        <v>20</v>
      </c>
      <c r="BL13" s="1">
        <f t="shared" si="45"/>
        <v>9</v>
      </c>
      <c r="BM13" s="81">
        <f t="shared" si="46"/>
        <v>44121</v>
      </c>
      <c r="BN13" s="1">
        <f t="shared" si="47"/>
        <v>0</v>
      </c>
      <c r="BO13" s="1">
        <f t="shared" si="48"/>
        <v>0</v>
      </c>
      <c r="BQ13" s="1">
        <f t="shared" si="49"/>
        <v>113</v>
      </c>
      <c r="BR13" s="82">
        <f t="shared" si="50"/>
        <v>20</v>
      </c>
      <c r="BS13" s="1">
        <f t="shared" si="51"/>
        <v>6</v>
      </c>
      <c r="BT13" s="81">
        <f t="shared" si="52"/>
        <v>44121</v>
      </c>
      <c r="BU13" s="1">
        <f t="shared" si="53"/>
        <v>0</v>
      </c>
      <c r="BV13" s="1">
        <f t="shared" si="54"/>
        <v>0</v>
      </c>
      <c r="BX13" s="1">
        <f t="shared" si="55"/>
        <v>0</v>
      </c>
      <c r="BY13" s="82">
        <f t="shared" si="56"/>
        <v>20</v>
      </c>
      <c r="BZ13" s="1">
        <f t="shared" si="57"/>
        <v>0</v>
      </c>
      <c r="CA13" s="81">
        <f t="shared" si="58"/>
        <v>44124</v>
      </c>
      <c r="CB13" s="1">
        <f t="shared" si="59"/>
        <v>0</v>
      </c>
      <c r="CC13" s="1">
        <f t="shared" si="60"/>
        <v>0</v>
      </c>
      <c r="CD13" s="1">
        <v>200</v>
      </c>
      <c r="CE13" s="1">
        <f t="shared" si="61"/>
        <v>440</v>
      </c>
      <c r="CF13" s="82">
        <f>16</f>
        <v>16</v>
      </c>
      <c r="CG13" s="1">
        <f t="shared" si="62"/>
        <v>28</v>
      </c>
      <c r="CH13" s="81">
        <f t="shared" si="63"/>
        <v>44140</v>
      </c>
      <c r="CI13" s="1">
        <f t="shared" si="64"/>
        <v>9.5904</v>
      </c>
      <c r="CJ13" s="1">
        <f t="shared" si="65"/>
        <v>3260</v>
      </c>
      <c r="CL13" s="1">
        <f t="shared" si="66"/>
        <v>376</v>
      </c>
      <c r="CM13" s="82">
        <f t="shared" si="67"/>
        <v>20</v>
      </c>
      <c r="CN13" s="1">
        <f t="shared" si="68"/>
        <v>19</v>
      </c>
      <c r="CO13" s="81">
        <f t="shared" si="69"/>
        <v>44135</v>
      </c>
      <c r="CP13" s="1">
        <f t="shared" si="70"/>
        <v>0</v>
      </c>
      <c r="CQ13" s="1">
        <f t="shared" si="71"/>
        <v>0</v>
      </c>
      <c r="CS13" s="1">
        <f t="shared" si="72"/>
        <v>376</v>
      </c>
      <c r="CT13" s="82">
        <f t="shared" si="73"/>
        <v>20</v>
      </c>
      <c r="CU13" s="1">
        <f t="shared" si="74"/>
        <v>19</v>
      </c>
      <c r="CV13" s="81">
        <f t="shared" si="75"/>
        <v>44135</v>
      </c>
      <c r="CW13" s="1">
        <f t="shared" si="76"/>
        <v>0</v>
      </c>
      <c r="CX13" s="1">
        <f t="shared" si="77"/>
        <v>0</v>
      </c>
      <c r="CZ13" s="1">
        <f t="shared" si="78"/>
        <v>156</v>
      </c>
      <c r="DA13" s="82">
        <f t="shared" si="79"/>
        <v>20</v>
      </c>
      <c r="DB13" s="1">
        <f t="shared" si="80"/>
        <v>8</v>
      </c>
      <c r="DC13" s="81">
        <f t="shared" si="81"/>
        <v>44135</v>
      </c>
      <c r="DD13" s="1">
        <f t="shared" si="82"/>
        <v>0</v>
      </c>
      <c r="DE13" s="1">
        <f t="shared" si="83"/>
        <v>0</v>
      </c>
      <c r="DG13" s="1">
        <f t="shared" si="127"/>
        <v>0</v>
      </c>
      <c r="DH13" s="82">
        <f t="shared" si="84"/>
        <v>20</v>
      </c>
      <c r="DI13" s="1">
        <f t="shared" si="85"/>
        <v>0</v>
      </c>
      <c r="DJ13" s="81">
        <f t="shared" si="86"/>
        <v>44127</v>
      </c>
      <c r="DK13" s="1">
        <f t="shared" si="87"/>
        <v>0</v>
      </c>
      <c r="DL13" s="1">
        <f t="shared" si="88"/>
        <v>0</v>
      </c>
      <c r="DN13" s="94">
        <f t="shared" si="89"/>
        <v>0</v>
      </c>
      <c r="DO13" s="82">
        <f t="shared" si="90"/>
        <v>20</v>
      </c>
      <c r="DP13" s="1">
        <f t="shared" si="91"/>
        <v>0</v>
      </c>
      <c r="DQ13" s="81">
        <f t="shared" si="92"/>
        <v>44134</v>
      </c>
      <c r="DR13" s="1">
        <f t="shared" si="93"/>
        <v>0</v>
      </c>
      <c r="DS13" s="1">
        <f t="shared" si="94"/>
        <v>0</v>
      </c>
      <c r="DU13" s="94">
        <f t="shared" si="95"/>
        <v>0</v>
      </c>
      <c r="DV13" s="82">
        <f t="shared" si="96"/>
        <v>20</v>
      </c>
      <c r="DW13" s="1">
        <f t="shared" si="97"/>
        <v>0</v>
      </c>
      <c r="DX13" s="81">
        <f t="shared" si="98"/>
        <v>44141</v>
      </c>
      <c r="DY13" s="1">
        <f t="shared" si="99"/>
        <v>0</v>
      </c>
      <c r="DZ13" s="1">
        <f t="shared" si="100"/>
        <v>0</v>
      </c>
      <c r="EB13" s="94">
        <f t="shared" si="101"/>
        <v>0</v>
      </c>
      <c r="EC13" s="82">
        <f t="shared" si="102"/>
        <v>20</v>
      </c>
      <c r="ED13" s="1">
        <f t="shared" si="103"/>
        <v>0</v>
      </c>
      <c r="EE13" s="81">
        <f t="shared" si="104"/>
        <v>44141</v>
      </c>
      <c r="EF13" s="1">
        <f t="shared" si="105"/>
        <v>0</v>
      </c>
      <c r="EG13" s="1">
        <f t="shared" si="106"/>
        <v>0</v>
      </c>
      <c r="EI13" s="94">
        <f t="shared" si="107"/>
        <v>0</v>
      </c>
      <c r="EJ13" s="82">
        <f t="shared" si="108"/>
        <v>20</v>
      </c>
      <c r="EK13" s="1">
        <f t="shared" si="109"/>
        <v>0</v>
      </c>
      <c r="EL13" s="81">
        <f t="shared" si="110"/>
        <v>44141</v>
      </c>
      <c r="EM13" s="1">
        <f t="shared" si="111"/>
        <v>0</v>
      </c>
      <c r="EN13" s="1">
        <f t="shared" si="112"/>
        <v>0</v>
      </c>
      <c r="EP13" s="94">
        <f t="shared" si="113"/>
        <v>0</v>
      </c>
      <c r="EQ13" s="82">
        <f t="shared" si="114"/>
        <v>20</v>
      </c>
      <c r="ER13" s="1">
        <f t="shared" si="115"/>
        <v>0</v>
      </c>
      <c r="ES13" s="81">
        <f t="shared" si="116"/>
        <v>44141</v>
      </c>
      <c r="ET13" s="1">
        <f t="shared" si="117"/>
        <v>0</v>
      </c>
      <c r="EU13" s="1">
        <f t="shared" si="118"/>
        <v>0</v>
      </c>
      <c r="EV13" s="1">
        <v>170</v>
      </c>
      <c r="EW13" s="94">
        <f t="shared" si="119"/>
        <v>170</v>
      </c>
      <c r="EX13" s="82">
        <f t="shared" si="120"/>
        <v>20</v>
      </c>
      <c r="EY13" s="1">
        <f t="shared" si="121"/>
        <v>9</v>
      </c>
      <c r="EZ13" s="81">
        <f t="shared" si="122"/>
        <v>44150</v>
      </c>
      <c r="FA13" s="1">
        <f t="shared" si="123"/>
        <v>8.15184</v>
      </c>
      <c r="FB13" s="1">
        <f t="shared" si="124"/>
        <v>2771</v>
      </c>
    </row>
    <row r="14" s="1" customFormat="1" spans="1:158">
      <c r="A14" s="1" t="s">
        <v>52</v>
      </c>
      <c r="B14" s="1" t="s">
        <v>53</v>
      </c>
      <c r="C14" s="1" t="s">
        <v>54</v>
      </c>
      <c r="D14" s="1">
        <f>0.37*0.17*0.48</f>
        <v>0.030192</v>
      </c>
      <c r="E14" s="1">
        <v>9.8</v>
      </c>
      <c r="F14" s="57">
        <v>541</v>
      </c>
      <c r="G14" s="58">
        <v>0</v>
      </c>
      <c r="H14" s="58">
        <f t="shared" si="125"/>
        <v>541</v>
      </c>
      <c r="I14" s="79">
        <v>8</v>
      </c>
      <c r="J14" s="80">
        <f t="shared" ref="J14:J46" si="128">ROUND(H14/I14,0)</f>
        <v>68</v>
      </c>
      <c r="K14" s="81">
        <f t="shared" si="1"/>
        <v>44180</v>
      </c>
      <c r="M14" s="1">
        <f t="shared" si="2"/>
        <v>853</v>
      </c>
      <c r="N14" s="82">
        <f t="shared" ref="N14:N66" si="129">$I14</f>
        <v>8</v>
      </c>
      <c r="O14" s="1">
        <f t="shared" ref="O14:O66" si="130">ROUND(M14/N14,0)</f>
        <v>107</v>
      </c>
      <c r="P14" s="81">
        <f t="shared" si="5"/>
        <v>44180</v>
      </c>
      <c r="Q14" s="1">
        <f t="shared" ref="Q14:Q66" si="131">L14*$D14</f>
        <v>0</v>
      </c>
      <c r="R14" s="1">
        <f t="shared" ref="R14:R66" si="132">L14*$E14</f>
        <v>0</v>
      </c>
      <c r="T14" s="1">
        <f t="shared" si="8"/>
        <v>829</v>
      </c>
      <c r="U14" s="82">
        <f t="shared" ref="U14:U66" si="133">$I14</f>
        <v>8</v>
      </c>
      <c r="V14" s="1">
        <f t="shared" ref="V14:V66" si="134">ROUND(T14/U14,0)</f>
        <v>104</v>
      </c>
      <c r="W14" s="81">
        <f t="shared" si="11"/>
        <v>44180</v>
      </c>
      <c r="X14" s="1">
        <f t="shared" ref="X14:X66" si="135">S14*$D14</f>
        <v>0</v>
      </c>
      <c r="Y14" s="1">
        <f t="shared" ref="Y14:Y66" si="136">S14*$E14</f>
        <v>0</v>
      </c>
      <c r="AA14" s="1">
        <f t="shared" si="14"/>
        <v>781</v>
      </c>
      <c r="AB14" s="82">
        <f t="shared" ref="AB14:AB66" si="137">$I14</f>
        <v>8</v>
      </c>
      <c r="AC14" s="1">
        <f t="shared" ref="AC14:AC66" si="138">ROUND(AA14/AB14,0)</f>
        <v>98</v>
      </c>
      <c r="AD14" s="81">
        <f t="shared" si="17"/>
        <v>44180</v>
      </c>
      <c r="AE14" s="1">
        <f t="shared" ref="AE14:AE66" si="139">Z14*$D14</f>
        <v>0</v>
      </c>
      <c r="AF14" s="1">
        <f t="shared" ref="AF14:AF66" si="140">Z14*$E14</f>
        <v>0</v>
      </c>
      <c r="AH14" s="1">
        <f t="shared" si="20"/>
        <v>781</v>
      </c>
      <c r="AI14" s="82">
        <f t="shared" ref="AI14:AI46" si="141">$I14</f>
        <v>8</v>
      </c>
      <c r="AJ14" s="1">
        <f t="shared" ref="AJ14:AJ46" si="142">ROUND(AH14/AI14,0)</f>
        <v>98</v>
      </c>
      <c r="AK14" s="81">
        <f t="shared" si="23"/>
        <v>44180</v>
      </c>
      <c r="AL14" s="1">
        <f t="shared" ref="AL14:AL46" si="143">AG14*$D14</f>
        <v>0</v>
      </c>
      <c r="AM14" s="1">
        <f t="shared" ref="AM14:AM46" si="144">AG14*$E14</f>
        <v>0</v>
      </c>
      <c r="AO14" s="1">
        <f t="shared" si="26"/>
        <v>757</v>
      </c>
      <c r="AP14" s="82">
        <f t="shared" ref="AP14:AP46" si="145">$I14</f>
        <v>8</v>
      </c>
      <c r="AQ14" s="1">
        <f t="shared" ref="AQ14:AQ46" si="146">ROUND(AO14/AP14,0)</f>
        <v>95</v>
      </c>
      <c r="AR14" s="81">
        <f t="shared" si="126"/>
        <v>44177</v>
      </c>
      <c r="AS14" s="1">
        <f t="shared" ref="AS14:AS46" si="147">AN14*$D14</f>
        <v>0</v>
      </c>
      <c r="AT14" s="1">
        <f t="shared" ref="AT14:AT46" si="148">AN14*$E14</f>
        <v>0</v>
      </c>
      <c r="AV14" s="1">
        <f t="shared" si="31"/>
        <v>725</v>
      </c>
      <c r="AW14" s="82">
        <f t="shared" ref="AW14:AW46" si="149">$I14</f>
        <v>8</v>
      </c>
      <c r="AX14" s="1">
        <f t="shared" ref="AX14:AX46" si="150">ROUND(AV14/AW14,0)</f>
        <v>91</v>
      </c>
      <c r="AY14" s="81">
        <f t="shared" si="34"/>
        <v>44180</v>
      </c>
      <c r="AZ14" s="1">
        <f t="shared" ref="AZ14:AZ46" si="151">AU14*$D14</f>
        <v>0</v>
      </c>
      <c r="BA14" s="1">
        <f t="shared" ref="BA14:BA46" si="152">AU14*$E14</f>
        <v>0</v>
      </c>
      <c r="BC14" s="1">
        <f t="shared" si="37"/>
        <v>725</v>
      </c>
      <c r="BD14" s="82">
        <f t="shared" ref="BD14:BD66" si="153">$I14</f>
        <v>8</v>
      </c>
      <c r="BE14" s="1">
        <f t="shared" ref="BE14:BE66" si="154">ROUND(BC14/BD14,0)</f>
        <v>91</v>
      </c>
      <c r="BF14" s="81">
        <f t="shared" si="40"/>
        <v>44180</v>
      </c>
      <c r="BG14" s="1">
        <f t="shared" ref="BG14:BG66" si="155">BB14*$D14</f>
        <v>0</v>
      </c>
      <c r="BH14" s="1">
        <f t="shared" ref="BH14:BH66" si="156">BB14*$E14</f>
        <v>0</v>
      </c>
      <c r="BJ14" s="1">
        <f t="shared" si="43"/>
        <v>541</v>
      </c>
      <c r="BK14" s="82">
        <f t="shared" ref="BK14:BK66" si="157">$I14</f>
        <v>8</v>
      </c>
      <c r="BL14" s="1">
        <f t="shared" ref="BL14:BL66" si="158">ROUND(BJ14/BK14,0)</f>
        <v>68</v>
      </c>
      <c r="BM14" s="81">
        <f t="shared" si="46"/>
        <v>44180</v>
      </c>
      <c r="BN14" s="1">
        <f t="shared" ref="BN14:BN66" si="159">BI14*$D14</f>
        <v>0</v>
      </c>
      <c r="BO14" s="1">
        <f t="shared" ref="BO14:BO66" si="160">BI14*$E14</f>
        <v>0</v>
      </c>
      <c r="BP14" s="1">
        <v>60</v>
      </c>
      <c r="BQ14" s="1">
        <f t="shared" si="49"/>
        <v>577</v>
      </c>
      <c r="BR14" s="82">
        <f t="shared" ref="BR14:BR29" si="161">$I14</f>
        <v>8</v>
      </c>
      <c r="BS14" s="1">
        <f t="shared" ref="BS14:BS29" si="162">ROUND(BQ14/BR14,0)</f>
        <v>72</v>
      </c>
      <c r="BT14" s="81">
        <f t="shared" si="52"/>
        <v>44187</v>
      </c>
      <c r="BU14" s="1">
        <f t="shared" ref="BU14:BU29" si="163">BP14*$D14</f>
        <v>1.81152</v>
      </c>
      <c r="BV14" s="1">
        <f t="shared" ref="BV14:BV29" si="164">BP14*$E14</f>
        <v>588</v>
      </c>
      <c r="BW14" s="1">
        <v>70</v>
      </c>
      <c r="BX14" s="1">
        <f t="shared" si="55"/>
        <v>575</v>
      </c>
      <c r="BY14" s="82">
        <f t="shared" ref="BY14:BY29" si="165">$I14</f>
        <v>8</v>
      </c>
      <c r="BZ14" s="1">
        <f t="shared" ref="BZ14:BZ29" si="166">ROUND(BX14/BY14,0)</f>
        <v>72</v>
      </c>
      <c r="CA14" s="81">
        <f t="shared" si="58"/>
        <v>44196</v>
      </c>
      <c r="CB14" s="1">
        <f t="shared" ref="CB14:CB29" si="167">BW14*$D14</f>
        <v>2.11344</v>
      </c>
      <c r="CC14" s="1">
        <f t="shared" ref="CC14:CC29" si="168">BW14*$E14</f>
        <v>686</v>
      </c>
      <c r="CE14" s="1">
        <f t="shared" si="61"/>
        <v>671</v>
      </c>
      <c r="CF14" s="82">
        <f t="shared" ref="CF14:CF29" si="169">$I14</f>
        <v>8</v>
      </c>
      <c r="CG14" s="1">
        <f t="shared" ref="CG14:CG29" si="170">ROUND(CE14/CF14,0)</f>
        <v>84</v>
      </c>
      <c r="CH14" s="81">
        <f t="shared" si="63"/>
        <v>44196</v>
      </c>
      <c r="CI14" s="1">
        <f t="shared" ref="CI14:CI29" si="171">CD14*$D14</f>
        <v>0</v>
      </c>
      <c r="CJ14" s="1">
        <f t="shared" ref="CJ14:CJ29" si="172">CD14*$E14</f>
        <v>0</v>
      </c>
      <c r="CK14" s="1">
        <v>70</v>
      </c>
      <c r="CL14" s="1">
        <f t="shared" si="66"/>
        <v>709</v>
      </c>
      <c r="CM14" s="82">
        <f t="shared" ref="CM14:CM29" si="173">$I14</f>
        <v>8</v>
      </c>
      <c r="CN14" s="1">
        <f t="shared" ref="CN14:CN29" si="174">ROUND(CL14/CM14,0)</f>
        <v>89</v>
      </c>
      <c r="CO14" s="81">
        <f t="shared" si="69"/>
        <v>44205</v>
      </c>
      <c r="CP14" s="1">
        <f t="shared" ref="CP14:CP29" si="175">CK14*$D14</f>
        <v>2.11344</v>
      </c>
      <c r="CQ14" s="1">
        <f t="shared" ref="CQ14:CQ29" si="176">CK14*$E14</f>
        <v>686</v>
      </c>
      <c r="CR14" s="1">
        <v>80</v>
      </c>
      <c r="CS14" s="1">
        <f t="shared" si="72"/>
        <v>789</v>
      </c>
      <c r="CT14" s="82">
        <f t="shared" ref="CT14:CT66" si="177">$I14</f>
        <v>8</v>
      </c>
      <c r="CU14" s="1">
        <f t="shared" ref="CU14:CU66" si="178">ROUND(CS14/CT14,0)</f>
        <v>99</v>
      </c>
      <c r="CV14" s="81">
        <f t="shared" si="75"/>
        <v>44215</v>
      </c>
      <c r="CW14" s="1">
        <f t="shared" ref="CW14:CW66" si="179">CR14*$D14</f>
        <v>2.41536</v>
      </c>
      <c r="CX14" s="1">
        <f t="shared" ref="CX14:CX66" si="180">CR14*$E14</f>
        <v>784</v>
      </c>
      <c r="CY14" s="1">
        <v>200</v>
      </c>
      <c r="CZ14" s="1">
        <f t="shared" si="78"/>
        <v>901</v>
      </c>
      <c r="DA14" s="82">
        <f t="shared" ref="DA14:DA66" si="181">$I14</f>
        <v>8</v>
      </c>
      <c r="DB14" s="1">
        <f t="shared" ref="DB14:DB66" si="182">ROUND(CZ14/DA14,0)</f>
        <v>113</v>
      </c>
      <c r="DC14" s="81">
        <f t="shared" si="81"/>
        <v>44240</v>
      </c>
      <c r="DD14" s="1">
        <f t="shared" ref="DD14:DD66" si="183">CY14*$D14</f>
        <v>6.0384</v>
      </c>
      <c r="DE14" s="1">
        <f t="shared" ref="DE14:DE66" si="184">CY14*$E14</f>
        <v>1960</v>
      </c>
      <c r="DG14" s="1">
        <f t="shared" si="127"/>
        <v>813</v>
      </c>
      <c r="DH14" s="82">
        <f t="shared" ref="DH14:DH66" si="185">$I14</f>
        <v>8</v>
      </c>
      <c r="DI14" s="1">
        <f t="shared" ref="DI14:DI66" si="186">ROUND(DG14/DH14,0)</f>
        <v>102</v>
      </c>
      <c r="DJ14" s="81">
        <f t="shared" si="86"/>
        <v>44229</v>
      </c>
      <c r="DK14" s="1">
        <f t="shared" ref="DK14:DK66" si="187">DF14*$D14</f>
        <v>0</v>
      </c>
      <c r="DL14" s="1">
        <f t="shared" ref="DL14:DL66" si="188">DF14*$E14</f>
        <v>0</v>
      </c>
      <c r="DN14" s="94">
        <f t="shared" si="89"/>
        <v>757</v>
      </c>
      <c r="DO14" s="82">
        <f t="shared" ref="DO14:DO66" si="189">$I14</f>
        <v>8</v>
      </c>
      <c r="DP14" s="1">
        <f t="shared" ref="DP14:DP66" si="190">ROUND(DN14/DO14,0)</f>
        <v>95</v>
      </c>
      <c r="DQ14" s="81">
        <f t="shared" si="92"/>
        <v>44229</v>
      </c>
      <c r="DR14" s="1">
        <f t="shared" ref="DR14:DR66" si="191">DM14*$D14</f>
        <v>0</v>
      </c>
      <c r="DS14" s="1">
        <f t="shared" ref="DS14:DS66" si="192">DM14*$E14</f>
        <v>0</v>
      </c>
      <c r="DU14" s="94">
        <f t="shared" si="95"/>
        <v>701</v>
      </c>
      <c r="DV14" s="82">
        <f t="shared" ref="DV14:DV66" si="193">$I14</f>
        <v>8</v>
      </c>
      <c r="DW14" s="1">
        <f t="shared" ref="DW14:DW66" si="194">ROUND(DU14/DV14,0)</f>
        <v>88</v>
      </c>
      <c r="DX14" s="81">
        <f t="shared" si="98"/>
        <v>44229</v>
      </c>
      <c r="DY14" s="1">
        <f t="shared" ref="DY14:DY66" si="195">DT14*$D14</f>
        <v>0</v>
      </c>
      <c r="DZ14" s="1">
        <f t="shared" ref="DZ14:DZ66" si="196">DT14*$E14</f>
        <v>0</v>
      </c>
      <c r="EB14" s="94">
        <f t="shared" si="101"/>
        <v>701</v>
      </c>
      <c r="EC14" s="82">
        <f t="shared" ref="EC14:EC66" si="197">$I14</f>
        <v>8</v>
      </c>
      <c r="ED14" s="1">
        <f t="shared" ref="ED14:ED66" si="198">ROUND(EB14/EC14,0)</f>
        <v>88</v>
      </c>
      <c r="EE14" s="81">
        <f t="shared" si="104"/>
        <v>44229</v>
      </c>
      <c r="EF14" s="1">
        <f t="shared" ref="EF14:EF66" si="199">EA14*$D14</f>
        <v>0</v>
      </c>
      <c r="EG14" s="1">
        <f t="shared" ref="EG14:EG66" si="200">EA14*$E14</f>
        <v>0</v>
      </c>
      <c r="EI14" s="94">
        <f t="shared" si="107"/>
        <v>677</v>
      </c>
      <c r="EJ14" s="82">
        <f t="shared" ref="EJ14:EJ66" si="201">$I14</f>
        <v>8</v>
      </c>
      <c r="EK14" s="1">
        <f t="shared" ref="EK14:EK66" si="202">ROUND(EI14/EJ14,0)</f>
        <v>85</v>
      </c>
      <c r="EL14" s="81">
        <f t="shared" si="110"/>
        <v>44226</v>
      </c>
      <c r="EM14" s="1">
        <f t="shared" ref="EM14:EM66" si="203">EH14*$D14</f>
        <v>0</v>
      </c>
      <c r="EN14" s="1">
        <f t="shared" ref="EN14:EN66" si="204">EH14*$E14</f>
        <v>0</v>
      </c>
      <c r="EP14" s="94">
        <f t="shared" si="113"/>
        <v>677</v>
      </c>
      <c r="EQ14" s="82">
        <f t="shared" ref="EQ14:EQ66" si="205">$I14</f>
        <v>8</v>
      </c>
      <c r="ER14" s="1">
        <f t="shared" ref="ER14:ER66" si="206">ROUND(EP14/EQ14,0)</f>
        <v>85</v>
      </c>
      <c r="ES14" s="81">
        <f t="shared" si="116"/>
        <v>44226</v>
      </c>
      <c r="ET14" s="1">
        <f t="shared" ref="ET14:ET66" si="207">EO14*$D14</f>
        <v>0</v>
      </c>
      <c r="EU14" s="1">
        <f t="shared" ref="EU14:EU66" si="208">EO14*$E14</f>
        <v>0</v>
      </c>
      <c r="EW14" s="94">
        <f t="shared" si="119"/>
        <v>445</v>
      </c>
      <c r="EX14" s="82">
        <f t="shared" ref="EX14:EX66" si="209">$I14</f>
        <v>8</v>
      </c>
      <c r="EY14" s="1">
        <f t="shared" ref="EY14:EY66" si="210">ROUND(EW14/EX14,0)</f>
        <v>56</v>
      </c>
      <c r="EZ14" s="81">
        <f t="shared" si="122"/>
        <v>44197</v>
      </c>
      <c r="FA14" s="1">
        <f t="shared" ref="FA14:FA66" si="211">EV14*$D14</f>
        <v>0</v>
      </c>
      <c r="FB14" s="1">
        <f t="shared" ref="FB14:FB66" si="212">EV14*$E14</f>
        <v>0</v>
      </c>
    </row>
    <row r="15" s="1" customFormat="1" spans="1:158">
      <c r="A15" s="1" t="s">
        <v>52</v>
      </c>
      <c r="B15" s="1" t="s">
        <v>55</v>
      </c>
      <c r="C15" s="1" t="s">
        <v>56</v>
      </c>
      <c r="D15" s="1">
        <f>0.37*0.19*0.48</f>
        <v>0.033744</v>
      </c>
      <c r="E15" s="1">
        <v>10.4</v>
      </c>
      <c r="F15" s="57">
        <v>603</v>
      </c>
      <c r="G15" s="58">
        <v>0</v>
      </c>
      <c r="H15" s="58">
        <f t="shared" si="125"/>
        <v>603</v>
      </c>
      <c r="I15" s="79">
        <v>8</v>
      </c>
      <c r="J15" s="80">
        <f t="shared" si="128"/>
        <v>75</v>
      </c>
      <c r="K15" s="81">
        <f t="shared" si="1"/>
        <v>44187</v>
      </c>
      <c r="M15" s="1">
        <f t="shared" si="2"/>
        <v>915</v>
      </c>
      <c r="N15" s="82">
        <f t="shared" si="129"/>
        <v>8</v>
      </c>
      <c r="O15" s="1">
        <f t="shared" si="130"/>
        <v>114</v>
      </c>
      <c r="P15" s="81">
        <f t="shared" si="5"/>
        <v>44187</v>
      </c>
      <c r="Q15" s="1">
        <f t="shared" si="131"/>
        <v>0</v>
      </c>
      <c r="R15" s="1">
        <f t="shared" si="132"/>
        <v>0</v>
      </c>
      <c r="T15" s="1">
        <f t="shared" si="8"/>
        <v>891</v>
      </c>
      <c r="U15" s="82">
        <f t="shared" si="133"/>
        <v>8</v>
      </c>
      <c r="V15" s="1">
        <f t="shared" si="134"/>
        <v>111</v>
      </c>
      <c r="W15" s="81">
        <f t="shared" si="11"/>
        <v>44187</v>
      </c>
      <c r="X15" s="1">
        <f t="shared" si="135"/>
        <v>0</v>
      </c>
      <c r="Y15" s="1">
        <f t="shared" si="136"/>
        <v>0</v>
      </c>
      <c r="AA15" s="1">
        <f t="shared" si="14"/>
        <v>843</v>
      </c>
      <c r="AB15" s="82">
        <f t="shared" si="137"/>
        <v>8</v>
      </c>
      <c r="AC15" s="1">
        <f t="shared" si="138"/>
        <v>105</v>
      </c>
      <c r="AD15" s="81">
        <f t="shared" si="17"/>
        <v>44187</v>
      </c>
      <c r="AE15" s="1">
        <f t="shared" si="139"/>
        <v>0</v>
      </c>
      <c r="AF15" s="1">
        <f t="shared" si="140"/>
        <v>0</v>
      </c>
      <c r="AH15" s="1">
        <f t="shared" si="20"/>
        <v>843</v>
      </c>
      <c r="AI15" s="82">
        <f t="shared" si="141"/>
        <v>8</v>
      </c>
      <c r="AJ15" s="1">
        <f t="shared" si="142"/>
        <v>105</v>
      </c>
      <c r="AK15" s="81">
        <f t="shared" si="23"/>
        <v>44187</v>
      </c>
      <c r="AL15" s="1">
        <f t="shared" si="143"/>
        <v>0</v>
      </c>
      <c r="AM15" s="1">
        <f t="shared" si="144"/>
        <v>0</v>
      </c>
      <c r="AO15" s="1">
        <f t="shared" si="26"/>
        <v>819</v>
      </c>
      <c r="AP15" s="82">
        <f t="shared" si="145"/>
        <v>8</v>
      </c>
      <c r="AQ15" s="1">
        <f t="shared" si="146"/>
        <v>102</v>
      </c>
      <c r="AR15" s="81">
        <f t="shared" si="126"/>
        <v>44184</v>
      </c>
      <c r="AS15" s="1">
        <f t="shared" si="147"/>
        <v>0</v>
      </c>
      <c r="AT15" s="1">
        <f t="shared" si="148"/>
        <v>0</v>
      </c>
      <c r="AV15" s="1">
        <f t="shared" si="31"/>
        <v>787</v>
      </c>
      <c r="AW15" s="82">
        <f t="shared" si="149"/>
        <v>8</v>
      </c>
      <c r="AX15" s="1">
        <f t="shared" si="150"/>
        <v>98</v>
      </c>
      <c r="AY15" s="81">
        <f t="shared" si="34"/>
        <v>44187</v>
      </c>
      <c r="AZ15" s="1">
        <f t="shared" si="151"/>
        <v>0</v>
      </c>
      <c r="BA15" s="1">
        <f t="shared" si="152"/>
        <v>0</v>
      </c>
      <c r="BC15" s="1">
        <f t="shared" si="37"/>
        <v>787</v>
      </c>
      <c r="BD15" s="82">
        <f t="shared" si="153"/>
        <v>8</v>
      </c>
      <c r="BE15" s="1">
        <f t="shared" si="154"/>
        <v>98</v>
      </c>
      <c r="BF15" s="81">
        <f t="shared" si="40"/>
        <v>44187</v>
      </c>
      <c r="BG15" s="1">
        <f t="shared" si="155"/>
        <v>0</v>
      </c>
      <c r="BH15" s="1">
        <f t="shared" si="156"/>
        <v>0</v>
      </c>
      <c r="BJ15" s="1">
        <f t="shared" si="43"/>
        <v>603</v>
      </c>
      <c r="BK15" s="82">
        <f t="shared" si="157"/>
        <v>8</v>
      </c>
      <c r="BL15" s="1">
        <f t="shared" si="158"/>
        <v>75</v>
      </c>
      <c r="BM15" s="81">
        <f t="shared" si="46"/>
        <v>44187</v>
      </c>
      <c r="BN15" s="1">
        <f t="shared" si="159"/>
        <v>0</v>
      </c>
      <c r="BO15" s="1">
        <f t="shared" si="160"/>
        <v>0</v>
      </c>
      <c r="BP15" s="1">
        <v>80</v>
      </c>
      <c r="BQ15" s="1">
        <f t="shared" si="49"/>
        <v>659</v>
      </c>
      <c r="BR15" s="82">
        <f t="shared" si="161"/>
        <v>8</v>
      </c>
      <c r="BS15" s="1">
        <f t="shared" si="162"/>
        <v>82</v>
      </c>
      <c r="BT15" s="81">
        <f t="shared" si="52"/>
        <v>44197</v>
      </c>
      <c r="BU15" s="1">
        <f t="shared" si="163"/>
        <v>2.69952</v>
      </c>
      <c r="BV15" s="1">
        <f t="shared" si="164"/>
        <v>832</v>
      </c>
      <c r="BW15" s="1">
        <v>80</v>
      </c>
      <c r="BX15" s="1">
        <f t="shared" si="55"/>
        <v>667</v>
      </c>
      <c r="BY15" s="82">
        <f t="shared" si="165"/>
        <v>8</v>
      </c>
      <c r="BZ15" s="1">
        <f t="shared" si="166"/>
        <v>83</v>
      </c>
      <c r="CA15" s="81">
        <f t="shared" si="58"/>
        <v>44207</v>
      </c>
      <c r="CB15" s="1">
        <f t="shared" si="167"/>
        <v>2.69952</v>
      </c>
      <c r="CC15" s="1">
        <f t="shared" si="168"/>
        <v>832</v>
      </c>
      <c r="CE15" s="1">
        <f t="shared" si="61"/>
        <v>763</v>
      </c>
      <c r="CF15" s="82">
        <f t="shared" si="169"/>
        <v>8</v>
      </c>
      <c r="CG15" s="1">
        <f t="shared" si="170"/>
        <v>95</v>
      </c>
      <c r="CH15" s="81">
        <f t="shared" si="63"/>
        <v>44207</v>
      </c>
      <c r="CI15" s="1">
        <f t="shared" si="171"/>
        <v>0</v>
      </c>
      <c r="CJ15" s="1">
        <f t="shared" si="172"/>
        <v>0</v>
      </c>
      <c r="CK15" s="1">
        <v>80</v>
      </c>
      <c r="CL15" s="1">
        <f t="shared" si="66"/>
        <v>811</v>
      </c>
      <c r="CM15" s="82">
        <f t="shared" si="173"/>
        <v>8</v>
      </c>
      <c r="CN15" s="1">
        <f t="shared" si="174"/>
        <v>101</v>
      </c>
      <c r="CO15" s="81">
        <f t="shared" si="69"/>
        <v>44217</v>
      </c>
      <c r="CP15" s="1">
        <f t="shared" si="175"/>
        <v>2.69952</v>
      </c>
      <c r="CQ15" s="1">
        <f t="shared" si="176"/>
        <v>832</v>
      </c>
      <c r="CR15" s="1">
        <v>90</v>
      </c>
      <c r="CS15" s="1">
        <f t="shared" si="72"/>
        <v>901</v>
      </c>
      <c r="CT15" s="82">
        <f t="shared" si="177"/>
        <v>8</v>
      </c>
      <c r="CU15" s="1">
        <f t="shared" si="178"/>
        <v>113</v>
      </c>
      <c r="CV15" s="81">
        <f t="shared" si="75"/>
        <v>44229</v>
      </c>
      <c r="CW15" s="1">
        <f t="shared" si="179"/>
        <v>3.03696</v>
      </c>
      <c r="CX15" s="1">
        <f t="shared" si="180"/>
        <v>936</v>
      </c>
      <c r="CY15" s="1">
        <v>500</v>
      </c>
      <c r="CZ15" s="1">
        <f t="shared" si="78"/>
        <v>1313</v>
      </c>
      <c r="DA15" s="82">
        <f t="shared" si="181"/>
        <v>8</v>
      </c>
      <c r="DB15" s="1">
        <f t="shared" si="182"/>
        <v>164</v>
      </c>
      <c r="DC15" s="81">
        <f t="shared" si="81"/>
        <v>44291</v>
      </c>
      <c r="DD15" s="1">
        <f t="shared" si="183"/>
        <v>16.872</v>
      </c>
      <c r="DE15" s="1">
        <f t="shared" si="184"/>
        <v>5200</v>
      </c>
      <c r="DG15" s="1">
        <f t="shared" si="127"/>
        <v>1225</v>
      </c>
      <c r="DH15" s="82">
        <f t="shared" si="185"/>
        <v>8</v>
      </c>
      <c r="DI15" s="1">
        <f t="shared" si="186"/>
        <v>153</v>
      </c>
      <c r="DJ15" s="81">
        <f t="shared" si="86"/>
        <v>44280</v>
      </c>
      <c r="DK15" s="1">
        <f t="shared" si="187"/>
        <v>0</v>
      </c>
      <c r="DL15" s="1">
        <f t="shared" si="188"/>
        <v>0</v>
      </c>
      <c r="DN15" s="94">
        <f t="shared" si="89"/>
        <v>1169</v>
      </c>
      <c r="DO15" s="82">
        <f t="shared" si="189"/>
        <v>8</v>
      </c>
      <c r="DP15" s="1">
        <f t="shared" si="190"/>
        <v>146</v>
      </c>
      <c r="DQ15" s="81">
        <f t="shared" si="92"/>
        <v>44280</v>
      </c>
      <c r="DR15" s="1">
        <f t="shared" si="191"/>
        <v>0</v>
      </c>
      <c r="DS15" s="1">
        <f t="shared" si="192"/>
        <v>0</v>
      </c>
      <c r="DU15" s="94">
        <f t="shared" si="95"/>
        <v>1113</v>
      </c>
      <c r="DV15" s="82">
        <f t="shared" si="193"/>
        <v>8</v>
      </c>
      <c r="DW15" s="1">
        <f t="shared" si="194"/>
        <v>139</v>
      </c>
      <c r="DX15" s="81">
        <f t="shared" si="98"/>
        <v>44280</v>
      </c>
      <c r="DY15" s="1">
        <f t="shared" si="195"/>
        <v>0</v>
      </c>
      <c r="DZ15" s="1">
        <f t="shared" si="196"/>
        <v>0</v>
      </c>
      <c r="EB15" s="94">
        <f t="shared" si="101"/>
        <v>1113</v>
      </c>
      <c r="EC15" s="82">
        <f t="shared" si="197"/>
        <v>8</v>
      </c>
      <c r="ED15" s="1">
        <f t="shared" si="198"/>
        <v>139</v>
      </c>
      <c r="EE15" s="81">
        <f t="shared" si="104"/>
        <v>44280</v>
      </c>
      <c r="EF15" s="1">
        <f t="shared" si="199"/>
        <v>0</v>
      </c>
      <c r="EG15" s="1">
        <f t="shared" si="200"/>
        <v>0</v>
      </c>
      <c r="EI15" s="94">
        <f t="shared" si="107"/>
        <v>1089</v>
      </c>
      <c r="EJ15" s="82">
        <f t="shared" si="201"/>
        <v>8</v>
      </c>
      <c r="EK15" s="1">
        <f t="shared" si="202"/>
        <v>136</v>
      </c>
      <c r="EL15" s="81">
        <f t="shared" si="110"/>
        <v>44277</v>
      </c>
      <c r="EM15" s="1">
        <f t="shared" si="203"/>
        <v>0</v>
      </c>
      <c r="EN15" s="1">
        <f t="shared" si="204"/>
        <v>0</v>
      </c>
      <c r="EO15" s="1">
        <v>600</v>
      </c>
      <c r="EP15" s="94">
        <f t="shared" si="113"/>
        <v>1689</v>
      </c>
      <c r="EQ15" s="82">
        <f t="shared" si="205"/>
        <v>8</v>
      </c>
      <c r="ER15" s="1">
        <f t="shared" si="206"/>
        <v>211</v>
      </c>
      <c r="ES15" s="81">
        <f t="shared" si="116"/>
        <v>44352</v>
      </c>
      <c r="ET15" s="1">
        <f t="shared" si="207"/>
        <v>20.2464</v>
      </c>
      <c r="EU15" s="1">
        <f t="shared" si="208"/>
        <v>6240</v>
      </c>
      <c r="EW15" s="94">
        <f t="shared" si="119"/>
        <v>1457</v>
      </c>
      <c r="EX15" s="82">
        <f t="shared" si="209"/>
        <v>8</v>
      </c>
      <c r="EY15" s="1">
        <f t="shared" si="210"/>
        <v>182</v>
      </c>
      <c r="EZ15" s="81">
        <f t="shared" si="122"/>
        <v>44323</v>
      </c>
      <c r="FA15" s="1">
        <f t="shared" si="211"/>
        <v>0</v>
      </c>
      <c r="FB15" s="1">
        <f t="shared" si="212"/>
        <v>0</v>
      </c>
    </row>
    <row r="16" s="1" customFormat="1" spans="1:158">
      <c r="A16" s="1" t="s">
        <v>52</v>
      </c>
      <c r="B16" s="1" t="s">
        <v>57</v>
      </c>
      <c r="C16" s="1" t="s">
        <v>58</v>
      </c>
      <c r="D16" s="1">
        <f>0.37*0.22*0.48</f>
        <v>0.039072</v>
      </c>
      <c r="E16" s="1">
        <v>13.2</v>
      </c>
      <c r="F16" s="57">
        <v>566</v>
      </c>
      <c r="G16" s="58">
        <v>0</v>
      </c>
      <c r="H16" s="58">
        <f t="shared" si="125"/>
        <v>566</v>
      </c>
      <c r="I16" s="79">
        <v>8</v>
      </c>
      <c r="J16" s="80">
        <f t="shared" si="128"/>
        <v>71</v>
      </c>
      <c r="K16" s="81">
        <f t="shared" si="1"/>
        <v>44183</v>
      </c>
      <c r="M16" s="1">
        <f t="shared" si="2"/>
        <v>878</v>
      </c>
      <c r="N16" s="82">
        <f t="shared" si="129"/>
        <v>8</v>
      </c>
      <c r="O16" s="1">
        <f t="shared" si="130"/>
        <v>110</v>
      </c>
      <c r="P16" s="81">
        <f t="shared" si="5"/>
        <v>44183</v>
      </c>
      <c r="Q16" s="1">
        <f t="shared" si="131"/>
        <v>0</v>
      </c>
      <c r="R16" s="1">
        <f t="shared" si="132"/>
        <v>0</v>
      </c>
      <c r="T16" s="1">
        <f t="shared" si="8"/>
        <v>854</v>
      </c>
      <c r="U16" s="82">
        <f t="shared" si="133"/>
        <v>8</v>
      </c>
      <c r="V16" s="1">
        <f t="shared" si="134"/>
        <v>107</v>
      </c>
      <c r="W16" s="81">
        <f t="shared" si="11"/>
        <v>44183</v>
      </c>
      <c r="X16" s="1">
        <f t="shared" si="135"/>
        <v>0</v>
      </c>
      <c r="Y16" s="1">
        <f t="shared" si="136"/>
        <v>0</v>
      </c>
      <c r="AA16" s="1">
        <f t="shared" si="14"/>
        <v>806</v>
      </c>
      <c r="AB16" s="82">
        <f t="shared" si="137"/>
        <v>8</v>
      </c>
      <c r="AC16" s="1">
        <f t="shared" si="138"/>
        <v>101</v>
      </c>
      <c r="AD16" s="81">
        <f t="shared" si="17"/>
        <v>44183</v>
      </c>
      <c r="AE16" s="1">
        <f t="shared" si="139"/>
        <v>0</v>
      </c>
      <c r="AF16" s="1">
        <f t="shared" si="140"/>
        <v>0</v>
      </c>
      <c r="AH16" s="1">
        <f t="shared" si="20"/>
        <v>806</v>
      </c>
      <c r="AI16" s="82">
        <f t="shared" si="141"/>
        <v>8</v>
      </c>
      <c r="AJ16" s="1">
        <f t="shared" si="142"/>
        <v>101</v>
      </c>
      <c r="AK16" s="81">
        <f t="shared" si="23"/>
        <v>44183</v>
      </c>
      <c r="AL16" s="1">
        <f t="shared" si="143"/>
        <v>0</v>
      </c>
      <c r="AM16" s="1">
        <f t="shared" si="144"/>
        <v>0</v>
      </c>
      <c r="AO16" s="1">
        <f t="shared" si="26"/>
        <v>782</v>
      </c>
      <c r="AP16" s="82">
        <f t="shared" si="145"/>
        <v>8</v>
      </c>
      <c r="AQ16" s="1">
        <f t="shared" si="146"/>
        <v>98</v>
      </c>
      <c r="AR16" s="81">
        <f t="shared" si="126"/>
        <v>44180</v>
      </c>
      <c r="AS16" s="1">
        <f t="shared" si="147"/>
        <v>0</v>
      </c>
      <c r="AT16" s="1">
        <f t="shared" si="148"/>
        <v>0</v>
      </c>
      <c r="AV16" s="1">
        <f t="shared" si="31"/>
        <v>750</v>
      </c>
      <c r="AW16" s="82">
        <f t="shared" si="149"/>
        <v>8</v>
      </c>
      <c r="AX16" s="1">
        <f t="shared" si="150"/>
        <v>94</v>
      </c>
      <c r="AY16" s="81">
        <f t="shared" si="34"/>
        <v>44183</v>
      </c>
      <c r="AZ16" s="1">
        <f t="shared" si="151"/>
        <v>0</v>
      </c>
      <c r="BA16" s="1">
        <f t="shared" si="152"/>
        <v>0</v>
      </c>
      <c r="BC16" s="1">
        <f t="shared" si="37"/>
        <v>750</v>
      </c>
      <c r="BD16" s="82">
        <f t="shared" si="153"/>
        <v>8</v>
      </c>
      <c r="BE16" s="1">
        <f t="shared" si="154"/>
        <v>94</v>
      </c>
      <c r="BF16" s="81">
        <f t="shared" si="40"/>
        <v>44183</v>
      </c>
      <c r="BG16" s="1">
        <f t="shared" si="155"/>
        <v>0</v>
      </c>
      <c r="BH16" s="1">
        <f t="shared" si="156"/>
        <v>0</v>
      </c>
      <c r="BJ16" s="1">
        <f t="shared" si="43"/>
        <v>566</v>
      </c>
      <c r="BK16" s="82">
        <f t="shared" si="157"/>
        <v>8</v>
      </c>
      <c r="BL16" s="1">
        <f t="shared" si="158"/>
        <v>71</v>
      </c>
      <c r="BM16" s="81">
        <f t="shared" si="46"/>
        <v>44183</v>
      </c>
      <c r="BN16" s="1">
        <f t="shared" si="159"/>
        <v>0</v>
      </c>
      <c r="BO16" s="1">
        <f t="shared" si="160"/>
        <v>0</v>
      </c>
      <c r="BP16" s="1">
        <v>80</v>
      </c>
      <c r="BQ16" s="1">
        <f t="shared" si="49"/>
        <v>622</v>
      </c>
      <c r="BR16" s="82">
        <f t="shared" si="161"/>
        <v>8</v>
      </c>
      <c r="BS16" s="1">
        <f t="shared" si="162"/>
        <v>78</v>
      </c>
      <c r="BT16" s="81">
        <f t="shared" si="52"/>
        <v>44193</v>
      </c>
      <c r="BU16" s="1">
        <f t="shared" si="163"/>
        <v>3.12576</v>
      </c>
      <c r="BV16" s="1">
        <f t="shared" si="164"/>
        <v>1056</v>
      </c>
      <c r="BW16" s="1">
        <v>80</v>
      </c>
      <c r="BX16" s="1">
        <f t="shared" si="55"/>
        <v>630</v>
      </c>
      <c r="BY16" s="82">
        <f t="shared" si="165"/>
        <v>8</v>
      </c>
      <c r="BZ16" s="1">
        <f t="shared" si="166"/>
        <v>79</v>
      </c>
      <c r="CA16" s="81">
        <f t="shared" si="58"/>
        <v>44203</v>
      </c>
      <c r="CB16" s="1">
        <f t="shared" si="167"/>
        <v>3.12576</v>
      </c>
      <c r="CC16" s="1">
        <f t="shared" si="168"/>
        <v>1056</v>
      </c>
      <c r="CE16" s="1">
        <f t="shared" si="61"/>
        <v>726</v>
      </c>
      <c r="CF16" s="82">
        <f t="shared" si="169"/>
        <v>8</v>
      </c>
      <c r="CG16" s="1">
        <f t="shared" si="170"/>
        <v>91</v>
      </c>
      <c r="CH16" s="81">
        <f t="shared" si="63"/>
        <v>44203</v>
      </c>
      <c r="CI16" s="1">
        <f t="shared" si="171"/>
        <v>0</v>
      </c>
      <c r="CJ16" s="1">
        <f t="shared" si="172"/>
        <v>0</v>
      </c>
      <c r="CK16" s="1">
        <v>100</v>
      </c>
      <c r="CL16" s="1">
        <f t="shared" si="66"/>
        <v>794</v>
      </c>
      <c r="CM16" s="82">
        <f t="shared" si="173"/>
        <v>8</v>
      </c>
      <c r="CN16" s="1">
        <f t="shared" si="174"/>
        <v>99</v>
      </c>
      <c r="CO16" s="81">
        <f t="shared" si="69"/>
        <v>44215</v>
      </c>
      <c r="CP16" s="1">
        <f t="shared" si="175"/>
        <v>3.9072</v>
      </c>
      <c r="CQ16" s="1">
        <f t="shared" si="176"/>
        <v>1320</v>
      </c>
      <c r="CR16" s="1">
        <v>90</v>
      </c>
      <c r="CS16" s="1">
        <f t="shared" si="72"/>
        <v>884</v>
      </c>
      <c r="CT16" s="82">
        <f t="shared" si="177"/>
        <v>8</v>
      </c>
      <c r="CU16" s="1">
        <f t="shared" si="178"/>
        <v>111</v>
      </c>
      <c r="CV16" s="81">
        <f t="shared" si="75"/>
        <v>44227</v>
      </c>
      <c r="CW16" s="1">
        <f t="shared" si="179"/>
        <v>3.51648</v>
      </c>
      <c r="CX16" s="1">
        <f t="shared" si="180"/>
        <v>1188</v>
      </c>
      <c r="CY16" s="1">
        <v>110</v>
      </c>
      <c r="CZ16" s="1">
        <f t="shared" si="78"/>
        <v>906</v>
      </c>
      <c r="DA16" s="82">
        <f t="shared" si="181"/>
        <v>8</v>
      </c>
      <c r="DB16" s="1">
        <f t="shared" si="182"/>
        <v>113</v>
      </c>
      <c r="DC16" s="81">
        <f t="shared" si="81"/>
        <v>44240</v>
      </c>
      <c r="DD16" s="1">
        <f t="shared" si="183"/>
        <v>4.29792</v>
      </c>
      <c r="DE16" s="1">
        <f t="shared" si="184"/>
        <v>1452</v>
      </c>
      <c r="DF16" s="1">
        <v>100</v>
      </c>
      <c r="DG16" s="1">
        <f t="shared" si="127"/>
        <v>918</v>
      </c>
      <c r="DH16" s="82">
        <f t="shared" si="185"/>
        <v>8</v>
      </c>
      <c r="DI16" s="1">
        <f t="shared" si="186"/>
        <v>115</v>
      </c>
      <c r="DJ16" s="81">
        <f t="shared" si="86"/>
        <v>44242</v>
      </c>
      <c r="DK16" s="1">
        <f t="shared" si="187"/>
        <v>3.9072</v>
      </c>
      <c r="DL16" s="1">
        <f t="shared" si="188"/>
        <v>1320</v>
      </c>
      <c r="DN16" s="94">
        <f t="shared" si="89"/>
        <v>862</v>
      </c>
      <c r="DO16" s="82">
        <f t="shared" si="189"/>
        <v>8</v>
      </c>
      <c r="DP16" s="1">
        <f t="shared" si="190"/>
        <v>108</v>
      </c>
      <c r="DQ16" s="81">
        <f t="shared" si="92"/>
        <v>44242</v>
      </c>
      <c r="DR16" s="1">
        <f t="shared" si="191"/>
        <v>0</v>
      </c>
      <c r="DS16" s="1">
        <f t="shared" si="192"/>
        <v>0</v>
      </c>
      <c r="DU16" s="94">
        <f t="shared" si="95"/>
        <v>806</v>
      </c>
      <c r="DV16" s="82">
        <f t="shared" si="193"/>
        <v>8</v>
      </c>
      <c r="DW16" s="1">
        <f t="shared" si="194"/>
        <v>101</v>
      </c>
      <c r="DX16" s="81">
        <f t="shared" si="98"/>
        <v>44242</v>
      </c>
      <c r="DY16" s="1">
        <f t="shared" si="195"/>
        <v>0</v>
      </c>
      <c r="DZ16" s="1">
        <f t="shared" si="196"/>
        <v>0</v>
      </c>
      <c r="EA16" s="1">
        <v>480</v>
      </c>
      <c r="EB16" s="94">
        <f t="shared" si="101"/>
        <v>1286</v>
      </c>
      <c r="EC16" s="82">
        <f t="shared" si="197"/>
        <v>8</v>
      </c>
      <c r="ED16" s="1">
        <f t="shared" si="198"/>
        <v>161</v>
      </c>
      <c r="EE16" s="81">
        <f t="shared" si="104"/>
        <v>44302</v>
      </c>
      <c r="EF16" s="1">
        <f t="shared" si="199"/>
        <v>18.75456</v>
      </c>
      <c r="EG16" s="1">
        <f t="shared" si="200"/>
        <v>6336</v>
      </c>
      <c r="EH16" s="1">
        <v>210</v>
      </c>
      <c r="EI16" s="94">
        <f t="shared" si="107"/>
        <v>1472</v>
      </c>
      <c r="EJ16" s="82">
        <f t="shared" si="201"/>
        <v>8</v>
      </c>
      <c r="EK16" s="1">
        <f t="shared" si="202"/>
        <v>184</v>
      </c>
      <c r="EL16" s="81">
        <f t="shared" si="110"/>
        <v>44325</v>
      </c>
      <c r="EM16" s="1">
        <f t="shared" si="203"/>
        <v>8.20512</v>
      </c>
      <c r="EN16" s="1">
        <f t="shared" si="204"/>
        <v>2772</v>
      </c>
      <c r="EO16" s="1">
        <v>110</v>
      </c>
      <c r="EP16" s="94">
        <f t="shared" si="113"/>
        <v>1582</v>
      </c>
      <c r="EQ16" s="82">
        <f t="shared" si="205"/>
        <v>8</v>
      </c>
      <c r="ER16" s="1">
        <f t="shared" si="206"/>
        <v>198</v>
      </c>
      <c r="ES16" s="81">
        <f t="shared" si="116"/>
        <v>44339</v>
      </c>
      <c r="ET16" s="1">
        <f t="shared" si="207"/>
        <v>4.29792</v>
      </c>
      <c r="EU16" s="1">
        <f t="shared" si="208"/>
        <v>1452</v>
      </c>
      <c r="EW16" s="94">
        <f t="shared" si="119"/>
        <v>1350</v>
      </c>
      <c r="EX16" s="82">
        <f t="shared" si="209"/>
        <v>8</v>
      </c>
      <c r="EY16" s="1">
        <f t="shared" si="210"/>
        <v>169</v>
      </c>
      <c r="EZ16" s="81">
        <f t="shared" si="122"/>
        <v>44310</v>
      </c>
      <c r="FA16" s="1">
        <f t="shared" si="211"/>
        <v>0</v>
      </c>
      <c r="FB16" s="1">
        <f t="shared" si="212"/>
        <v>0</v>
      </c>
    </row>
    <row r="17" s="1" customFormat="1" spans="1:158">
      <c r="A17" s="1" t="s">
        <v>52</v>
      </c>
      <c r="B17" s="1" t="s">
        <v>59</v>
      </c>
      <c r="C17" s="1" t="s">
        <v>60</v>
      </c>
      <c r="D17" s="1">
        <f>0.37*0.27*0.48</f>
        <v>0.047952</v>
      </c>
      <c r="E17" s="1">
        <v>16.3</v>
      </c>
      <c r="F17" s="57">
        <v>0</v>
      </c>
      <c r="G17" s="58">
        <v>70</v>
      </c>
      <c r="H17" s="58">
        <f t="shared" si="125"/>
        <v>70</v>
      </c>
      <c r="I17" s="79">
        <v>9</v>
      </c>
      <c r="J17" s="80">
        <f t="shared" si="128"/>
        <v>8</v>
      </c>
      <c r="K17" s="81">
        <f t="shared" si="1"/>
        <v>44120</v>
      </c>
      <c r="M17" s="1">
        <f t="shared" si="2"/>
        <v>421</v>
      </c>
      <c r="N17" s="82">
        <f t="shared" si="129"/>
        <v>9</v>
      </c>
      <c r="O17" s="1">
        <f t="shared" si="130"/>
        <v>47</v>
      </c>
      <c r="P17" s="81">
        <f t="shared" si="5"/>
        <v>44120</v>
      </c>
      <c r="Q17" s="1">
        <f t="shared" si="131"/>
        <v>0</v>
      </c>
      <c r="R17" s="1">
        <f t="shared" si="132"/>
        <v>0</v>
      </c>
      <c r="T17" s="1">
        <f t="shared" si="8"/>
        <v>394</v>
      </c>
      <c r="U17" s="82">
        <f t="shared" si="133"/>
        <v>9</v>
      </c>
      <c r="V17" s="1">
        <f t="shared" si="134"/>
        <v>44</v>
      </c>
      <c r="W17" s="81">
        <f t="shared" si="11"/>
        <v>44120</v>
      </c>
      <c r="X17" s="1">
        <f t="shared" si="135"/>
        <v>0</v>
      </c>
      <c r="Y17" s="1">
        <f t="shared" si="136"/>
        <v>0</v>
      </c>
      <c r="AA17" s="1">
        <f t="shared" si="14"/>
        <v>340</v>
      </c>
      <c r="AB17" s="82">
        <f t="shared" si="137"/>
        <v>9</v>
      </c>
      <c r="AC17" s="1">
        <f t="shared" si="138"/>
        <v>38</v>
      </c>
      <c r="AD17" s="81">
        <f t="shared" si="17"/>
        <v>44120</v>
      </c>
      <c r="AE17" s="1">
        <f t="shared" si="139"/>
        <v>0</v>
      </c>
      <c r="AF17" s="1">
        <f t="shared" si="140"/>
        <v>0</v>
      </c>
      <c r="AH17" s="1">
        <f t="shared" si="20"/>
        <v>340</v>
      </c>
      <c r="AI17" s="82">
        <f t="shared" si="141"/>
        <v>9</v>
      </c>
      <c r="AJ17" s="1">
        <f t="shared" si="142"/>
        <v>38</v>
      </c>
      <c r="AK17" s="81">
        <f t="shared" si="23"/>
        <v>44120</v>
      </c>
      <c r="AL17" s="1">
        <f t="shared" si="143"/>
        <v>0</v>
      </c>
      <c r="AM17" s="1">
        <f t="shared" si="144"/>
        <v>0</v>
      </c>
      <c r="AO17" s="1">
        <f t="shared" si="26"/>
        <v>313</v>
      </c>
      <c r="AP17" s="82">
        <f t="shared" si="145"/>
        <v>9</v>
      </c>
      <c r="AQ17" s="1">
        <f t="shared" si="146"/>
        <v>35</v>
      </c>
      <c r="AR17" s="81">
        <f t="shared" si="126"/>
        <v>44117</v>
      </c>
      <c r="AS17" s="1">
        <f t="shared" si="147"/>
        <v>0</v>
      </c>
      <c r="AT17" s="1">
        <f t="shared" si="148"/>
        <v>0</v>
      </c>
      <c r="AV17" s="1">
        <f t="shared" si="31"/>
        <v>277</v>
      </c>
      <c r="AW17" s="82">
        <f t="shared" si="149"/>
        <v>9</v>
      </c>
      <c r="AX17" s="1">
        <f t="shared" si="150"/>
        <v>31</v>
      </c>
      <c r="AY17" s="81">
        <f t="shared" si="34"/>
        <v>44120</v>
      </c>
      <c r="AZ17" s="1">
        <f t="shared" si="151"/>
        <v>0</v>
      </c>
      <c r="BA17" s="1">
        <f t="shared" si="152"/>
        <v>0</v>
      </c>
      <c r="BC17" s="1">
        <f t="shared" si="37"/>
        <v>277</v>
      </c>
      <c r="BD17" s="82">
        <f t="shared" si="153"/>
        <v>9</v>
      </c>
      <c r="BE17" s="1">
        <f t="shared" si="154"/>
        <v>31</v>
      </c>
      <c r="BF17" s="81">
        <f t="shared" si="40"/>
        <v>44120</v>
      </c>
      <c r="BG17" s="1">
        <f t="shared" si="155"/>
        <v>0</v>
      </c>
      <c r="BH17" s="1">
        <f t="shared" si="156"/>
        <v>0</v>
      </c>
      <c r="BJ17" s="1">
        <f t="shared" si="43"/>
        <v>70</v>
      </c>
      <c r="BK17" s="82">
        <f t="shared" si="157"/>
        <v>9</v>
      </c>
      <c r="BL17" s="1">
        <f t="shared" si="158"/>
        <v>8</v>
      </c>
      <c r="BM17" s="81">
        <f t="shared" si="46"/>
        <v>44120</v>
      </c>
      <c r="BN17" s="1">
        <f t="shared" si="159"/>
        <v>0</v>
      </c>
      <c r="BO17" s="1">
        <f t="shared" si="160"/>
        <v>0</v>
      </c>
      <c r="BQ17" s="1">
        <f t="shared" si="49"/>
        <v>43</v>
      </c>
      <c r="BR17" s="82">
        <f t="shared" si="161"/>
        <v>9</v>
      </c>
      <c r="BS17" s="1">
        <f t="shared" si="162"/>
        <v>5</v>
      </c>
      <c r="BT17" s="81">
        <f t="shared" si="52"/>
        <v>44120</v>
      </c>
      <c r="BU17" s="1">
        <f t="shared" si="163"/>
        <v>0</v>
      </c>
      <c r="BV17" s="1">
        <f t="shared" si="164"/>
        <v>0</v>
      </c>
      <c r="BX17" s="1">
        <f t="shared" si="55"/>
        <v>0</v>
      </c>
      <c r="BY17" s="82">
        <f t="shared" si="165"/>
        <v>9</v>
      </c>
      <c r="BZ17" s="1">
        <f t="shared" si="166"/>
        <v>0</v>
      </c>
      <c r="CA17" s="81">
        <f t="shared" si="58"/>
        <v>44124</v>
      </c>
      <c r="CB17" s="1">
        <f t="shared" si="167"/>
        <v>0</v>
      </c>
      <c r="CC17" s="1">
        <f t="shared" si="168"/>
        <v>0</v>
      </c>
      <c r="CD17" s="1">
        <v>540</v>
      </c>
      <c r="CE17" s="1">
        <f t="shared" si="61"/>
        <v>648</v>
      </c>
      <c r="CF17" s="82">
        <f>14</f>
        <v>14</v>
      </c>
      <c r="CG17" s="1">
        <f t="shared" si="170"/>
        <v>46</v>
      </c>
      <c r="CH17" s="81">
        <f t="shared" si="63"/>
        <v>44158</v>
      </c>
      <c r="CI17" s="1">
        <f t="shared" si="171"/>
        <v>25.89408</v>
      </c>
      <c r="CJ17" s="1">
        <f t="shared" si="172"/>
        <v>8802</v>
      </c>
      <c r="CL17" s="1">
        <f t="shared" si="66"/>
        <v>592</v>
      </c>
      <c r="CM17" s="82">
        <f t="shared" si="173"/>
        <v>9</v>
      </c>
      <c r="CN17" s="1">
        <f t="shared" si="174"/>
        <v>66</v>
      </c>
      <c r="CO17" s="81">
        <f t="shared" si="69"/>
        <v>44182</v>
      </c>
      <c r="CP17" s="1">
        <f t="shared" si="175"/>
        <v>0</v>
      </c>
      <c r="CQ17" s="1">
        <f t="shared" si="176"/>
        <v>0</v>
      </c>
      <c r="CS17" s="1">
        <f t="shared" si="72"/>
        <v>592</v>
      </c>
      <c r="CT17" s="82">
        <f t="shared" si="177"/>
        <v>9</v>
      </c>
      <c r="CU17" s="1">
        <f t="shared" si="178"/>
        <v>66</v>
      </c>
      <c r="CV17" s="81">
        <f t="shared" si="75"/>
        <v>44182</v>
      </c>
      <c r="CW17" s="1">
        <f t="shared" si="179"/>
        <v>0</v>
      </c>
      <c r="CX17" s="1">
        <f t="shared" si="180"/>
        <v>0</v>
      </c>
      <c r="CZ17" s="1">
        <f t="shared" si="78"/>
        <v>493</v>
      </c>
      <c r="DA17" s="82">
        <f t="shared" si="181"/>
        <v>9</v>
      </c>
      <c r="DB17" s="1">
        <f t="shared" si="182"/>
        <v>55</v>
      </c>
      <c r="DC17" s="81">
        <f t="shared" si="81"/>
        <v>44182</v>
      </c>
      <c r="DD17" s="1">
        <f t="shared" si="183"/>
        <v>0</v>
      </c>
      <c r="DE17" s="1">
        <f t="shared" si="184"/>
        <v>0</v>
      </c>
      <c r="DG17" s="1">
        <f t="shared" si="127"/>
        <v>394</v>
      </c>
      <c r="DH17" s="82">
        <f t="shared" si="185"/>
        <v>9</v>
      </c>
      <c r="DI17" s="1">
        <f t="shared" si="186"/>
        <v>44</v>
      </c>
      <c r="DJ17" s="81">
        <f t="shared" si="86"/>
        <v>44171</v>
      </c>
      <c r="DK17" s="1">
        <f t="shared" si="187"/>
        <v>0</v>
      </c>
      <c r="DL17" s="1">
        <f t="shared" si="188"/>
        <v>0</v>
      </c>
      <c r="DN17" s="94">
        <f t="shared" si="89"/>
        <v>331</v>
      </c>
      <c r="DO17" s="82">
        <f t="shared" si="189"/>
        <v>9</v>
      </c>
      <c r="DP17" s="1">
        <f t="shared" si="190"/>
        <v>37</v>
      </c>
      <c r="DQ17" s="81">
        <f t="shared" si="92"/>
        <v>44171</v>
      </c>
      <c r="DR17" s="1">
        <f t="shared" si="191"/>
        <v>0</v>
      </c>
      <c r="DS17" s="1">
        <f t="shared" si="192"/>
        <v>0</v>
      </c>
      <c r="DU17" s="94">
        <f t="shared" si="95"/>
        <v>268</v>
      </c>
      <c r="DV17" s="82">
        <f t="shared" si="193"/>
        <v>9</v>
      </c>
      <c r="DW17" s="1">
        <f t="shared" si="194"/>
        <v>30</v>
      </c>
      <c r="DX17" s="81">
        <f t="shared" si="98"/>
        <v>44171</v>
      </c>
      <c r="DY17" s="1">
        <f t="shared" si="195"/>
        <v>0</v>
      </c>
      <c r="DZ17" s="1">
        <f t="shared" si="196"/>
        <v>0</v>
      </c>
      <c r="EB17" s="94">
        <f t="shared" si="101"/>
        <v>268</v>
      </c>
      <c r="EC17" s="82">
        <f t="shared" si="197"/>
        <v>9</v>
      </c>
      <c r="ED17" s="1">
        <f t="shared" si="198"/>
        <v>30</v>
      </c>
      <c r="EE17" s="81">
        <f t="shared" si="104"/>
        <v>44171</v>
      </c>
      <c r="EF17" s="1">
        <f t="shared" si="199"/>
        <v>0</v>
      </c>
      <c r="EG17" s="1">
        <f t="shared" si="200"/>
        <v>0</v>
      </c>
      <c r="EI17" s="94">
        <f t="shared" si="107"/>
        <v>241</v>
      </c>
      <c r="EJ17" s="82">
        <f t="shared" si="201"/>
        <v>9</v>
      </c>
      <c r="EK17" s="1">
        <f t="shared" si="202"/>
        <v>27</v>
      </c>
      <c r="EL17" s="81">
        <f t="shared" si="110"/>
        <v>44168</v>
      </c>
      <c r="EM17" s="1">
        <f t="shared" si="203"/>
        <v>0</v>
      </c>
      <c r="EN17" s="1">
        <f t="shared" si="204"/>
        <v>0</v>
      </c>
      <c r="EP17" s="94">
        <f t="shared" si="113"/>
        <v>241</v>
      </c>
      <c r="EQ17" s="82">
        <f t="shared" si="205"/>
        <v>9</v>
      </c>
      <c r="ER17" s="1">
        <f t="shared" si="206"/>
        <v>27</v>
      </c>
      <c r="ES17" s="81">
        <f t="shared" si="116"/>
        <v>44168</v>
      </c>
      <c r="ET17" s="1">
        <f t="shared" si="207"/>
        <v>0</v>
      </c>
      <c r="EU17" s="1">
        <f t="shared" si="208"/>
        <v>0</v>
      </c>
      <c r="EV17" s="1">
        <v>370</v>
      </c>
      <c r="EW17" s="94">
        <f t="shared" si="119"/>
        <v>370</v>
      </c>
      <c r="EX17" s="82">
        <f t="shared" si="209"/>
        <v>9</v>
      </c>
      <c r="EY17" s="1">
        <f t="shared" si="210"/>
        <v>41</v>
      </c>
      <c r="EZ17" s="81">
        <f t="shared" si="122"/>
        <v>44182</v>
      </c>
      <c r="FA17" s="1">
        <f t="shared" si="211"/>
        <v>17.74224</v>
      </c>
      <c r="FB17" s="1">
        <f t="shared" si="212"/>
        <v>6031</v>
      </c>
    </row>
    <row r="18" s="41" customFormat="1" spans="1:158">
      <c r="A18" s="41" t="s">
        <v>61</v>
      </c>
      <c r="B18" s="41" t="s">
        <v>62</v>
      </c>
      <c r="C18" s="41" t="s">
        <v>63</v>
      </c>
      <c r="D18" s="41">
        <v>0.019305</v>
      </c>
      <c r="E18" s="41">
        <v>6.1</v>
      </c>
      <c r="F18" s="52">
        <v>397</v>
      </c>
      <c r="G18" s="59">
        <v>0</v>
      </c>
      <c r="H18" s="52">
        <f t="shared" si="125"/>
        <v>397</v>
      </c>
      <c r="I18" s="72">
        <v>8</v>
      </c>
      <c r="J18" s="76">
        <f t="shared" si="128"/>
        <v>50</v>
      </c>
      <c r="K18" s="74">
        <f t="shared" si="1"/>
        <v>44162</v>
      </c>
      <c r="M18" s="41">
        <f t="shared" si="2"/>
        <v>709</v>
      </c>
      <c r="N18" s="75">
        <f t="shared" si="129"/>
        <v>8</v>
      </c>
      <c r="O18" s="41">
        <f t="shared" si="130"/>
        <v>89</v>
      </c>
      <c r="P18" s="74">
        <f t="shared" si="5"/>
        <v>44162</v>
      </c>
      <c r="Q18" s="41">
        <f t="shared" si="131"/>
        <v>0</v>
      </c>
      <c r="R18" s="41">
        <f t="shared" si="132"/>
        <v>0</v>
      </c>
      <c r="T18" s="41">
        <f t="shared" si="8"/>
        <v>685</v>
      </c>
      <c r="U18" s="75">
        <f t="shared" si="133"/>
        <v>8</v>
      </c>
      <c r="V18" s="41">
        <f t="shared" si="134"/>
        <v>86</v>
      </c>
      <c r="W18" s="74">
        <f t="shared" si="11"/>
        <v>44162</v>
      </c>
      <c r="X18" s="41">
        <f t="shared" si="135"/>
        <v>0</v>
      </c>
      <c r="Y18" s="41">
        <f t="shared" si="136"/>
        <v>0</v>
      </c>
      <c r="AA18" s="41">
        <f t="shared" si="14"/>
        <v>637</v>
      </c>
      <c r="AB18" s="75">
        <f t="shared" si="137"/>
        <v>8</v>
      </c>
      <c r="AC18" s="41">
        <f t="shared" si="138"/>
        <v>80</v>
      </c>
      <c r="AD18" s="74">
        <f t="shared" si="17"/>
        <v>44162</v>
      </c>
      <c r="AE18" s="41">
        <f t="shared" si="139"/>
        <v>0</v>
      </c>
      <c r="AF18" s="41">
        <f t="shared" si="140"/>
        <v>0</v>
      </c>
      <c r="AH18" s="41">
        <f t="shared" si="20"/>
        <v>637</v>
      </c>
      <c r="AI18" s="75">
        <f t="shared" si="141"/>
        <v>8</v>
      </c>
      <c r="AJ18" s="41">
        <f t="shared" si="142"/>
        <v>80</v>
      </c>
      <c r="AK18" s="74">
        <f t="shared" si="23"/>
        <v>44162</v>
      </c>
      <c r="AL18" s="41">
        <f t="shared" si="143"/>
        <v>0</v>
      </c>
      <c r="AM18" s="41">
        <f t="shared" si="144"/>
        <v>0</v>
      </c>
      <c r="AO18" s="41">
        <f t="shared" si="26"/>
        <v>613</v>
      </c>
      <c r="AP18" s="75">
        <f t="shared" si="145"/>
        <v>8</v>
      </c>
      <c r="AQ18" s="41">
        <f t="shared" si="146"/>
        <v>77</v>
      </c>
      <c r="AR18" s="74">
        <f t="shared" si="126"/>
        <v>44159</v>
      </c>
      <c r="AS18" s="41">
        <f t="shared" si="147"/>
        <v>0</v>
      </c>
      <c r="AT18" s="41">
        <f t="shared" si="148"/>
        <v>0</v>
      </c>
      <c r="AV18" s="41">
        <f t="shared" si="31"/>
        <v>581</v>
      </c>
      <c r="AW18" s="75">
        <f t="shared" si="149"/>
        <v>8</v>
      </c>
      <c r="AX18" s="41">
        <f t="shared" si="150"/>
        <v>73</v>
      </c>
      <c r="AY18" s="74">
        <f t="shared" si="34"/>
        <v>44162</v>
      </c>
      <c r="AZ18" s="41">
        <f t="shared" si="151"/>
        <v>0</v>
      </c>
      <c r="BA18" s="41">
        <f t="shared" si="152"/>
        <v>0</v>
      </c>
      <c r="BC18" s="41">
        <f t="shared" si="37"/>
        <v>581</v>
      </c>
      <c r="BD18" s="75">
        <f t="shared" si="153"/>
        <v>8</v>
      </c>
      <c r="BE18" s="41">
        <f t="shared" si="154"/>
        <v>73</v>
      </c>
      <c r="BF18" s="74">
        <f t="shared" si="40"/>
        <v>44162</v>
      </c>
      <c r="BG18" s="41">
        <f t="shared" si="155"/>
        <v>0</v>
      </c>
      <c r="BH18" s="41">
        <f t="shared" si="156"/>
        <v>0</v>
      </c>
      <c r="BJ18" s="41">
        <f t="shared" si="43"/>
        <v>397</v>
      </c>
      <c r="BK18" s="75">
        <f t="shared" si="157"/>
        <v>8</v>
      </c>
      <c r="BL18" s="41">
        <f t="shared" si="158"/>
        <v>50</v>
      </c>
      <c r="BM18" s="74">
        <f t="shared" si="46"/>
        <v>44162</v>
      </c>
      <c r="BN18" s="41">
        <f t="shared" si="159"/>
        <v>0</v>
      </c>
      <c r="BO18" s="41">
        <f t="shared" si="160"/>
        <v>0</v>
      </c>
      <c r="BP18" s="41">
        <v>80</v>
      </c>
      <c r="BQ18" s="41">
        <f t="shared" si="49"/>
        <v>453</v>
      </c>
      <c r="BR18" s="75">
        <f t="shared" si="161"/>
        <v>8</v>
      </c>
      <c r="BS18" s="41">
        <f t="shared" si="162"/>
        <v>57</v>
      </c>
      <c r="BT18" s="74">
        <f t="shared" si="52"/>
        <v>44172</v>
      </c>
      <c r="BU18" s="41">
        <f t="shared" si="163"/>
        <v>1.5444</v>
      </c>
      <c r="BV18" s="41">
        <f t="shared" si="164"/>
        <v>488</v>
      </c>
      <c r="BW18" s="41">
        <v>120</v>
      </c>
      <c r="BX18" s="41">
        <f t="shared" si="55"/>
        <v>501</v>
      </c>
      <c r="BY18" s="75">
        <f t="shared" si="165"/>
        <v>8</v>
      </c>
      <c r="BZ18" s="41">
        <f t="shared" si="166"/>
        <v>63</v>
      </c>
      <c r="CA18" s="74">
        <f t="shared" si="58"/>
        <v>44187</v>
      </c>
      <c r="CB18" s="41">
        <f t="shared" si="167"/>
        <v>2.3166</v>
      </c>
      <c r="CC18" s="41">
        <f t="shared" si="168"/>
        <v>732</v>
      </c>
      <c r="CE18" s="41">
        <f t="shared" si="61"/>
        <v>597</v>
      </c>
      <c r="CF18" s="75">
        <f t="shared" si="169"/>
        <v>8</v>
      </c>
      <c r="CG18" s="41">
        <f t="shared" si="170"/>
        <v>75</v>
      </c>
      <c r="CH18" s="74">
        <f t="shared" si="63"/>
        <v>44187</v>
      </c>
      <c r="CI18" s="41">
        <f t="shared" si="171"/>
        <v>0</v>
      </c>
      <c r="CJ18" s="41">
        <f t="shared" si="172"/>
        <v>0</v>
      </c>
      <c r="CK18" s="41">
        <v>80</v>
      </c>
      <c r="CL18" s="41">
        <f t="shared" si="66"/>
        <v>645</v>
      </c>
      <c r="CM18" s="75">
        <f t="shared" si="173"/>
        <v>8</v>
      </c>
      <c r="CN18" s="41">
        <f t="shared" si="174"/>
        <v>81</v>
      </c>
      <c r="CO18" s="74">
        <f t="shared" si="69"/>
        <v>44197</v>
      </c>
      <c r="CP18" s="41">
        <f t="shared" si="175"/>
        <v>1.5444</v>
      </c>
      <c r="CQ18" s="41">
        <f t="shared" si="176"/>
        <v>488</v>
      </c>
      <c r="CR18" s="41">
        <v>70</v>
      </c>
      <c r="CS18" s="41">
        <f t="shared" si="72"/>
        <v>715</v>
      </c>
      <c r="CT18" s="75">
        <f t="shared" si="177"/>
        <v>8</v>
      </c>
      <c r="CU18" s="41">
        <f t="shared" si="178"/>
        <v>89</v>
      </c>
      <c r="CV18" s="74">
        <f t="shared" si="75"/>
        <v>44205</v>
      </c>
      <c r="CW18" s="41">
        <f t="shared" si="179"/>
        <v>1.35135</v>
      </c>
      <c r="CX18" s="41">
        <f t="shared" si="180"/>
        <v>427</v>
      </c>
      <c r="CY18" s="41">
        <v>240</v>
      </c>
      <c r="CZ18" s="41">
        <f t="shared" si="78"/>
        <v>867</v>
      </c>
      <c r="DA18" s="75">
        <f t="shared" si="181"/>
        <v>8</v>
      </c>
      <c r="DB18" s="41">
        <f t="shared" si="182"/>
        <v>108</v>
      </c>
      <c r="DC18" s="74">
        <f t="shared" si="81"/>
        <v>44235</v>
      </c>
      <c r="DD18" s="41">
        <f t="shared" si="183"/>
        <v>4.6332</v>
      </c>
      <c r="DE18" s="41">
        <f t="shared" si="184"/>
        <v>1464</v>
      </c>
      <c r="DG18" s="41">
        <f t="shared" si="127"/>
        <v>779</v>
      </c>
      <c r="DH18" s="75">
        <f t="shared" si="185"/>
        <v>8</v>
      </c>
      <c r="DI18" s="41">
        <f t="shared" si="186"/>
        <v>97</v>
      </c>
      <c r="DJ18" s="74">
        <f t="shared" si="86"/>
        <v>44224</v>
      </c>
      <c r="DK18" s="41">
        <f t="shared" si="187"/>
        <v>0</v>
      </c>
      <c r="DL18" s="41">
        <f t="shared" si="188"/>
        <v>0</v>
      </c>
      <c r="DM18" s="41">
        <v>300</v>
      </c>
      <c r="DN18" s="41">
        <f t="shared" si="89"/>
        <v>1023</v>
      </c>
      <c r="DO18" s="75">
        <f t="shared" si="189"/>
        <v>8</v>
      </c>
      <c r="DP18" s="41">
        <f t="shared" si="190"/>
        <v>128</v>
      </c>
      <c r="DQ18" s="74">
        <f t="shared" si="92"/>
        <v>44262</v>
      </c>
      <c r="DR18" s="41">
        <f t="shared" si="191"/>
        <v>5.7915</v>
      </c>
      <c r="DS18" s="41">
        <f t="shared" si="192"/>
        <v>1830</v>
      </c>
      <c r="DU18" s="41">
        <f t="shared" si="95"/>
        <v>967</v>
      </c>
      <c r="DV18" s="75">
        <f t="shared" si="193"/>
        <v>8</v>
      </c>
      <c r="DW18" s="41">
        <f t="shared" si="194"/>
        <v>121</v>
      </c>
      <c r="DX18" s="74">
        <f t="shared" si="98"/>
        <v>44262</v>
      </c>
      <c r="DY18" s="41">
        <f t="shared" si="195"/>
        <v>0</v>
      </c>
      <c r="DZ18" s="41">
        <f t="shared" si="196"/>
        <v>0</v>
      </c>
      <c r="EB18" s="41">
        <f t="shared" si="101"/>
        <v>967</v>
      </c>
      <c r="EC18" s="75">
        <f t="shared" si="197"/>
        <v>8</v>
      </c>
      <c r="ED18" s="41">
        <f t="shared" si="198"/>
        <v>121</v>
      </c>
      <c r="EE18" s="74">
        <f t="shared" si="104"/>
        <v>44262</v>
      </c>
      <c r="EF18" s="41">
        <f t="shared" si="199"/>
        <v>0</v>
      </c>
      <c r="EG18" s="41">
        <f t="shared" si="200"/>
        <v>0</v>
      </c>
      <c r="EH18" s="41">
        <v>160</v>
      </c>
      <c r="EI18" s="41">
        <f t="shared" si="107"/>
        <v>1103</v>
      </c>
      <c r="EJ18" s="75">
        <f t="shared" si="201"/>
        <v>8</v>
      </c>
      <c r="EK18" s="41">
        <f t="shared" si="202"/>
        <v>138</v>
      </c>
      <c r="EL18" s="74">
        <f t="shared" si="110"/>
        <v>44279</v>
      </c>
      <c r="EM18" s="41">
        <f t="shared" si="203"/>
        <v>3.0888</v>
      </c>
      <c r="EN18" s="41">
        <f t="shared" si="204"/>
        <v>976</v>
      </c>
      <c r="EO18" s="41">
        <v>240</v>
      </c>
      <c r="EP18" s="41">
        <f t="shared" si="113"/>
        <v>1343</v>
      </c>
      <c r="EQ18" s="75">
        <f t="shared" si="205"/>
        <v>8</v>
      </c>
      <c r="ER18" s="41">
        <f t="shared" si="206"/>
        <v>168</v>
      </c>
      <c r="ES18" s="74">
        <f t="shared" si="116"/>
        <v>44309</v>
      </c>
      <c r="ET18" s="41">
        <f t="shared" si="207"/>
        <v>4.6332</v>
      </c>
      <c r="EU18" s="41">
        <f t="shared" si="208"/>
        <v>1464</v>
      </c>
      <c r="EW18" s="41">
        <f t="shared" si="119"/>
        <v>1111</v>
      </c>
      <c r="EX18" s="75">
        <f t="shared" si="209"/>
        <v>8</v>
      </c>
      <c r="EY18" s="41">
        <f t="shared" si="210"/>
        <v>139</v>
      </c>
      <c r="EZ18" s="74">
        <f t="shared" si="122"/>
        <v>44280</v>
      </c>
      <c r="FA18" s="41">
        <f t="shared" si="211"/>
        <v>0</v>
      </c>
      <c r="FB18" s="41">
        <f t="shared" si="212"/>
        <v>0</v>
      </c>
    </row>
    <row r="19" s="41" customFormat="1" spans="1:158">
      <c r="A19" s="41" t="s">
        <v>61</v>
      </c>
      <c r="B19" s="41" t="s">
        <v>64</v>
      </c>
      <c r="C19" s="44" t="s">
        <v>65</v>
      </c>
      <c r="D19" s="42">
        <f>0.33*0.15*0.45</f>
        <v>0.022275</v>
      </c>
      <c r="E19" s="42">
        <v>7.9</v>
      </c>
      <c r="F19" s="52">
        <v>492</v>
      </c>
      <c r="G19" s="59">
        <v>0</v>
      </c>
      <c r="H19" s="52">
        <f t="shared" si="125"/>
        <v>492</v>
      </c>
      <c r="I19" s="72">
        <v>11</v>
      </c>
      <c r="J19" s="76">
        <f t="shared" si="128"/>
        <v>45</v>
      </c>
      <c r="K19" s="74">
        <f t="shared" si="1"/>
        <v>44157</v>
      </c>
      <c r="M19" s="41">
        <f t="shared" si="2"/>
        <v>921</v>
      </c>
      <c r="N19" s="75">
        <f t="shared" si="129"/>
        <v>11</v>
      </c>
      <c r="O19" s="41">
        <f t="shared" si="130"/>
        <v>84</v>
      </c>
      <c r="P19" s="74">
        <f t="shared" si="5"/>
        <v>44157</v>
      </c>
      <c r="Q19" s="41">
        <f t="shared" si="131"/>
        <v>0</v>
      </c>
      <c r="R19" s="41">
        <f t="shared" si="132"/>
        <v>0</v>
      </c>
      <c r="T19" s="41">
        <f t="shared" si="8"/>
        <v>888</v>
      </c>
      <c r="U19" s="75">
        <f t="shared" si="133"/>
        <v>11</v>
      </c>
      <c r="V19" s="41">
        <f t="shared" si="134"/>
        <v>81</v>
      </c>
      <c r="W19" s="74">
        <f t="shared" si="11"/>
        <v>44157</v>
      </c>
      <c r="X19" s="41">
        <f t="shared" si="135"/>
        <v>0</v>
      </c>
      <c r="Y19" s="41">
        <f t="shared" si="136"/>
        <v>0</v>
      </c>
      <c r="AA19" s="41">
        <f t="shared" si="14"/>
        <v>822</v>
      </c>
      <c r="AB19" s="75">
        <f t="shared" si="137"/>
        <v>11</v>
      </c>
      <c r="AC19" s="41">
        <f t="shared" si="138"/>
        <v>75</v>
      </c>
      <c r="AD19" s="74">
        <f t="shared" si="17"/>
        <v>44157</v>
      </c>
      <c r="AE19" s="41">
        <f t="shared" si="139"/>
        <v>0</v>
      </c>
      <c r="AF19" s="41">
        <f t="shared" si="140"/>
        <v>0</v>
      </c>
      <c r="AH19" s="41">
        <f t="shared" si="20"/>
        <v>822</v>
      </c>
      <c r="AI19" s="75">
        <f t="shared" si="141"/>
        <v>11</v>
      </c>
      <c r="AJ19" s="41">
        <f t="shared" si="142"/>
        <v>75</v>
      </c>
      <c r="AK19" s="74">
        <f t="shared" si="23"/>
        <v>44157</v>
      </c>
      <c r="AL19" s="41">
        <f t="shared" si="143"/>
        <v>0</v>
      </c>
      <c r="AM19" s="41">
        <f t="shared" si="144"/>
        <v>0</v>
      </c>
      <c r="AO19" s="41">
        <f t="shared" si="26"/>
        <v>789</v>
      </c>
      <c r="AP19" s="75">
        <f t="shared" si="145"/>
        <v>11</v>
      </c>
      <c r="AQ19" s="41">
        <f t="shared" si="146"/>
        <v>72</v>
      </c>
      <c r="AR19" s="74">
        <f t="shared" si="126"/>
        <v>44154</v>
      </c>
      <c r="AS19" s="41">
        <f t="shared" si="147"/>
        <v>0</v>
      </c>
      <c r="AT19" s="41">
        <f t="shared" si="148"/>
        <v>0</v>
      </c>
      <c r="AV19" s="41">
        <f t="shared" si="31"/>
        <v>745</v>
      </c>
      <c r="AW19" s="75">
        <f t="shared" si="149"/>
        <v>11</v>
      </c>
      <c r="AX19" s="41">
        <f t="shared" si="150"/>
        <v>68</v>
      </c>
      <c r="AY19" s="74">
        <f t="shared" si="34"/>
        <v>44157</v>
      </c>
      <c r="AZ19" s="41">
        <f t="shared" si="151"/>
        <v>0</v>
      </c>
      <c r="BA19" s="41">
        <f t="shared" si="152"/>
        <v>0</v>
      </c>
      <c r="BC19" s="41">
        <f t="shared" si="37"/>
        <v>745</v>
      </c>
      <c r="BD19" s="75">
        <f t="shared" si="153"/>
        <v>11</v>
      </c>
      <c r="BE19" s="41">
        <f t="shared" si="154"/>
        <v>68</v>
      </c>
      <c r="BF19" s="74">
        <f t="shared" si="40"/>
        <v>44157</v>
      </c>
      <c r="BG19" s="41">
        <f t="shared" si="155"/>
        <v>0</v>
      </c>
      <c r="BH19" s="41">
        <f t="shared" si="156"/>
        <v>0</v>
      </c>
      <c r="BJ19" s="41">
        <f t="shared" si="43"/>
        <v>492</v>
      </c>
      <c r="BK19" s="75">
        <f t="shared" si="157"/>
        <v>11</v>
      </c>
      <c r="BL19" s="41">
        <f t="shared" si="158"/>
        <v>45</v>
      </c>
      <c r="BM19" s="74">
        <f t="shared" si="46"/>
        <v>44157</v>
      </c>
      <c r="BN19" s="41">
        <f t="shared" si="159"/>
        <v>0</v>
      </c>
      <c r="BO19" s="41">
        <f t="shared" si="160"/>
        <v>0</v>
      </c>
      <c r="BP19" s="41">
        <v>80</v>
      </c>
      <c r="BQ19" s="41">
        <f t="shared" si="49"/>
        <v>539</v>
      </c>
      <c r="BR19" s="75">
        <f t="shared" si="161"/>
        <v>11</v>
      </c>
      <c r="BS19" s="41">
        <f t="shared" si="162"/>
        <v>49</v>
      </c>
      <c r="BT19" s="74">
        <f t="shared" si="52"/>
        <v>44164</v>
      </c>
      <c r="BU19" s="41">
        <f t="shared" si="163"/>
        <v>1.782</v>
      </c>
      <c r="BV19" s="41">
        <f t="shared" si="164"/>
        <v>632</v>
      </c>
      <c r="BW19" s="41">
        <v>140</v>
      </c>
      <c r="BX19" s="41">
        <f t="shared" si="55"/>
        <v>580</v>
      </c>
      <c r="BY19" s="75">
        <f t="shared" si="165"/>
        <v>11</v>
      </c>
      <c r="BZ19" s="41">
        <f t="shared" si="166"/>
        <v>53</v>
      </c>
      <c r="CA19" s="74">
        <f t="shared" si="58"/>
        <v>44177</v>
      </c>
      <c r="CB19" s="41">
        <f t="shared" si="167"/>
        <v>3.1185</v>
      </c>
      <c r="CC19" s="41">
        <f t="shared" si="168"/>
        <v>1106</v>
      </c>
      <c r="CE19" s="41">
        <f t="shared" si="61"/>
        <v>712</v>
      </c>
      <c r="CF19" s="75">
        <f t="shared" si="169"/>
        <v>11</v>
      </c>
      <c r="CG19" s="41">
        <f t="shared" si="170"/>
        <v>65</v>
      </c>
      <c r="CH19" s="74">
        <f t="shared" si="63"/>
        <v>44177</v>
      </c>
      <c r="CI19" s="41">
        <f t="shared" si="171"/>
        <v>0</v>
      </c>
      <c r="CJ19" s="41">
        <f t="shared" si="172"/>
        <v>0</v>
      </c>
      <c r="CK19" s="41">
        <v>80</v>
      </c>
      <c r="CL19" s="41">
        <f t="shared" si="66"/>
        <v>748</v>
      </c>
      <c r="CM19" s="75">
        <f t="shared" si="173"/>
        <v>11</v>
      </c>
      <c r="CN19" s="41">
        <f t="shared" si="174"/>
        <v>68</v>
      </c>
      <c r="CO19" s="74">
        <f t="shared" si="69"/>
        <v>44184</v>
      </c>
      <c r="CP19" s="41">
        <f t="shared" si="175"/>
        <v>1.782</v>
      </c>
      <c r="CQ19" s="41">
        <f t="shared" si="176"/>
        <v>632</v>
      </c>
      <c r="CR19" s="41">
        <v>80</v>
      </c>
      <c r="CS19" s="41">
        <f t="shared" si="72"/>
        <v>828</v>
      </c>
      <c r="CT19" s="75">
        <f t="shared" si="177"/>
        <v>11</v>
      </c>
      <c r="CU19" s="41">
        <f t="shared" si="178"/>
        <v>75</v>
      </c>
      <c r="CV19" s="74">
        <f t="shared" si="75"/>
        <v>44191</v>
      </c>
      <c r="CW19" s="41">
        <f t="shared" si="179"/>
        <v>1.782</v>
      </c>
      <c r="CX19" s="41">
        <f t="shared" si="180"/>
        <v>632</v>
      </c>
      <c r="CY19" s="41">
        <v>300</v>
      </c>
      <c r="CZ19" s="41">
        <f t="shared" si="78"/>
        <v>1007</v>
      </c>
      <c r="DA19" s="75">
        <f t="shared" si="181"/>
        <v>11</v>
      </c>
      <c r="DB19" s="41">
        <f t="shared" si="182"/>
        <v>92</v>
      </c>
      <c r="DC19" s="74">
        <f t="shared" si="81"/>
        <v>44219</v>
      </c>
      <c r="DD19" s="41">
        <f t="shared" si="183"/>
        <v>6.6825</v>
      </c>
      <c r="DE19" s="41">
        <f t="shared" si="184"/>
        <v>2370</v>
      </c>
      <c r="DG19" s="41">
        <f t="shared" si="127"/>
        <v>886</v>
      </c>
      <c r="DH19" s="75">
        <f t="shared" si="185"/>
        <v>11</v>
      </c>
      <c r="DI19" s="41">
        <f t="shared" si="186"/>
        <v>81</v>
      </c>
      <c r="DJ19" s="74">
        <f t="shared" si="86"/>
        <v>44208</v>
      </c>
      <c r="DK19" s="41">
        <f t="shared" si="187"/>
        <v>0</v>
      </c>
      <c r="DL19" s="41">
        <f t="shared" si="188"/>
        <v>0</v>
      </c>
      <c r="DM19" s="41">
        <v>110</v>
      </c>
      <c r="DN19" s="41">
        <f t="shared" si="89"/>
        <v>919</v>
      </c>
      <c r="DO19" s="75">
        <f t="shared" si="189"/>
        <v>11</v>
      </c>
      <c r="DP19" s="41">
        <f t="shared" si="190"/>
        <v>84</v>
      </c>
      <c r="DQ19" s="74">
        <f t="shared" si="92"/>
        <v>44218</v>
      </c>
      <c r="DR19" s="41">
        <f t="shared" si="191"/>
        <v>2.45025</v>
      </c>
      <c r="DS19" s="41">
        <f t="shared" si="192"/>
        <v>869</v>
      </c>
      <c r="DT19" s="41">
        <v>140</v>
      </c>
      <c r="DU19" s="41">
        <f t="shared" si="95"/>
        <v>982</v>
      </c>
      <c r="DV19" s="75">
        <f t="shared" si="193"/>
        <v>11</v>
      </c>
      <c r="DW19" s="41">
        <f t="shared" si="194"/>
        <v>89</v>
      </c>
      <c r="DX19" s="74">
        <f t="shared" si="98"/>
        <v>44230</v>
      </c>
      <c r="DY19" s="41">
        <f t="shared" si="195"/>
        <v>3.1185</v>
      </c>
      <c r="DZ19" s="41">
        <f t="shared" si="196"/>
        <v>1106</v>
      </c>
      <c r="EB19" s="41">
        <f t="shared" si="101"/>
        <v>982</v>
      </c>
      <c r="EC19" s="75">
        <f t="shared" si="197"/>
        <v>11</v>
      </c>
      <c r="ED19" s="41">
        <f t="shared" si="198"/>
        <v>89</v>
      </c>
      <c r="EE19" s="74">
        <f t="shared" si="104"/>
        <v>44230</v>
      </c>
      <c r="EF19" s="41">
        <f t="shared" si="199"/>
        <v>0</v>
      </c>
      <c r="EG19" s="41">
        <f t="shared" si="200"/>
        <v>0</v>
      </c>
      <c r="EI19" s="41">
        <f t="shared" si="107"/>
        <v>949</v>
      </c>
      <c r="EJ19" s="75">
        <f t="shared" si="201"/>
        <v>11</v>
      </c>
      <c r="EK19" s="41">
        <f t="shared" si="202"/>
        <v>86</v>
      </c>
      <c r="EL19" s="74">
        <f t="shared" si="110"/>
        <v>44227</v>
      </c>
      <c r="EM19" s="41">
        <f t="shared" si="203"/>
        <v>0</v>
      </c>
      <c r="EN19" s="41">
        <f t="shared" si="204"/>
        <v>0</v>
      </c>
      <c r="EP19" s="41">
        <f t="shared" si="113"/>
        <v>949</v>
      </c>
      <c r="EQ19" s="75">
        <f t="shared" si="205"/>
        <v>11</v>
      </c>
      <c r="ER19" s="41">
        <f t="shared" si="206"/>
        <v>86</v>
      </c>
      <c r="ES19" s="74">
        <f t="shared" si="116"/>
        <v>44227</v>
      </c>
      <c r="ET19" s="41">
        <f t="shared" si="207"/>
        <v>0</v>
      </c>
      <c r="EU19" s="41">
        <f t="shared" si="208"/>
        <v>0</v>
      </c>
      <c r="EW19" s="41">
        <f t="shared" si="119"/>
        <v>630</v>
      </c>
      <c r="EX19" s="75">
        <f t="shared" si="209"/>
        <v>11</v>
      </c>
      <c r="EY19" s="41">
        <f t="shared" si="210"/>
        <v>57</v>
      </c>
      <c r="EZ19" s="74">
        <f t="shared" si="122"/>
        <v>44198</v>
      </c>
      <c r="FA19" s="41">
        <f t="shared" si="211"/>
        <v>0</v>
      </c>
      <c r="FB19" s="41">
        <f t="shared" si="212"/>
        <v>0</v>
      </c>
    </row>
    <row r="20" s="41" customFormat="1" spans="1:158">
      <c r="A20" s="41" t="s">
        <v>61</v>
      </c>
      <c r="B20" s="41" t="s">
        <v>66</v>
      </c>
      <c r="C20" s="41" t="s">
        <v>67</v>
      </c>
      <c r="D20" s="41">
        <v>0.022275</v>
      </c>
      <c r="E20" s="41">
        <v>8.6</v>
      </c>
      <c r="F20" s="52">
        <v>86</v>
      </c>
      <c r="G20" s="53">
        <v>49</v>
      </c>
      <c r="H20" s="52">
        <f t="shared" si="125"/>
        <v>135</v>
      </c>
      <c r="I20" s="72">
        <v>10</v>
      </c>
      <c r="J20" s="76">
        <f t="shared" si="128"/>
        <v>14</v>
      </c>
      <c r="K20" s="74">
        <f t="shared" si="1"/>
        <v>44126</v>
      </c>
      <c r="M20" s="41">
        <f t="shared" si="2"/>
        <v>525</v>
      </c>
      <c r="N20" s="75">
        <f t="shared" si="129"/>
        <v>10</v>
      </c>
      <c r="O20" s="41">
        <f t="shared" si="130"/>
        <v>53</v>
      </c>
      <c r="P20" s="74">
        <f t="shared" si="5"/>
        <v>44126</v>
      </c>
      <c r="Q20" s="41">
        <f t="shared" si="131"/>
        <v>0</v>
      </c>
      <c r="R20" s="41">
        <f t="shared" si="132"/>
        <v>0</v>
      </c>
      <c r="T20" s="41">
        <f t="shared" si="8"/>
        <v>495</v>
      </c>
      <c r="U20" s="75">
        <f t="shared" si="133"/>
        <v>10</v>
      </c>
      <c r="V20" s="41">
        <f t="shared" si="134"/>
        <v>50</v>
      </c>
      <c r="W20" s="74">
        <f t="shared" si="11"/>
        <v>44126</v>
      </c>
      <c r="X20" s="41">
        <f t="shared" si="135"/>
        <v>0</v>
      </c>
      <c r="Y20" s="41">
        <f t="shared" si="136"/>
        <v>0</v>
      </c>
      <c r="AA20" s="41">
        <f t="shared" si="14"/>
        <v>435</v>
      </c>
      <c r="AB20" s="75">
        <f t="shared" si="137"/>
        <v>10</v>
      </c>
      <c r="AC20" s="41">
        <f t="shared" si="138"/>
        <v>44</v>
      </c>
      <c r="AD20" s="74">
        <f t="shared" si="17"/>
        <v>44126</v>
      </c>
      <c r="AE20" s="41">
        <f t="shared" si="139"/>
        <v>0</v>
      </c>
      <c r="AF20" s="41">
        <f t="shared" si="140"/>
        <v>0</v>
      </c>
      <c r="AH20" s="41">
        <f t="shared" si="20"/>
        <v>435</v>
      </c>
      <c r="AI20" s="75">
        <f t="shared" si="141"/>
        <v>10</v>
      </c>
      <c r="AJ20" s="41">
        <f t="shared" si="142"/>
        <v>44</v>
      </c>
      <c r="AK20" s="74">
        <f t="shared" si="23"/>
        <v>44126</v>
      </c>
      <c r="AL20" s="41">
        <f t="shared" si="143"/>
        <v>0</v>
      </c>
      <c r="AM20" s="41">
        <f t="shared" si="144"/>
        <v>0</v>
      </c>
      <c r="AO20" s="41">
        <f t="shared" si="26"/>
        <v>405</v>
      </c>
      <c r="AP20" s="75">
        <f t="shared" si="145"/>
        <v>10</v>
      </c>
      <c r="AQ20" s="41">
        <f t="shared" si="146"/>
        <v>41</v>
      </c>
      <c r="AR20" s="74">
        <f t="shared" si="126"/>
        <v>44123</v>
      </c>
      <c r="AS20" s="41">
        <f t="shared" si="147"/>
        <v>0</v>
      </c>
      <c r="AT20" s="41">
        <f t="shared" si="148"/>
        <v>0</v>
      </c>
      <c r="AV20" s="41">
        <f t="shared" si="31"/>
        <v>365</v>
      </c>
      <c r="AW20" s="75">
        <f t="shared" si="149"/>
        <v>10</v>
      </c>
      <c r="AX20" s="41">
        <f t="shared" si="150"/>
        <v>37</v>
      </c>
      <c r="AY20" s="74">
        <f t="shared" si="34"/>
        <v>44126</v>
      </c>
      <c r="AZ20" s="41">
        <f t="shared" si="151"/>
        <v>0</v>
      </c>
      <c r="BA20" s="41">
        <f t="shared" si="152"/>
        <v>0</v>
      </c>
      <c r="BC20" s="41">
        <f t="shared" si="37"/>
        <v>365</v>
      </c>
      <c r="BD20" s="75">
        <f t="shared" si="153"/>
        <v>10</v>
      </c>
      <c r="BE20" s="41">
        <f t="shared" si="154"/>
        <v>37</v>
      </c>
      <c r="BF20" s="74">
        <f t="shared" si="40"/>
        <v>44126</v>
      </c>
      <c r="BG20" s="41">
        <f t="shared" si="155"/>
        <v>0</v>
      </c>
      <c r="BH20" s="41">
        <f t="shared" si="156"/>
        <v>0</v>
      </c>
      <c r="BJ20" s="41">
        <f t="shared" si="43"/>
        <v>135</v>
      </c>
      <c r="BK20" s="75">
        <f t="shared" si="157"/>
        <v>10</v>
      </c>
      <c r="BL20" s="41">
        <f t="shared" si="158"/>
        <v>14</v>
      </c>
      <c r="BM20" s="74">
        <f t="shared" si="46"/>
        <v>44126</v>
      </c>
      <c r="BN20" s="41">
        <f t="shared" si="159"/>
        <v>0</v>
      </c>
      <c r="BO20" s="41">
        <f t="shared" si="160"/>
        <v>0</v>
      </c>
      <c r="BP20" s="41">
        <v>50</v>
      </c>
      <c r="BQ20" s="41">
        <f t="shared" si="49"/>
        <v>155</v>
      </c>
      <c r="BR20" s="75">
        <f t="shared" si="161"/>
        <v>10</v>
      </c>
      <c r="BS20" s="41">
        <f t="shared" si="162"/>
        <v>16</v>
      </c>
      <c r="BT20" s="74">
        <f t="shared" si="52"/>
        <v>44131</v>
      </c>
      <c r="BU20" s="41">
        <f t="shared" si="163"/>
        <v>1.11375</v>
      </c>
      <c r="BV20" s="41">
        <f t="shared" si="164"/>
        <v>430</v>
      </c>
      <c r="BW20" s="41">
        <v>40</v>
      </c>
      <c r="BX20" s="41">
        <f t="shared" si="55"/>
        <v>105</v>
      </c>
      <c r="BY20" s="75">
        <f t="shared" si="165"/>
        <v>10</v>
      </c>
      <c r="BZ20" s="41">
        <f t="shared" si="166"/>
        <v>11</v>
      </c>
      <c r="CA20" s="74">
        <f t="shared" si="58"/>
        <v>44135</v>
      </c>
      <c r="CB20" s="41">
        <f t="shared" si="167"/>
        <v>0.891</v>
      </c>
      <c r="CC20" s="41">
        <f t="shared" si="168"/>
        <v>344</v>
      </c>
      <c r="CE20" s="41">
        <f t="shared" si="61"/>
        <v>225</v>
      </c>
      <c r="CF20" s="75">
        <f t="shared" si="169"/>
        <v>10</v>
      </c>
      <c r="CG20" s="41">
        <f t="shared" si="170"/>
        <v>23</v>
      </c>
      <c r="CH20" s="74">
        <f t="shared" si="63"/>
        <v>44135</v>
      </c>
      <c r="CI20" s="41">
        <f t="shared" si="171"/>
        <v>0</v>
      </c>
      <c r="CJ20" s="41">
        <f t="shared" si="172"/>
        <v>0</v>
      </c>
      <c r="CK20" s="41">
        <v>30</v>
      </c>
      <c r="CL20" s="41">
        <f t="shared" si="66"/>
        <v>215</v>
      </c>
      <c r="CM20" s="75">
        <f t="shared" si="173"/>
        <v>10</v>
      </c>
      <c r="CN20" s="41">
        <f t="shared" si="174"/>
        <v>22</v>
      </c>
      <c r="CO20" s="74">
        <f t="shared" si="69"/>
        <v>44138</v>
      </c>
      <c r="CP20" s="41">
        <f t="shared" si="175"/>
        <v>0.66825</v>
      </c>
      <c r="CQ20" s="41">
        <f t="shared" si="176"/>
        <v>258</v>
      </c>
      <c r="CR20" s="41">
        <v>30</v>
      </c>
      <c r="CS20" s="41">
        <f t="shared" si="72"/>
        <v>245</v>
      </c>
      <c r="CT20" s="75">
        <f t="shared" si="177"/>
        <v>10</v>
      </c>
      <c r="CU20" s="41">
        <f t="shared" si="178"/>
        <v>25</v>
      </c>
      <c r="CV20" s="74">
        <f t="shared" si="75"/>
        <v>44141</v>
      </c>
      <c r="CW20" s="41">
        <f t="shared" si="179"/>
        <v>0.66825</v>
      </c>
      <c r="CX20" s="41">
        <f t="shared" si="180"/>
        <v>258</v>
      </c>
      <c r="CZ20" s="41">
        <f t="shared" si="78"/>
        <v>135</v>
      </c>
      <c r="DA20" s="75">
        <f t="shared" si="181"/>
        <v>10</v>
      </c>
      <c r="DB20" s="41">
        <f t="shared" si="182"/>
        <v>14</v>
      </c>
      <c r="DC20" s="74">
        <f t="shared" si="81"/>
        <v>44141</v>
      </c>
      <c r="DD20" s="41">
        <f t="shared" si="183"/>
        <v>0</v>
      </c>
      <c r="DE20" s="41">
        <f t="shared" si="184"/>
        <v>0</v>
      </c>
      <c r="DG20" s="41">
        <f t="shared" si="127"/>
        <v>25</v>
      </c>
      <c r="DH20" s="75">
        <f t="shared" si="185"/>
        <v>10</v>
      </c>
      <c r="DI20" s="41">
        <f t="shared" si="186"/>
        <v>3</v>
      </c>
      <c r="DJ20" s="74">
        <f t="shared" si="86"/>
        <v>44130</v>
      </c>
      <c r="DK20" s="41">
        <f t="shared" si="187"/>
        <v>0</v>
      </c>
      <c r="DL20" s="41">
        <f t="shared" si="188"/>
        <v>0</v>
      </c>
      <c r="DN20" s="41">
        <f t="shared" si="89"/>
        <v>0</v>
      </c>
      <c r="DO20" s="75">
        <f t="shared" si="189"/>
        <v>10</v>
      </c>
      <c r="DP20" s="41">
        <f t="shared" si="190"/>
        <v>0</v>
      </c>
      <c r="DQ20" s="74">
        <f t="shared" si="92"/>
        <v>44134</v>
      </c>
      <c r="DR20" s="41">
        <f t="shared" si="191"/>
        <v>0</v>
      </c>
      <c r="DS20" s="41">
        <f t="shared" si="192"/>
        <v>0</v>
      </c>
      <c r="DU20" s="41">
        <f t="shared" si="95"/>
        <v>0</v>
      </c>
      <c r="DV20" s="75">
        <f t="shared" si="193"/>
        <v>10</v>
      </c>
      <c r="DW20" s="41">
        <f t="shared" si="194"/>
        <v>0</v>
      </c>
      <c r="DX20" s="74">
        <f t="shared" si="98"/>
        <v>44141</v>
      </c>
      <c r="DY20" s="41">
        <f t="shared" si="195"/>
        <v>0</v>
      </c>
      <c r="DZ20" s="41">
        <f t="shared" si="196"/>
        <v>0</v>
      </c>
      <c r="EB20" s="41">
        <f t="shared" si="101"/>
        <v>0</v>
      </c>
      <c r="EC20" s="75">
        <f t="shared" si="197"/>
        <v>10</v>
      </c>
      <c r="ED20" s="41">
        <f t="shared" si="198"/>
        <v>0</v>
      </c>
      <c r="EE20" s="74">
        <f t="shared" si="104"/>
        <v>44141</v>
      </c>
      <c r="EF20" s="41">
        <f t="shared" si="199"/>
        <v>0</v>
      </c>
      <c r="EG20" s="41">
        <f t="shared" si="200"/>
        <v>0</v>
      </c>
      <c r="EI20" s="41">
        <f t="shared" si="107"/>
        <v>0</v>
      </c>
      <c r="EJ20" s="75">
        <f t="shared" si="201"/>
        <v>10</v>
      </c>
      <c r="EK20" s="41">
        <f t="shared" si="202"/>
        <v>0</v>
      </c>
      <c r="EL20" s="74">
        <f t="shared" si="110"/>
        <v>44141</v>
      </c>
      <c r="EM20" s="41">
        <f t="shared" si="203"/>
        <v>0</v>
      </c>
      <c r="EN20" s="41">
        <f t="shared" si="204"/>
        <v>0</v>
      </c>
      <c r="EP20" s="41">
        <f t="shared" si="113"/>
        <v>0</v>
      </c>
      <c r="EQ20" s="75">
        <f t="shared" si="205"/>
        <v>10</v>
      </c>
      <c r="ER20" s="41">
        <f t="shared" si="206"/>
        <v>0</v>
      </c>
      <c r="ES20" s="74">
        <f t="shared" si="116"/>
        <v>44141</v>
      </c>
      <c r="ET20" s="41">
        <f t="shared" si="207"/>
        <v>0</v>
      </c>
      <c r="EU20" s="41">
        <f t="shared" si="208"/>
        <v>0</v>
      </c>
      <c r="EW20" s="41">
        <f t="shared" si="119"/>
        <v>0</v>
      </c>
      <c r="EX20" s="75">
        <f t="shared" si="209"/>
        <v>10</v>
      </c>
      <c r="EY20" s="41">
        <f t="shared" si="210"/>
        <v>0</v>
      </c>
      <c r="EZ20" s="74">
        <f t="shared" si="122"/>
        <v>44141</v>
      </c>
      <c r="FA20" s="41">
        <f t="shared" si="211"/>
        <v>0</v>
      </c>
      <c r="FB20" s="41">
        <f t="shared" si="212"/>
        <v>0</v>
      </c>
    </row>
    <row r="21" s="41" customFormat="1" spans="1:158">
      <c r="A21" s="41" t="s">
        <v>61</v>
      </c>
      <c r="B21" s="41" t="s">
        <v>68</v>
      </c>
      <c r="C21" s="41" t="s">
        <v>69</v>
      </c>
      <c r="D21" s="41">
        <f>0.33*0.2*0.45</f>
        <v>0.0297</v>
      </c>
      <c r="E21" s="41">
        <v>11.1</v>
      </c>
      <c r="F21" s="52">
        <v>471</v>
      </c>
      <c r="G21" s="59">
        <v>0</v>
      </c>
      <c r="H21" s="52">
        <f t="shared" si="125"/>
        <v>471</v>
      </c>
      <c r="I21" s="72">
        <v>20</v>
      </c>
      <c r="J21" s="76">
        <f t="shared" si="128"/>
        <v>24</v>
      </c>
      <c r="K21" s="74">
        <f t="shared" si="1"/>
        <v>44136</v>
      </c>
      <c r="M21" s="41">
        <f t="shared" si="2"/>
        <v>1251</v>
      </c>
      <c r="N21" s="75">
        <f t="shared" si="129"/>
        <v>20</v>
      </c>
      <c r="O21" s="41">
        <f t="shared" si="130"/>
        <v>63</v>
      </c>
      <c r="P21" s="74">
        <f t="shared" si="5"/>
        <v>44136</v>
      </c>
      <c r="Q21" s="41">
        <f t="shared" si="131"/>
        <v>0</v>
      </c>
      <c r="R21" s="41">
        <f t="shared" si="132"/>
        <v>0</v>
      </c>
      <c r="T21" s="41">
        <f t="shared" si="8"/>
        <v>1191</v>
      </c>
      <c r="U21" s="75">
        <f t="shared" si="133"/>
        <v>20</v>
      </c>
      <c r="V21" s="41">
        <f t="shared" si="134"/>
        <v>60</v>
      </c>
      <c r="W21" s="74">
        <f t="shared" si="11"/>
        <v>44136</v>
      </c>
      <c r="X21" s="41">
        <f t="shared" si="135"/>
        <v>0</v>
      </c>
      <c r="Y21" s="41">
        <f t="shared" si="136"/>
        <v>0</v>
      </c>
      <c r="AA21" s="41">
        <f t="shared" si="14"/>
        <v>1071</v>
      </c>
      <c r="AB21" s="75">
        <f t="shared" si="137"/>
        <v>20</v>
      </c>
      <c r="AC21" s="41">
        <f t="shared" si="138"/>
        <v>54</v>
      </c>
      <c r="AD21" s="74">
        <f t="shared" si="17"/>
        <v>44136</v>
      </c>
      <c r="AE21" s="41">
        <f t="shared" si="139"/>
        <v>0</v>
      </c>
      <c r="AF21" s="41">
        <f t="shared" si="140"/>
        <v>0</v>
      </c>
      <c r="AH21" s="41">
        <f t="shared" si="20"/>
        <v>1071</v>
      </c>
      <c r="AI21" s="75">
        <f t="shared" si="141"/>
        <v>20</v>
      </c>
      <c r="AJ21" s="41">
        <f t="shared" si="142"/>
        <v>54</v>
      </c>
      <c r="AK21" s="74">
        <f t="shared" si="23"/>
        <v>44136</v>
      </c>
      <c r="AL21" s="41">
        <f t="shared" si="143"/>
        <v>0</v>
      </c>
      <c r="AM21" s="41">
        <f t="shared" si="144"/>
        <v>0</v>
      </c>
      <c r="AO21" s="41">
        <f t="shared" si="26"/>
        <v>1011</v>
      </c>
      <c r="AP21" s="75">
        <f t="shared" si="145"/>
        <v>20</v>
      </c>
      <c r="AQ21" s="41">
        <f t="shared" si="146"/>
        <v>51</v>
      </c>
      <c r="AR21" s="74">
        <f t="shared" si="126"/>
        <v>44133</v>
      </c>
      <c r="AS21" s="41">
        <f t="shared" si="147"/>
        <v>0</v>
      </c>
      <c r="AT21" s="41">
        <f t="shared" si="148"/>
        <v>0</v>
      </c>
      <c r="AV21" s="41">
        <f t="shared" si="31"/>
        <v>931</v>
      </c>
      <c r="AW21" s="75">
        <f t="shared" si="149"/>
        <v>20</v>
      </c>
      <c r="AX21" s="41">
        <f t="shared" si="150"/>
        <v>47</v>
      </c>
      <c r="AY21" s="74">
        <f t="shared" si="34"/>
        <v>44136</v>
      </c>
      <c r="AZ21" s="41">
        <f t="shared" si="151"/>
        <v>0</v>
      </c>
      <c r="BA21" s="41">
        <f t="shared" si="152"/>
        <v>0</v>
      </c>
      <c r="BC21" s="41">
        <f t="shared" si="37"/>
        <v>931</v>
      </c>
      <c r="BD21" s="75">
        <f t="shared" si="153"/>
        <v>20</v>
      </c>
      <c r="BE21" s="41">
        <f t="shared" si="154"/>
        <v>47</v>
      </c>
      <c r="BF21" s="74">
        <f t="shared" si="40"/>
        <v>44136</v>
      </c>
      <c r="BG21" s="41">
        <f t="shared" si="155"/>
        <v>0</v>
      </c>
      <c r="BH21" s="41">
        <f t="shared" si="156"/>
        <v>0</v>
      </c>
      <c r="BJ21" s="41">
        <f t="shared" si="43"/>
        <v>471</v>
      </c>
      <c r="BK21" s="75">
        <f t="shared" si="157"/>
        <v>20</v>
      </c>
      <c r="BL21" s="41">
        <f t="shared" si="158"/>
        <v>24</v>
      </c>
      <c r="BM21" s="74">
        <f t="shared" si="46"/>
        <v>44136</v>
      </c>
      <c r="BN21" s="41">
        <f t="shared" si="159"/>
        <v>0</v>
      </c>
      <c r="BO21" s="41">
        <f t="shared" si="160"/>
        <v>0</v>
      </c>
      <c r="BP21" s="41">
        <v>100</v>
      </c>
      <c r="BQ21" s="41">
        <f t="shared" si="49"/>
        <v>511</v>
      </c>
      <c r="BR21" s="75">
        <f t="shared" si="161"/>
        <v>20</v>
      </c>
      <c r="BS21" s="41">
        <f t="shared" si="162"/>
        <v>26</v>
      </c>
      <c r="BT21" s="74">
        <f t="shared" si="52"/>
        <v>44141</v>
      </c>
      <c r="BU21" s="41">
        <f t="shared" si="163"/>
        <v>2.97</v>
      </c>
      <c r="BV21" s="41">
        <f t="shared" si="164"/>
        <v>1110</v>
      </c>
      <c r="BW21" s="41">
        <v>200</v>
      </c>
      <c r="BX21" s="41">
        <f t="shared" si="55"/>
        <v>531</v>
      </c>
      <c r="BY21" s="75">
        <f t="shared" si="165"/>
        <v>20</v>
      </c>
      <c r="BZ21" s="41">
        <f t="shared" si="166"/>
        <v>27</v>
      </c>
      <c r="CA21" s="74">
        <f t="shared" si="58"/>
        <v>44151</v>
      </c>
      <c r="CB21" s="41">
        <f t="shared" si="167"/>
        <v>5.94</v>
      </c>
      <c r="CC21" s="41">
        <f t="shared" si="168"/>
        <v>2220</v>
      </c>
      <c r="CE21" s="41">
        <f t="shared" si="61"/>
        <v>771</v>
      </c>
      <c r="CF21" s="75">
        <f t="shared" si="169"/>
        <v>20</v>
      </c>
      <c r="CG21" s="41">
        <f t="shared" si="170"/>
        <v>39</v>
      </c>
      <c r="CH21" s="74">
        <f t="shared" si="63"/>
        <v>44151</v>
      </c>
      <c r="CI21" s="41">
        <f t="shared" si="171"/>
        <v>0</v>
      </c>
      <c r="CJ21" s="41">
        <f t="shared" si="172"/>
        <v>0</v>
      </c>
      <c r="CK21" s="41">
        <v>120</v>
      </c>
      <c r="CL21" s="41">
        <f t="shared" si="66"/>
        <v>811</v>
      </c>
      <c r="CM21" s="75">
        <f t="shared" si="173"/>
        <v>20</v>
      </c>
      <c r="CN21" s="41">
        <f t="shared" si="174"/>
        <v>41</v>
      </c>
      <c r="CO21" s="74">
        <f t="shared" si="69"/>
        <v>44157</v>
      </c>
      <c r="CP21" s="41">
        <f t="shared" si="175"/>
        <v>3.564</v>
      </c>
      <c r="CQ21" s="41">
        <f t="shared" si="176"/>
        <v>1332</v>
      </c>
      <c r="CR21" s="41">
        <v>100</v>
      </c>
      <c r="CS21" s="41">
        <f t="shared" si="72"/>
        <v>911</v>
      </c>
      <c r="CT21" s="75">
        <f t="shared" si="177"/>
        <v>20</v>
      </c>
      <c r="CU21" s="41">
        <f t="shared" si="178"/>
        <v>46</v>
      </c>
      <c r="CV21" s="74">
        <f t="shared" si="75"/>
        <v>44162</v>
      </c>
      <c r="CW21" s="41">
        <f t="shared" si="179"/>
        <v>2.97</v>
      </c>
      <c r="CX21" s="41">
        <f t="shared" si="180"/>
        <v>1110</v>
      </c>
      <c r="CZ21" s="41">
        <f t="shared" si="78"/>
        <v>691</v>
      </c>
      <c r="DA21" s="75">
        <f t="shared" si="181"/>
        <v>20</v>
      </c>
      <c r="DB21" s="41">
        <f t="shared" si="182"/>
        <v>35</v>
      </c>
      <c r="DC21" s="74">
        <f t="shared" si="81"/>
        <v>44162</v>
      </c>
      <c r="DD21" s="41">
        <f t="shared" si="183"/>
        <v>0</v>
      </c>
      <c r="DE21" s="41">
        <f t="shared" si="184"/>
        <v>0</v>
      </c>
      <c r="DF21" s="41">
        <v>260</v>
      </c>
      <c r="DG21" s="41">
        <f t="shared" si="127"/>
        <v>731</v>
      </c>
      <c r="DH21" s="75">
        <f t="shared" si="185"/>
        <v>20</v>
      </c>
      <c r="DI21" s="41">
        <f t="shared" si="186"/>
        <v>37</v>
      </c>
      <c r="DJ21" s="74">
        <f t="shared" si="86"/>
        <v>44164</v>
      </c>
      <c r="DK21" s="41">
        <f t="shared" si="187"/>
        <v>7.722</v>
      </c>
      <c r="DL21" s="41">
        <f t="shared" si="188"/>
        <v>2886</v>
      </c>
      <c r="DM21" s="41">
        <v>50</v>
      </c>
      <c r="DN21" s="41">
        <f t="shared" si="89"/>
        <v>641</v>
      </c>
      <c r="DO21" s="75">
        <f t="shared" si="189"/>
        <v>20</v>
      </c>
      <c r="DP21" s="41">
        <f t="shared" si="190"/>
        <v>32</v>
      </c>
      <c r="DQ21" s="74">
        <f t="shared" si="92"/>
        <v>44166</v>
      </c>
      <c r="DR21" s="41">
        <f t="shared" si="191"/>
        <v>1.485</v>
      </c>
      <c r="DS21" s="41">
        <f t="shared" si="192"/>
        <v>555</v>
      </c>
      <c r="DT21" s="41">
        <v>280</v>
      </c>
      <c r="DU21" s="41">
        <f t="shared" si="95"/>
        <v>781</v>
      </c>
      <c r="DV21" s="75">
        <f t="shared" si="193"/>
        <v>20</v>
      </c>
      <c r="DW21" s="41">
        <f t="shared" si="194"/>
        <v>39</v>
      </c>
      <c r="DX21" s="74">
        <f t="shared" si="98"/>
        <v>44180</v>
      </c>
      <c r="DY21" s="41">
        <f t="shared" si="195"/>
        <v>8.316</v>
      </c>
      <c r="DZ21" s="41">
        <f t="shared" si="196"/>
        <v>3108</v>
      </c>
      <c r="EB21" s="41">
        <f t="shared" si="101"/>
        <v>781</v>
      </c>
      <c r="EC21" s="75">
        <f t="shared" si="197"/>
        <v>20</v>
      </c>
      <c r="ED21" s="41">
        <f t="shared" si="198"/>
        <v>39</v>
      </c>
      <c r="EE21" s="74">
        <f t="shared" si="104"/>
        <v>44180</v>
      </c>
      <c r="EF21" s="41">
        <f t="shared" si="199"/>
        <v>0</v>
      </c>
      <c r="EG21" s="41">
        <f t="shared" si="200"/>
        <v>0</v>
      </c>
      <c r="EH21" s="41">
        <v>80</v>
      </c>
      <c r="EI21" s="41">
        <f t="shared" si="107"/>
        <v>801</v>
      </c>
      <c r="EJ21" s="75">
        <f t="shared" si="201"/>
        <v>20</v>
      </c>
      <c r="EK21" s="41">
        <f t="shared" si="202"/>
        <v>40</v>
      </c>
      <c r="EL21" s="74">
        <f t="shared" si="110"/>
        <v>44181</v>
      </c>
      <c r="EM21" s="41">
        <f t="shared" si="203"/>
        <v>2.376</v>
      </c>
      <c r="EN21" s="41">
        <f t="shared" si="204"/>
        <v>888</v>
      </c>
      <c r="EP21" s="41">
        <f t="shared" si="113"/>
        <v>801</v>
      </c>
      <c r="EQ21" s="75">
        <f t="shared" si="205"/>
        <v>20</v>
      </c>
      <c r="ER21" s="41">
        <f t="shared" si="206"/>
        <v>40</v>
      </c>
      <c r="ES21" s="74">
        <f t="shared" si="116"/>
        <v>44181</v>
      </c>
      <c r="ET21" s="41">
        <f t="shared" si="207"/>
        <v>0</v>
      </c>
      <c r="EU21" s="41">
        <f t="shared" si="208"/>
        <v>0</v>
      </c>
      <c r="EW21" s="41">
        <f t="shared" si="119"/>
        <v>221</v>
      </c>
      <c r="EX21" s="75">
        <f t="shared" si="209"/>
        <v>20</v>
      </c>
      <c r="EY21" s="41">
        <f t="shared" si="210"/>
        <v>11</v>
      </c>
      <c r="EZ21" s="74">
        <f t="shared" si="122"/>
        <v>44152</v>
      </c>
      <c r="FA21" s="41">
        <f t="shared" si="211"/>
        <v>0</v>
      </c>
      <c r="FB21" s="41">
        <f t="shared" si="212"/>
        <v>0</v>
      </c>
    </row>
    <row r="22" s="1" customFormat="1" customHeight="1" spans="1:158">
      <c r="A22" s="56" t="s">
        <v>70</v>
      </c>
      <c r="B22" s="56" t="s">
        <v>71</v>
      </c>
      <c r="C22" s="1" t="s">
        <v>72</v>
      </c>
      <c r="D22" s="1">
        <v>0.019305</v>
      </c>
      <c r="E22" s="1">
        <v>6.1</v>
      </c>
      <c r="F22" s="57">
        <v>1284</v>
      </c>
      <c r="G22" s="60">
        <v>0</v>
      </c>
      <c r="H22" s="58">
        <f t="shared" si="125"/>
        <v>1284</v>
      </c>
      <c r="I22" s="79">
        <v>20</v>
      </c>
      <c r="J22" s="80">
        <f t="shared" si="128"/>
        <v>64</v>
      </c>
      <c r="K22" s="81">
        <f t="shared" si="1"/>
        <v>44176</v>
      </c>
      <c r="M22" s="1">
        <f t="shared" si="2"/>
        <v>2064</v>
      </c>
      <c r="N22" s="82">
        <f t="shared" si="129"/>
        <v>20</v>
      </c>
      <c r="O22" s="1">
        <f t="shared" si="130"/>
        <v>103</v>
      </c>
      <c r="P22" s="81">
        <f t="shared" si="5"/>
        <v>44176</v>
      </c>
      <c r="Q22" s="1">
        <f t="shared" si="131"/>
        <v>0</v>
      </c>
      <c r="R22" s="1">
        <f t="shared" si="132"/>
        <v>0</v>
      </c>
      <c r="T22" s="1">
        <f t="shared" si="8"/>
        <v>2004</v>
      </c>
      <c r="U22" s="82">
        <f t="shared" si="133"/>
        <v>20</v>
      </c>
      <c r="V22" s="1">
        <f t="shared" si="134"/>
        <v>100</v>
      </c>
      <c r="W22" s="81">
        <f t="shared" si="11"/>
        <v>44176</v>
      </c>
      <c r="X22" s="1">
        <f t="shared" si="135"/>
        <v>0</v>
      </c>
      <c r="Y22" s="1">
        <f t="shared" si="136"/>
        <v>0</v>
      </c>
      <c r="AA22" s="1">
        <f t="shared" si="14"/>
        <v>1884</v>
      </c>
      <c r="AB22" s="82">
        <f t="shared" si="137"/>
        <v>20</v>
      </c>
      <c r="AC22" s="1">
        <f t="shared" si="138"/>
        <v>94</v>
      </c>
      <c r="AD22" s="81">
        <f t="shared" si="17"/>
        <v>44176</v>
      </c>
      <c r="AE22" s="1">
        <f t="shared" si="139"/>
        <v>0</v>
      </c>
      <c r="AF22" s="1">
        <f t="shared" si="140"/>
        <v>0</v>
      </c>
      <c r="AH22" s="1">
        <f t="shared" si="20"/>
        <v>1884</v>
      </c>
      <c r="AI22" s="82">
        <f t="shared" si="141"/>
        <v>20</v>
      </c>
      <c r="AJ22" s="1">
        <f t="shared" si="142"/>
        <v>94</v>
      </c>
      <c r="AK22" s="81">
        <f t="shared" si="23"/>
        <v>44176</v>
      </c>
      <c r="AL22" s="1">
        <f t="shared" si="143"/>
        <v>0</v>
      </c>
      <c r="AM22" s="1">
        <f t="shared" si="144"/>
        <v>0</v>
      </c>
      <c r="AO22" s="1">
        <f t="shared" si="26"/>
        <v>1824</v>
      </c>
      <c r="AP22" s="82">
        <f t="shared" si="145"/>
        <v>20</v>
      </c>
      <c r="AQ22" s="1">
        <f t="shared" si="146"/>
        <v>91</v>
      </c>
      <c r="AR22" s="81">
        <f t="shared" si="126"/>
        <v>44173</v>
      </c>
      <c r="AS22" s="1">
        <f t="shared" si="147"/>
        <v>0</v>
      </c>
      <c r="AT22" s="1">
        <f t="shared" si="148"/>
        <v>0</v>
      </c>
      <c r="AV22" s="1">
        <f t="shared" si="31"/>
        <v>1744</v>
      </c>
      <c r="AW22" s="82">
        <f t="shared" si="149"/>
        <v>20</v>
      </c>
      <c r="AX22" s="1">
        <f t="shared" si="150"/>
        <v>87</v>
      </c>
      <c r="AY22" s="81">
        <f t="shared" si="34"/>
        <v>44176</v>
      </c>
      <c r="AZ22" s="1">
        <f t="shared" si="151"/>
        <v>0</v>
      </c>
      <c r="BA22" s="1">
        <f t="shared" si="152"/>
        <v>0</v>
      </c>
      <c r="BC22" s="1">
        <f t="shared" si="37"/>
        <v>1744</v>
      </c>
      <c r="BD22" s="82">
        <f t="shared" si="153"/>
        <v>20</v>
      </c>
      <c r="BE22" s="1">
        <f t="shared" si="154"/>
        <v>87</v>
      </c>
      <c r="BF22" s="81">
        <f t="shared" si="40"/>
        <v>44176</v>
      </c>
      <c r="BG22" s="1">
        <f t="shared" si="155"/>
        <v>0</v>
      </c>
      <c r="BH22" s="1">
        <f t="shared" si="156"/>
        <v>0</v>
      </c>
      <c r="BJ22" s="1">
        <f t="shared" si="43"/>
        <v>1284</v>
      </c>
      <c r="BK22" s="82">
        <f t="shared" si="157"/>
        <v>20</v>
      </c>
      <c r="BL22" s="1">
        <f t="shared" si="158"/>
        <v>64</v>
      </c>
      <c r="BM22" s="81">
        <f t="shared" si="46"/>
        <v>44176</v>
      </c>
      <c r="BN22" s="1">
        <f t="shared" si="159"/>
        <v>0</v>
      </c>
      <c r="BO22" s="1">
        <f t="shared" si="160"/>
        <v>0</v>
      </c>
      <c r="BP22" s="1">
        <v>130</v>
      </c>
      <c r="BQ22" s="1">
        <f t="shared" si="49"/>
        <v>1354</v>
      </c>
      <c r="BR22" s="82">
        <f t="shared" si="161"/>
        <v>20</v>
      </c>
      <c r="BS22" s="1">
        <f t="shared" si="162"/>
        <v>68</v>
      </c>
      <c r="BT22" s="81">
        <f t="shared" si="52"/>
        <v>44183</v>
      </c>
      <c r="BU22" s="1">
        <f t="shared" si="163"/>
        <v>2.50965</v>
      </c>
      <c r="BV22" s="1">
        <f t="shared" si="164"/>
        <v>793</v>
      </c>
      <c r="BW22" s="1">
        <v>170</v>
      </c>
      <c r="BX22" s="1">
        <f t="shared" si="55"/>
        <v>1344</v>
      </c>
      <c r="BY22" s="82">
        <f t="shared" si="165"/>
        <v>20</v>
      </c>
      <c r="BZ22" s="1">
        <f t="shared" si="166"/>
        <v>67</v>
      </c>
      <c r="CA22" s="81">
        <f t="shared" si="58"/>
        <v>44191</v>
      </c>
      <c r="CB22" s="1">
        <f t="shared" si="167"/>
        <v>3.28185</v>
      </c>
      <c r="CC22" s="1">
        <f t="shared" si="168"/>
        <v>1037</v>
      </c>
      <c r="CE22" s="1">
        <f t="shared" si="61"/>
        <v>1584</v>
      </c>
      <c r="CF22" s="82">
        <f t="shared" si="169"/>
        <v>20</v>
      </c>
      <c r="CG22" s="1">
        <f t="shared" si="170"/>
        <v>79</v>
      </c>
      <c r="CH22" s="81">
        <f t="shared" si="63"/>
        <v>44191</v>
      </c>
      <c r="CI22" s="1">
        <f t="shared" si="171"/>
        <v>0</v>
      </c>
      <c r="CJ22" s="1">
        <f t="shared" si="172"/>
        <v>0</v>
      </c>
      <c r="CK22" s="1">
        <v>160</v>
      </c>
      <c r="CL22" s="1">
        <f t="shared" si="66"/>
        <v>1664</v>
      </c>
      <c r="CM22" s="82">
        <f t="shared" si="173"/>
        <v>20</v>
      </c>
      <c r="CN22" s="1">
        <f t="shared" si="174"/>
        <v>83</v>
      </c>
      <c r="CO22" s="81">
        <f t="shared" si="69"/>
        <v>44199</v>
      </c>
      <c r="CP22" s="1">
        <f t="shared" si="175"/>
        <v>3.0888</v>
      </c>
      <c r="CQ22" s="1">
        <f t="shared" si="176"/>
        <v>976</v>
      </c>
      <c r="CR22" s="1">
        <v>210</v>
      </c>
      <c r="CS22" s="1">
        <f t="shared" si="72"/>
        <v>1874</v>
      </c>
      <c r="CT22" s="82">
        <f t="shared" si="177"/>
        <v>20</v>
      </c>
      <c r="CU22" s="1">
        <f t="shared" si="178"/>
        <v>94</v>
      </c>
      <c r="CV22" s="81">
        <f t="shared" si="75"/>
        <v>44210</v>
      </c>
      <c r="CW22" s="1">
        <f t="shared" si="179"/>
        <v>4.05405</v>
      </c>
      <c r="CX22" s="1">
        <f t="shared" si="180"/>
        <v>1281</v>
      </c>
      <c r="CZ22" s="1">
        <f t="shared" si="78"/>
        <v>1654</v>
      </c>
      <c r="DA22" s="82">
        <f t="shared" si="181"/>
        <v>20</v>
      </c>
      <c r="DB22" s="1">
        <f t="shared" si="182"/>
        <v>83</v>
      </c>
      <c r="DC22" s="81">
        <f t="shared" si="81"/>
        <v>44210</v>
      </c>
      <c r="DD22" s="1">
        <f t="shared" si="183"/>
        <v>0</v>
      </c>
      <c r="DE22" s="1">
        <f t="shared" si="184"/>
        <v>0</v>
      </c>
      <c r="DG22" s="1">
        <f t="shared" si="127"/>
        <v>1434</v>
      </c>
      <c r="DH22" s="82">
        <f t="shared" si="185"/>
        <v>20</v>
      </c>
      <c r="DI22" s="1">
        <f t="shared" si="186"/>
        <v>72</v>
      </c>
      <c r="DJ22" s="81">
        <f t="shared" si="86"/>
        <v>44199</v>
      </c>
      <c r="DK22" s="1">
        <f t="shared" si="187"/>
        <v>0</v>
      </c>
      <c r="DL22" s="1">
        <f t="shared" si="188"/>
        <v>0</v>
      </c>
      <c r="DM22" s="1">
        <v>500</v>
      </c>
      <c r="DN22" s="94">
        <f t="shared" si="89"/>
        <v>1794</v>
      </c>
      <c r="DO22" s="82">
        <f t="shared" si="189"/>
        <v>20</v>
      </c>
      <c r="DP22" s="1">
        <f t="shared" si="190"/>
        <v>90</v>
      </c>
      <c r="DQ22" s="81">
        <f t="shared" si="92"/>
        <v>44224</v>
      </c>
      <c r="DR22" s="1">
        <f t="shared" si="191"/>
        <v>9.6525</v>
      </c>
      <c r="DS22" s="1">
        <f t="shared" si="192"/>
        <v>3050</v>
      </c>
      <c r="DU22" s="94">
        <f t="shared" si="95"/>
        <v>1654</v>
      </c>
      <c r="DV22" s="82">
        <f t="shared" si="193"/>
        <v>20</v>
      </c>
      <c r="DW22" s="1">
        <f t="shared" si="194"/>
        <v>83</v>
      </c>
      <c r="DX22" s="81">
        <f t="shared" si="98"/>
        <v>44224</v>
      </c>
      <c r="DY22" s="1">
        <f t="shared" si="195"/>
        <v>0</v>
      </c>
      <c r="DZ22" s="1">
        <f t="shared" si="196"/>
        <v>0</v>
      </c>
      <c r="EB22" s="94">
        <f t="shared" si="101"/>
        <v>1654</v>
      </c>
      <c r="EC22" s="82">
        <f t="shared" si="197"/>
        <v>20</v>
      </c>
      <c r="ED22" s="1">
        <f t="shared" si="198"/>
        <v>83</v>
      </c>
      <c r="EE22" s="81">
        <f t="shared" si="104"/>
        <v>44224</v>
      </c>
      <c r="EF22" s="1">
        <f t="shared" si="199"/>
        <v>0</v>
      </c>
      <c r="EG22" s="1">
        <f t="shared" si="200"/>
        <v>0</v>
      </c>
      <c r="EH22" s="1">
        <v>1010</v>
      </c>
      <c r="EI22" s="94">
        <f t="shared" si="107"/>
        <v>2604</v>
      </c>
      <c r="EJ22" s="82">
        <f t="shared" si="201"/>
        <v>20</v>
      </c>
      <c r="EK22" s="1">
        <f t="shared" si="202"/>
        <v>130</v>
      </c>
      <c r="EL22" s="81">
        <f t="shared" si="110"/>
        <v>44271</v>
      </c>
      <c r="EM22" s="1">
        <f t="shared" si="203"/>
        <v>19.49805</v>
      </c>
      <c r="EN22" s="1">
        <f t="shared" si="204"/>
        <v>6161</v>
      </c>
      <c r="EO22" s="1">
        <v>250</v>
      </c>
      <c r="EP22" s="94">
        <f t="shared" si="113"/>
        <v>2854</v>
      </c>
      <c r="EQ22" s="82">
        <f t="shared" si="205"/>
        <v>20</v>
      </c>
      <c r="ER22" s="1">
        <f t="shared" si="206"/>
        <v>143</v>
      </c>
      <c r="ES22" s="81">
        <f t="shared" si="116"/>
        <v>44284</v>
      </c>
      <c r="ET22" s="1">
        <f t="shared" si="207"/>
        <v>4.82625</v>
      </c>
      <c r="EU22" s="1">
        <f t="shared" si="208"/>
        <v>1525</v>
      </c>
      <c r="EW22" s="94">
        <f t="shared" si="119"/>
        <v>2274</v>
      </c>
      <c r="EX22" s="82">
        <f t="shared" si="209"/>
        <v>20</v>
      </c>
      <c r="EY22" s="1">
        <f t="shared" si="210"/>
        <v>114</v>
      </c>
      <c r="EZ22" s="81">
        <f t="shared" si="122"/>
        <v>44255</v>
      </c>
      <c r="FA22" s="1">
        <f t="shared" si="211"/>
        <v>0</v>
      </c>
      <c r="FB22" s="1">
        <f t="shared" si="212"/>
        <v>0</v>
      </c>
    </row>
    <row r="23" s="1" customFormat="1" customHeight="1" spans="1:158">
      <c r="A23" s="56" t="s">
        <v>70</v>
      </c>
      <c r="B23" s="56" t="s">
        <v>73</v>
      </c>
      <c r="C23" s="1" t="s">
        <v>74</v>
      </c>
      <c r="D23" s="1">
        <f t="shared" ref="D23:D28" si="213">0.33*0.15*0.45</f>
        <v>0.022275</v>
      </c>
      <c r="E23" s="1">
        <v>7.9</v>
      </c>
      <c r="F23" s="57">
        <v>1444</v>
      </c>
      <c r="G23" s="58">
        <v>0</v>
      </c>
      <c r="H23" s="58">
        <f t="shared" si="125"/>
        <v>1444</v>
      </c>
      <c r="I23" s="79">
        <v>30</v>
      </c>
      <c r="J23" s="80">
        <f t="shared" si="128"/>
        <v>48</v>
      </c>
      <c r="K23" s="81">
        <f t="shared" si="1"/>
        <v>44160</v>
      </c>
      <c r="M23" s="1">
        <f t="shared" si="2"/>
        <v>2614</v>
      </c>
      <c r="N23" s="82">
        <f t="shared" si="129"/>
        <v>30</v>
      </c>
      <c r="O23" s="1">
        <f t="shared" si="130"/>
        <v>87</v>
      </c>
      <c r="P23" s="81">
        <f t="shared" si="5"/>
        <v>44160</v>
      </c>
      <c r="Q23" s="1">
        <f t="shared" si="131"/>
        <v>0</v>
      </c>
      <c r="R23" s="1">
        <f t="shared" si="132"/>
        <v>0</v>
      </c>
      <c r="T23" s="1">
        <f t="shared" si="8"/>
        <v>2524</v>
      </c>
      <c r="U23" s="82">
        <f t="shared" si="133"/>
        <v>30</v>
      </c>
      <c r="V23" s="1">
        <f t="shared" si="134"/>
        <v>84</v>
      </c>
      <c r="W23" s="81">
        <f t="shared" si="11"/>
        <v>44160</v>
      </c>
      <c r="X23" s="1">
        <f t="shared" si="135"/>
        <v>0</v>
      </c>
      <c r="Y23" s="1">
        <f t="shared" si="136"/>
        <v>0</v>
      </c>
      <c r="AA23" s="1">
        <f t="shared" si="14"/>
        <v>2344</v>
      </c>
      <c r="AB23" s="82">
        <f t="shared" si="137"/>
        <v>30</v>
      </c>
      <c r="AC23" s="1">
        <f t="shared" si="138"/>
        <v>78</v>
      </c>
      <c r="AD23" s="81">
        <f t="shared" si="17"/>
        <v>44160</v>
      </c>
      <c r="AE23" s="1">
        <f t="shared" si="139"/>
        <v>0</v>
      </c>
      <c r="AF23" s="1">
        <f t="shared" si="140"/>
        <v>0</v>
      </c>
      <c r="AH23" s="1">
        <f t="shared" si="20"/>
        <v>2344</v>
      </c>
      <c r="AI23" s="82">
        <f t="shared" si="141"/>
        <v>30</v>
      </c>
      <c r="AJ23" s="1">
        <f t="shared" si="142"/>
        <v>78</v>
      </c>
      <c r="AK23" s="81">
        <f t="shared" si="23"/>
        <v>44160</v>
      </c>
      <c r="AL23" s="1">
        <f t="shared" si="143"/>
        <v>0</v>
      </c>
      <c r="AM23" s="1">
        <f t="shared" si="144"/>
        <v>0</v>
      </c>
      <c r="AO23" s="1">
        <f t="shared" si="26"/>
        <v>2254</v>
      </c>
      <c r="AP23" s="82">
        <f t="shared" si="145"/>
        <v>30</v>
      </c>
      <c r="AQ23" s="1">
        <f t="shared" si="146"/>
        <v>75</v>
      </c>
      <c r="AR23" s="81">
        <f t="shared" si="126"/>
        <v>44157</v>
      </c>
      <c r="AS23" s="1">
        <f t="shared" si="147"/>
        <v>0</v>
      </c>
      <c r="AT23" s="1">
        <f t="shared" si="148"/>
        <v>0</v>
      </c>
      <c r="AV23" s="1">
        <f t="shared" si="31"/>
        <v>2134</v>
      </c>
      <c r="AW23" s="82">
        <f t="shared" si="149"/>
        <v>30</v>
      </c>
      <c r="AX23" s="1">
        <f t="shared" si="150"/>
        <v>71</v>
      </c>
      <c r="AY23" s="81">
        <f t="shared" si="34"/>
        <v>44160</v>
      </c>
      <c r="AZ23" s="1">
        <f t="shared" si="151"/>
        <v>0</v>
      </c>
      <c r="BA23" s="1">
        <f t="shared" si="152"/>
        <v>0</v>
      </c>
      <c r="BC23" s="1">
        <f t="shared" si="37"/>
        <v>2134</v>
      </c>
      <c r="BD23" s="82">
        <f t="shared" si="153"/>
        <v>30</v>
      </c>
      <c r="BE23" s="1">
        <f t="shared" si="154"/>
        <v>71</v>
      </c>
      <c r="BF23" s="81">
        <f t="shared" si="40"/>
        <v>44160</v>
      </c>
      <c r="BG23" s="1">
        <f t="shared" si="155"/>
        <v>0</v>
      </c>
      <c r="BH23" s="1">
        <f t="shared" si="156"/>
        <v>0</v>
      </c>
      <c r="BJ23" s="1">
        <f t="shared" si="43"/>
        <v>1444</v>
      </c>
      <c r="BK23" s="82">
        <f t="shared" si="157"/>
        <v>30</v>
      </c>
      <c r="BL23" s="1">
        <f t="shared" si="158"/>
        <v>48</v>
      </c>
      <c r="BM23" s="81">
        <f t="shared" si="46"/>
        <v>44160</v>
      </c>
      <c r="BN23" s="1">
        <f t="shared" si="159"/>
        <v>0</v>
      </c>
      <c r="BO23" s="1">
        <f t="shared" si="160"/>
        <v>0</v>
      </c>
      <c r="BP23" s="1">
        <v>150</v>
      </c>
      <c r="BQ23" s="1">
        <f t="shared" si="49"/>
        <v>1504</v>
      </c>
      <c r="BR23" s="82">
        <f t="shared" si="161"/>
        <v>30</v>
      </c>
      <c r="BS23" s="1">
        <f t="shared" si="162"/>
        <v>50</v>
      </c>
      <c r="BT23" s="81">
        <f t="shared" si="52"/>
        <v>44165</v>
      </c>
      <c r="BU23" s="1">
        <f t="shared" si="163"/>
        <v>3.34125</v>
      </c>
      <c r="BV23" s="1">
        <f t="shared" si="164"/>
        <v>1185</v>
      </c>
      <c r="BW23" s="1">
        <v>170</v>
      </c>
      <c r="BX23" s="1">
        <f t="shared" si="55"/>
        <v>1404</v>
      </c>
      <c r="BY23" s="82">
        <f t="shared" si="165"/>
        <v>30</v>
      </c>
      <c r="BZ23" s="1">
        <f t="shared" si="166"/>
        <v>47</v>
      </c>
      <c r="CA23" s="81">
        <f t="shared" si="58"/>
        <v>44171</v>
      </c>
      <c r="CB23" s="1">
        <f t="shared" si="167"/>
        <v>3.78675</v>
      </c>
      <c r="CC23" s="1">
        <f t="shared" si="168"/>
        <v>1343</v>
      </c>
      <c r="CE23" s="1">
        <f t="shared" si="61"/>
        <v>1764</v>
      </c>
      <c r="CF23" s="82">
        <f t="shared" si="169"/>
        <v>30</v>
      </c>
      <c r="CG23" s="1">
        <f t="shared" si="170"/>
        <v>59</v>
      </c>
      <c r="CH23" s="81">
        <f t="shared" si="63"/>
        <v>44171</v>
      </c>
      <c r="CI23" s="1">
        <f t="shared" si="171"/>
        <v>0</v>
      </c>
      <c r="CJ23" s="1">
        <f t="shared" si="172"/>
        <v>0</v>
      </c>
      <c r="CK23" s="1">
        <v>180</v>
      </c>
      <c r="CL23" s="1">
        <f t="shared" si="66"/>
        <v>1824</v>
      </c>
      <c r="CM23" s="82">
        <f t="shared" si="173"/>
        <v>30</v>
      </c>
      <c r="CN23" s="1">
        <f t="shared" si="174"/>
        <v>61</v>
      </c>
      <c r="CO23" s="81">
        <f t="shared" si="69"/>
        <v>44177</v>
      </c>
      <c r="CP23" s="1">
        <f t="shared" si="175"/>
        <v>4.0095</v>
      </c>
      <c r="CQ23" s="1">
        <f t="shared" si="176"/>
        <v>1422</v>
      </c>
      <c r="CR23" s="1">
        <v>210</v>
      </c>
      <c r="CS23" s="1">
        <f t="shared" si="72"/>
        <v>2034</v>
      </c>
      <c r="CT23" s="82">
        <f t="shared" si="177"/>
        <v>30</v>
      </c>
      <c r="CU23" s="1">
        <f t="shared" si="178"/>
        <v>68</v>
      </c>
      <c r="CV23" s="81">
        <f t="shared" si="75"/>
        <v>44184</v>
      </c>
      <c r="CW23" s="1">
        <f t="shared" si="179"/>
        <v>4.67775</v>
      </c>
      <c r="CX23" s="1">
        <f t="shared" si="180"/>
        <v>1659</v>
      </c>
      <c r="CZ23" s="1">
        <f t="shared" si="78"/>
        <v>1704</v>
      </c>
      <c r="DA23" s="82">
        <f t="shared" si="181"/>
        <v>30</v>
      </c>
      <c r="DB23" s="1">
        <f t="shared" si="182"/>
        <v>57</v>
      </c>
      <c r="DC23" s="81">
        <f t="shared" si="81"/>
        <v>44184</v>
      </c>
      <c r="DD23" s="1">
        <f t="shared" si="183"/>
        <v>0</v>
      </c>
      <c r="DE23" s="1">
        <f t="shared" si="184"/>
        <v>0</v>
      </c>
      <c r="DF23" s="1">
        <v>610</v>
      </c>
      <c r="DG23" s="1">
        <f t="shared" si="127"/>
        <v>1984</v>
      </c>
      <c r="DH23" s="82">
        <f t="shared" si="185"/>
        <v>30</v>
      </c>
      <c r="DI23" s="1">
        <f t="shared" si="186"/>
        <v>66</v>
      </c>
      <c r="DJ23" s="81">
        <f t="shared" si="86"/>
        <v>44193</v>
      </c>
      <c r="DK23" s="1">
        <f t="shared" si="187"/>
        <v>13.58775</v>
      </c>
      <c r="DL23" s="1">
        <f t="shared" si="188"/>
        <v>4819</v>
      </c>
      <c r="DM23" s="1">
        <v>850</v>
      </c>
      <c r="DN23" s="94">
        <f t="shared" si="89"/>
        <v>2624</v>
      </c>
      <c r="DO23" s="82">
        <f t="shared" si="189"/>
        <v>30</v>
      </c>
      <c r="DP23" s="1">
        <f t="shared" si="190"/>
        <v>87</v>
      </c>
      <c r="DQ23" s="81">
        <f t="shared" si="92"/>
        <v>44221</v>
      </c>
      <c r="DR23" s="1">
        <f t="shared" si="191"/>
        <v>18.93375</v>
      </c>
      <c r="DS23" s="1">
        <f t="shared" si="192"/>
        <v>6715</v>
      </c>
      <c r="DT23" s="1">
        <v>70</v>
      </c>
      <c r="DU23" s="94">
        <f t="shared" si="95"/>
        <v>2484</v>
      </c>
      <c r="DV23" s="82">
        <f t="shared" si="193"/>
        <v>30</v>
      </c>
      <c r="DW23" s="1">
        <f t="shared" si="194"/>
        <v>83</v>
      </c>
      <c r="DX23" s="81">
        <f t="shared" si="98"/>
        <v>44224</v>
      </c>
      <c r="DY23" s="1">
        <f t="shared" si="195"/>
        <v>1.55925</v>
      </c>
      <c r="DZ23" s="1">
        <f t="shared" si="196"/>
        <v>553</v>
      </c>
      <c r="EB23" s="94">
        <f t="shared" si="101"/>
        <v>2484</v>
      </c>
      <c r="EC23" s="82">
        <f t="shared" si="197"/>
        <v>30</v>
      </c>
      <c r="ED23" s="1">
        <f t="shared" si="198"/>
        <v>83</v>
      </c>
      <c r="EE23" s="81">
        <f t="shared" si="104"/>
        <v>44224</v>
      </c>
      <c r="EF23" s="1">
        <f t="shared" si="199"/>
        <v>0</v>
      </c>
      <c r="EG23" s="1">
        <f t="shared" si="200"/>
        <v>0</v>
      </c>
      <c r="EH23" s="1">
        <v>170</v>
      </c>
      <c r="EI23" s="94">
        <f t="shared" si="107"/>
        <v>2564</v>
      </c>
      <c r="EJ23" s="82">
        <f t="shared" si="201"/>
        <v>30</v>
      </c>
      <c r="EK23" s="1">
        <f t="shared" si="202"/>
        <v>85</v>
      </c>
      <c r="EL23" s="81">
        <f t="shared" si="110"/>
        <v>44226</v>
      </c>
      <c r="EM23" s="1">
        <f t="shared" si="203"/>
        <v>3.78675</v>
      </c>
      <c r="EN23" s="1">
        <f t="shared" si="204"/>
        <v>1343</v>
      </c>
      <c r="EP23" s="94">
        <f t="shared" si="113"/>
        <v>2564</v>
      </c>
      <c r="EQ23" s="82">
        <f t="shared" si="205"/>
        <v>30</v>
      </c>
      <c r="ER23" s="1">
        <f t="shared" si="206"/>
        <v>85</v>
      </c>
      <c r="ES23" s="81">
        <f t="shared" si="116"/>
        <v>44226</v>
      </c>
      <c r="ET23" s="1">
        <f t="shared" si="207"/>
        <v>0</v>
      </c>
      <c r="EU23" s="1">
        <f t="shared" si="208"/>
        <v>0</v>
      </c>
      <c r="EW23" s="94">
        <f t="shared" si="119"/>
        <v>1694</v>
      </c>
      <c r="EX23" s="82">
        <f t="shared" si="209"/>
        <v>30</v>
      </c>
      <c r="EY23" s="1">
        <f t="shared" si="210"/>
        <v>56</v>
      </c>
      <c r="EZ23" s="81">
        <f t="shared" si="122"/>
        <v>44197</v>
      </c>
      <c r="FA23" s="1">
        <f t="shared" si="211"/>
        <v>0</v>
      </c>
      <c r="FB23" s="1">
        <f t="shared" si="212"/>
        <v>0</v>
      </c>
    </row>
    <row r="24" s="1" customFormat="1" customHeight="1" spans="1:158">
      <c r="A24" s="56" t="s">
        <v>70</v>
      </c>
      <c r="B24" s="56" t="s">
        <v>75</v>
      </c>
      <c r="C24" s="1" t="s">
        <v>76</v>
      </c>
      <c r="D24" s="1">
        <v>0.022275</v>
      </c>
      <c r="E24" s="1">
        <v>8.6</v>
      </c>
      <c r="F24" s="57">
        <v>262</v>
      </c>
      <c r="G24" s="58">
        <v>0</v>
      </c>
      <c r="H24" s="58">
        <f t="shared" si="125"/>
        <v>262</v>
      </c>
      <c r="I24" s="79">
        <v>15</v>
      </c>
      <c r="J24" s="80">
        <f t="shared" si="128"/>
        <v>17</v>
      </c>
      <c r="K24" s="81">
        <f t="shared" si="1"/>
        <v>44129</v>
      </c>
      <c r="M24" s="1">
        <f t="shared" si="2"/>
        <v>847</v>
      </c>
      <c r="N24" s="82">
        <f t="shared" si="129"/>
        <v>15</v>
      </c>
      <c r="O24" s="1">
        <f t="shared" si="130"/>
        <v>56</v>
      </c>
      <c r="P24" s="81">
        <f t="shared" si="5"/>
        <v>44129</v>
      </c>
      <c r="Q24" s="1">
        <f t="shared" si="131"/>
        <v>0</v>
      </c>
      <c r="R24" s="1">
        <f t="shared" si="132"/>
        <v>0</v>
      </c>
      <c r="T24" s="1">
        <f t="shared" si="8"/>
        <v>802</v>
      </c>
      <c r="U24" s="82">
        <f t="shared" si="133"/>
        <v>15</v>
      </c>
      <c r="V24" s="1">
        <f t="shared" si="134"/>
        <v>53</v>
      </c>
      <c r="W24" s="81">
        <f t="shared" si="11"/>
        <v>44129</v>
      </c>
      <c r="X24" s="1">
        <f t="shared" si="135"/>
        <v>0</v>
      </c>
      <c r="Y24" s="1">
        <f t="shared" si="136"/>
        <v>0</v>
      </c>
      <c r="AA24" s="1">
        <f t="shared" si="14"/>
        <v>712</v>
      </c>
      <c r="AB24" s="82">
        <f t="shared" si="137"/>
        <v>15</v>
      </c>
      <c r="AC24" s="1">
        <f t="shared" si="138"/>
        <v>47</v>
      </c>
      <c r="AD24" s="81">
        <f t="shared" si="17"/>
        <v>44129</v>
      </c>
      <c r="AE24" s="1">
        <f t="shared" si="139"/>
        <v>0</v>
      </c>
      <c r="AF24" s="1">
        <f t="shared" si="140"/>
        <v>0</v>
      </c>
      <c r="AH24" s="1">
        <f t="shared" si="20"/>
        <v>712</v>
      </c>
      <c r="AI24" s="82">
        <f t="shared" si="141"/>
        <v>15</v>
      </c>
      <c r="AJ24" s="1">
        <f t="shared" si="142"/>
        <v>47</v>
      </c>
      <c r="AK24" s="81">
        <f t="shared" si="23"/>
        <v>44129</v>
      </c>
      <c r="AL24" s="1">
        <f t="shared" si="143"/>
        <v>0</v>
      </c>
      <c r="AM24" s="1">
        <f t="shared" si="144"/>
        <v>0</v>
      </c>
      <c r="AO24" s="1">
        <f t="shared" si="26"/>
        <v>667</v>
      </c>
      <c r="AP24" s="82">
        <f t="shared" si="145"/>
        <v>15</v>
      </c>
      <c r="AQ24" s="1">
        <f t="shared" si="146"/>
        <v>44</v>
      </c>
      <c r="AR24" s="81">
        <f t="shared" si="126"/>
        <v>44126</v>
      </c>
      <c r="AS24" s="1">
        <f t="shared" si="147"/>
        <v>0</v>
      </c>
      <c r="AT24" s="1">
        <f t="shared" si="148"/>
        <v>0</v>
      </c>
      <c r="AV24" s="1">
        <f t="shared" si="31"/>
        <v>607</v>
      </c>
      <c r="AW24" s="82">
        <f t="shared" si="149"/>
        <v>15</v>
      </c>
      <c r="AX24" s="1">
        <f t="shared" si="150"/>
        <v>40</v>
      </c>
      <c r="AY24" s="81">
        <f t="shared" si="34"/>
        <v>44129</v>
      </c>
      <c r="AZ24" s="1">
        <f t="shared" si="151"/>
        <v>0</v>
      </c>
      <c r="BA24" s="1">
        <f t="shared" si="152"/>
        <v>0</v>
      </c>
      <c r="BC24" s="1">
        <f t="shared" si="37"/>
        <v>607</v>
      </c>
      <c r="BD24" s="82">
        <f t="shared" si="153"/>
        <v>15</v>
      </c>
      <c r="BE24" s="1">
        <f t="shared" si="154"/>
        <v>40</v>
      </c>
      <c r="BF24" s="81">
        <f t="shared" si="40"/>
        <v>44129</v>
      </c>
      <c r="BG24" s="1">
        <f t="shared" si="155"/>
        <v>0</v>
      </c>
      <c r="BH24" s="1">
        <f t="shared" si="156"/>
        <v>0</v>
      </c>
      <c r="BJ24" s="1">
        <f t="shared" si="43"/>
        <v>262</v>
      </c>
      <c r="BK24" s="82">
        <f t="shared" si="157"/>
        <v>15</v>
      </c>
      <c r="BL24" s="1">
        <f t="shared" si="158"/>
        <v>17</v>
      </c>
      <c r="BM24" s="81">
        <f t="shared" si="46"/>
        <v>44129</v>
      </c>
      <c r="BN24" s="1">
        <f t="shared" si="159"/>
        <v>0</v>
      </c>
      <c r="BO24" s="1">
        <f t="shared" si="160"/>
        <v>0</v>
      </c>
      <c r="BP24" s="1">
        <v>110</v>
      </c>
      <c r="BQ24" s="1">
        <f t="shared" si="49"/>
        <v>327</v>
      </c>
      <c r="BR24" s="82">
        <f t="shared" si="161"/>
        <v>15</v>
      </c>
      <c r="BS24" s="1">
        <f t="shared" si="162"/>
        <v>22</v>
      </c>
      <c r="BT24" s="81">
        <f t="shared" si="52"/>
        <v>44137</v>
      </c>
      <c r="BU24" s="1">
        <f t="shared" si="163"/>
        <v>2.45025</v>
      </c>
      <c r="BV24" s="1">
        <f t="shared" si="164"/>
        <v>946</v>
      </c>
      <c r="BW24" s="1">
        <v>50</v>
      </c>
      <c r="BX24" s="1">
        <f t="shared" si="55"/>
        <v>242</v>
      </c>
      <c r="BY24" s="82">
        <f t="shared" si="165"/>
        <v>15</v>
      </c>
      <c r="BZ24" s="1">
        <f t="shared" si="166"/>
        <v>16</v>
      </c>
      <c r="CA24" s="81">
        <f t="shared" si="58"/>
        <v>44140</v>
      </c>
      <c r="CB24" s="1">
        <f t="shared" si="167"/>
        <v>1.11375</v>
      </c>
      <c r="CC24" s="1">
        <f t="shared" si="168"/>
        <v>430</v>
      </c>
      <c r="CE24" s="1">
        <f t="shared" si="61"/>
        <v>422</v>
      </c>
      <c r="CF24" s="82">
        <f t="shared" si="169"/>
        <v>15</v>
      </c>
      <c r="CG24" s="1">
        <f t="shared" si="170"/>
        <v>28</v>
      </c>
      <c r="CH24" s="81">
        <f t="shared" si="63"/>
        <v>44140</v>
      </c>
      <c r="CI24" s="1">
        <f t="shared" si="171"/>
        <v>0</v>
      </c>
      <c r="CJ24" s="1">
        <f t="shared" si="172"/>
        <v>0</v>
      </c>
      <c r="CK24" s="1">
        <v>50</v>
      </c>
      <c r="CL24" s="1">
        <f t="shared" si="66"/>
        <v>412</v>
      </c>
      <c r="CM24" s="82">
        <f t="shared" si="173"/>
        <v>15</v>
      </c>
      <c r="CN24" s="1">
        <f t="shared" si="174"/>
        <v>27</v>
      </c>
      <c r="CO24" s="81">
        <f t="shared" si="69"/>
        <v>44143</v>
      </c>
      <c r="CP24" s="1">
        <f t="shared" si="175"/>
        <v>1.11375</v>
      </c>
      <c r="CQ24" s="1">
        <f t="shared" si="176"/>
        <v>430</v>
      </c>
      <c r="CR24" s="1">
        <v>60</v>
      </c>
      <c r="CS24" s="1">
        <f t="shared" si="72"/>
        <v>472</v>
      </c>
      <c r="CT24" s="82">
        <f t="shared" si="177"/>
        <v>15</v>
      </c>
      <c r="CU24" s="1">
        <f t="shared" si="178"/>
        <v>31</v>
      </c>
      <c r="CV24" s="81">
        <f t="shared" si="75"/>
        <v>44147</v>
      </c>
      <c r="CW24" s="1">
        <f t="shared" si="179"/>
        <v>1.3365</v>
      </c>
      <c r="CX24" s="1">
        <f t="shared" si="180"/>
        <v>516</v>
      </c>
      <c r="CZ24" s="1">
        <f t="shared" si="78"/>
        <v>307</v>
      </c>
      <c r="DA24" s="82">
        <f t="shared" si="181"/>
        <v>15</v>
      </c>
      <c r="DB24" s="1">
        <f t="shared" si="182"/>
        <v>20</v>
      </c>
      <c r="DC24" s="81">
        <f t="shared" si="81"/>
        <v>44147</v>
      </c>
      <c r="DD24" s="1">
        <f t="shared" si="183"/>
        <v>0</v>
      </c>
      <c r="DE24" s="1">
        <f t="shared" si="184"/>
        <v>0</v>
      </c>
      <c r="DG24" s="1">
        <f t="shared" si="127"/>
        <v>142</v>
      </c>
      <c r="DH24" s="82">
        <f t="shared" si="185"/>
        <v>15</v>
      </c>
      <c r="DI24" s="1">
        <f t="shared" si="186"/>
        <v>9</v>
      </c>
      <c r="DJ24" s="81">
        <f t="shared" si="86"/>
        <v>44136</v>
      </c>
      <c r="DK24" s="1">
        <f t="shared" si="187"/>
        <v>0</v>
      </c>
      <c r="DL24" s="1">
        <f t="shared" si="188"/>
        <v>0</v>
      </c>
      <c r="DM24" s="1">
        <v>190</v>
      </c>
      <c r="DN24" s="94">
        <f t="shared" si="89"/>
        <v>227</v>
      </c>
      <c r="DO24" s="82">
        <f t="shared" si="189"/>
        <v>15</v>
      </c>
      <c r="DP24" s="1">
        <f t="shared" si="190"/>
        <v>15</v>
      </c>
      <c r="DQ24" s="81">
        <f t="shared" si="92"/>
        <v>44149</v>
      </c>
      <c r="DR24" s="1">
        <f t="shared" si="191"/>
        <v>4.23225</v>
      </c>
      <c r="DS24" s="1">
        <f t="shared" si="192"/>
        <v>1634</v>
      </c>
      <c r="DU24" s="94">
        <f t="shared" si="95"/>
        <v>122</v>
      </c>
      <c r="DV24" s="82">
        <f t="shared" si="193"/>
        <v>15</v>
      </c>
      <c r="DW24" s="1">
        <f t="shared" si="194"/>
        <v>8</v>
      </c>
      <c r="DX24" s="81">
        <f t="shared" si="98"/>
        <v>44149</v>
      </c>
      <c r="DY24" s="1">
        <f t="shared" si="195"/>
        <v>0</v>
      </c>
      <c r="DZ24" s="1">
        <f t="shared" si="196"/>
        <v>0</v>
      </c>
      <c r="EB24" s="94">
        <f t="shared" si="101"/>
        <v>122</v>
      </c>
      <c r="EC24" s="82">
        <f t="shared" si="197"/>
        <v>15</v>
      </c>
      <c r="ED24" s="1">
        <f t="shared" si="198"/>
        <v>8</v>
      </c>
      <c r="EE24" s="81">
        <f t="shared" si="104"/>
        <v>44149</v>
      </c>
      <c r="EF24" s="1">
        <f t="shared" si="199"/>
        <v>0</v>
      </c>
      <c r="EG24" s="1">
        <f t="shared" si="200"/>
        <v>0</v>
      </c>
      <c r="EI24" s="94">
        <f t="shared" si="107"/>
        <v>77</v>
      </c>
      <c r="EJ24" s="82">
        <f t="shared" si="201"/>
        <v>15</v>
      </c>
      <c r="EK24" s="1">
        <f t="shared" si="202"/>
        <v>5</v>
      </c>
      <c r="EL24" s="81">
        <f t="shared" si="110"/>
        <v>44146</v>
      </c>
      <c r="EM24" s="1">
        <f t="shared" si="203"/>
        <v>0</v>
      </c>
      <c r="EN24" s="1">
        <f t="shared" si="204"/>
        <v>0</v>
      </c>
      <c r="EO24" s="1">
        <v>200</v>
      </c>
      <c r="EP24" s="94">
        <f t="shared" si="113"/>
        <v>277</v>
      </c>
      <c r="EQ24" s="82">
        <f t="shared" si="205"/>
        <v>15</v>
      </c>
      <c r="ER24" s="1">
        <f t="shared" si="206"/>
        <v>18</v>
      </c>
      <c r="ES24" s="81">
        <f t="shared" si="116"/>
        <v>44159</v>
      </c>
      <c r="ET24" s="1">
        <f t="shared" si="207"/>
        <v>4.455</v>
      </c>
      <c r="EU24" s="1">
        <f t="shared" si="208"/>
        <v>1720</v>
      </c>
      <c r="EW24" s="94">
        <f t="shared" si="119"/>
        <v>0</v>
      </c>
      <c r="EX24" s="82">
        <f t="shared" si="209"/>
        <v>15</v>
      </c>
      <c r="EY24" s="1">
        <f t="shared" si="210"/>
        <v>0</v>
      </c>
      <c r="EZ24" s="81">
        <f t="shared" si="122"/>
        <v>44141</v>
      </c>
      <c r="FA24" s="1">
        <f t="shared" si="211"/>
        <v>0</v>
      </c>
      <c r="FB24" s="1">
        <f t="shared" si="212"/>
        <v>0</v>
      </c>
    </row>
    <row r="25" s="1" customFormat="1" customHeight="1" spans="1:158">
      <c r="A25" s="56" t="s">
        <v>70</v>
      </c>
      <c r="B25" s="56" t="s">
        <v>77</v>
      </c>
      <c r="C25" s="1" t="s">
        <v>78</v>
      </c>
      <c r="D25" s="1">
        <f t="shared" ref="D25:D29" si="214">0.33*0.2*0.45</f>
        <v>0.0297</v>
      </c>
      <c r="E25" s="1">
        <v>11.1</v>
      </c>
      <c r="F25" s="57">
        <v>978</v>
      </c>
      <c r="G25" s="58">
        <v>0</v>
      </c>
      <c r="H25" s="58">
        <f t="shared" si="125"/>
        <v>978</v>
      </c>
      <c r="I25" s="83">
        <v>25</v>
      </c>
      <c r="J25" s="84">
        <f t="shared" si="128"/>
        <v>39</v>
      </c>
      <c r="K25" s="81">
        <f t="shared" si="1"/>
        <v>44151</v>
      </c>
      <c r="M25" s="1">
        <f t="shared" si="2"/>
        <v>1953</v>
      </c>
      <c r="N25" s="82">
        <f t="shared" si="129"/>
        <v>25</v>
      </c>
      <c r="O25" s="1">
        <f t="shared" si="130"/>
        <v>78</v>
      </c>
      <c r="P25" s="81">
        <f t="shared" si="5"/>
        <v>44151</v>
      </c>
      <c r="Q25" s="1">
        <f t="shared" si="131"/>
        <v>0</v>
      </c>
      <c r="R25" s="1">
        <f t="shared" si="132"/>
        <v>0</v>
      </c>
      <c r="T25" s="1">
        <f t="shared" si="8"/>
        <v>1878</v>
      </c>
      <c r="U25" s="82">
        <f t="shared" si="133"/>
        <v>25</v>
      </c>
      <c r="V25" s="1">
        <f t="shared" si="134"/>
        <v>75</v>
      </c>
      <c r="W25" s="81">
        <f t="shared" si="11"/>
        <v>44151</v>
      </c>
      <c r="X25" s="1">
        <f t="shared" si="135"/>
        <v>0</v>
      </c>
      <c r="Y25" s="1">
        <f t="shared" si="136"/>
        <v>0</v>
      </c>
      <c r="AA25" s="1">
        <f t="shared" si="14"/>
        <v>1728</v>
      </c>
      <c r="AB25" s="82">
        <f t="shared" si="137"/>
        <v>25</v>
      </c>
      <c r="AC25" s="1">
        <f t="shared" si="138"/>
        <v>69</v>
      </c>
      <c r="AD25" s="81">
        <f t="shared" si="17"/>
        <v>44151</v>
      </c>
      <c r="AE25" s="1">
        <f t="shared" si="139"/>
        <v>0</v>
      </c>
      <c r="AF25" s="1">
        <f t="shared" si="140"/>
        <v>0</v>
      </c>
      <c r="AH25" s="1">
        <f t="shared" si="20"/>
        <v>1728</v>
      </c>
      <c r="AI25" s="82">
        <f t="shared" si="141"/>
        <v>25</v>
      </c>
      <c r="AJ25" s="1">
        <f t="shared" si="142"/>
        <v>69</v>
      </c>
      <c r="AK25" s="81">
        <f t="shared" si="23"/>
        <v>44151</v>
      </c>
      <c r="AL25" s="1">
        <f t="shared" si="143"/>
        <v>0</v>
      </c>
      <c r="AM25" s="1">
        <f t="shared" si="144"/>
        <v>0</v>
      </c>
      <c r="AO25" s="1">
        <f t="shared" si="26"/>
        <v>1653</v>
      </c>
      <c r="AP25" s="82">
        <f t="shared" si="145"/>
        <v>25</v>
      </c>
      <c r="AQ25" s="1">
        <f t="shared" si="146"/>
        <v>66</v>
      </c>
      <c r="AR25" s="81">
        <f t="shared" si="126"/>
        <v>44148</v>
      </c>
      <c r="AS25" s="1">
        <f t="shared" si="147"/>
        <v>0</v>
      </c>
      <c r="AT25" s="1">
        <f t="shared" si="148"/>
        <v>0</v>
      </c>
      <c r="AV25" s="1">
        <f t="shared" si="31"/>
        <v>1553</v>
      </c>
      <c r="AW25" s="82">
        <f t="shared" si="149"/>
        <v>25</v>
      </c>
      <c r="AX25" s="1">
        <f t="shared" si="150"/>
        <v>62</v>
      </c>
      <c r="AY25" s="81">
        <f t="shared" si="34"/>
        <v>44151</v>
      </c>
      <c r="AZ25" s="1">
        <f t="shared" si="151"/>
        <v>0</v>
      </c>
      <c r="BA25" s="1">
        <f t="shared" si="152"/>
        <v>0</v>
      </c>
      <c r="BC25" s="1">
        <f t="shared" si="37"/>
        <v>1553</v>
      </c>
      <c r="BD25" s="82">
        <f t="shared" si="153"/>
        <v>25</v>
      </c>
      <c r="BE25" s="1">
        <f t="shared" si="154"/>
        <v>62</v>
      </c>
      <c r="BF25" s="81">
        <f t="shared" si="40"/>
        <v>44151</v>
      </c>
      <c r="BG25" s="1">
        <f t="shared" si="155"/>
        <v>0</v>
      </c>
      <c r="BH25" s="1">
        <f t="shared" si="156"/>
        <v>0</v>
      </c>
      <c r="BJ25" s="1">
        <f t="shared" si="43"/>
        <v>978</v>
      </c>
      <c r="BK25" s="82">
        <f t="shared" si="157"/>
        <v>25</v>
      </c>
      <c r="BL25" s="1">
        <f t="shared" si="158"/>
        <v>39</v>
      </c>
      <c r="BM25" s="81">
        <f t="shared" si="46"/>
        <v>44151</v>
      </c>
      <c r="BN25" s="1">
        <f t="shared" si="159"/>
        <v>0</v>
      </c>
      <c r="BO25" s="1">
        <f t="shared" si="160"/>
        <v>0</v>
      </c>
      <c r="BP25" s="1">
        <v>120</v>
      </c>
      <c r="BQ25" s="1">
        <f t="shared" si="49"/>
        <v>1023</v>
      </c>
      <c r="BR25" s="82">
        <f t="shared" si="161"/>
        <v>25</v>
      </c>
      <c r="BS25" s="1">
        <f t="shared" si="162"/>
        <v>41</v>
      </c>
      <c r="BT25" s="81">
        <f t="shared" si="52"/>
        <v>44156</v>
      </c>
      <c r="BU25" s="1">
        <f t="shared" si="163"/>
        <v>3.564</v>
      </c>
      <c r="BV25" s="1">
        <f t="shared" si="164"/>
        <v>1332</v>
      </c>
      <c r="BW25" s="1">
        <v>140</v>
      </c>
      <c r="BX25" s="1">
        <f t="shared" si="55"/>
        <v>938</v>
      </c>
      <c r="BY25" s="82">
        <f t="shared" si="165"/>
        <v>25</v>
      </c>
      <c r="BZ25" s="1">
        <f t="shared" si="166"/>
        <v>38</v>
      </c>
      <c r="CA25" s="81">
        <f t="shared" si="58"/>
        <v>44162</v>
      </c>
      <c r="CB25" s="1">
        <f t="shared" si="167"/>
        <v>4.158</v>
      </c>
      <c r="CC25" s="1">
        <f t="shared" si="168"/>
        <v>1554</v>
      </c>
      <c r="CE25" s="1">
        <f t="shared" si="61"/>
        <v>1238</v>
      </c>
      <c r="CF25" s="82">
        <f t="shared" si="169"/>
        <v>25</v>
      </c>
      <c r="CG25" s="1">
        <f t="shared" si="170"/>
        <v>50</v>
      </c>
      <c r="CH25" s="81">
        <f t="shared" si="63"/>
        <v>44162</v>
      </c>
      <c r="CI25" s="1">
        <f t="shared" si="171"/>
        <v>0</v>
      </c>
      <c r="CJ25" s="1">
        <f t="shared" si="172"/>
        <v>0</v>
      </c>
      <c r="CK25" s="1">
        <v>120</v>
      </c>
      <c r="CL25" s="1">
        <f t="shared" si="66"/>
        <v>1258</v>
      </c>
      <c r="CM25" s="82">
        <f t="shared" si="173"/>
        <v>25</v>
      </c>
      <c r="CN25" s="1">
        <f t="shared" si="174"/>
        <v>50</v>
      </c>
      <c r="CO25" s="81">
        <f t="shared" si="69"/>
        <v>44166</v>
      </c>
      <c r="CP25" s="1">
        <f t="shared" si="175"/>
        <v>3.564</v>
      </c>
      <c r="CQ25" s="1">
        <f t="shared" si="176"/>
        <v>1332</v>
      </c>
      <c r="CR25" s="1">
        <v>150</v>
      </c>
      <c r="CS25" s="1">
        <f t="shared" si="72"/>
        <v>1408</v>
      </c>
      <c r="CT25" s="82">
        <f t="shared" si="177"/>
        <v>25</v>
      </c>
      <c r="CU25" s="1">
        <f t="shared" si="178"/>
        <v>56</v>
      </c>
      <c r="CV25" s="81">
        <f t="shared" si="75"/>
        <v>44172</v>
      </c>
      <c r="CW25" s="1">
        <f t="shared" si="179"/>
        <v>4.455</v>
      </c>
      <c r="CX25" s="1">
        <f t="shared" si="180"/>
        <v>1665</v>
      </c>
      <c r="CZ25" s="1">
        <f t="shared" si="78"/>
        <v>1133</v>
      </c>
      <c r="DA25" s="82">
        <f t="shared" si="181"/>
        <v>25</v>
      </c>
      <c r="DB25" s="1">
        <f t="shared" si="182"/>
        <v>45</v>
      </c>
      <c r="DC25" s="81">
        <f t="shared" si="81"/>
        <v>44172</v>
      </c>
      <c r="DD25" s="1">
        <f t="shared" si="183"/>
        <v>0</v>
      </c>
      <c r="DE25" s="1">
        <f t="shared" si="184"/>
        <v>0</v>
      </c>
      <c r="DG25" s="1">
        <f t="shared" si="127"/>
        <v>858</v>
      </c>
      <c r="DH25" s="82">
        <f t="shared" si="185"/>
        <v>25</v>
      </c>
      <c r="DI25" s="1">
        <f t="shared" si="186"/>
        <v>34</v>
      </c>
      <c r="DJ25" s="81">
        <f t="shared" si="86"/>
        <v>44161</v>
      </c>
      <c r="DK25" s="1">
        <f t="shared" si="187"/>
        <v>0</v>
      </c>
      <c r="DL25" s="1">
        <f t="shared" si="188"/>
        <v>0</v>
      </c>
      <c r="DM25" s="1">
        <v>200</v>
      </c>
      <c r="DN25" s="94">
        <f t="shared" si="89"/>
        <v>883</v>
      </c>
      <c r="DO25" s="82">
        <f t="shared" si="189"/>
        <v>25</v>
      </c>
      <c r="DP25" s="1">
        <f t="shared" si="190"/>
        <v>35</v>
      </c>
      <c r="DQ25" s="81">
        <f t="shared" si="92"/>
        <v>44169</v>
      </c>
      <c r="DR25" s="1">
        <f t="shared" si="191"/>
        <v>5.94</v>
      </c>
      <c r="DS25" s="1">
        <f t="shared" si="192"/>
        <v>2220</v>
      </c>
      <c r="DU25" s="94">
        <f t="shared" si="95"/>
        <v>708</v>
      </c>
      <c r="DV25" s="82">
        <f t="shared" si="193"/>
        <v>25</v>
      </c>
      <c r="DW25" s="1">
        <f t="shared" si="194"/>
        <v>28</v>
      </c>
      <c r="DX25" s="81">
        <f t="shared" si="98"/>
        <v>44169</v>
      </c>
      <c r="DY25" s="1">
        <f t="shared" si="195"/>
        <v>0</v>
      </c>
      <c r="DZ25" s="1">
        <f t="shared" si="196"/>
        <v>0</v>
      </c>
      <c r="EB25" s="94">
        <f t="shared" si="101"/>
        <v>708</v>
      </c>
      <c r="EC25" s="82">
        <f t="shared" si="197"/>
        <v>25</v>
      </c>
      <c r="ED25" s="1">
        <f t="shared" si="198"/>
        <v>28</v>
      </c>
      <c r="EE25" s="81">
        <f t="shared" si="104"/>
        <v>44169</v>
      </c>
      <c r="EF25" s="1">
        <f t="shared" si="199"/>
        <v>0</v>
      </c>
      <c r="EG25" s="1">
        <f t="shared" si="200"/>
        <v>0</v>
      </c>
      <c r="EH25" s="1">
        <v>300</v>
      </c>
      <c r="EI25" s="94">
        <f t="shared" si="107"/>
        <v>933</v>
      </c>
      <c r="EJ25" s="82">
        <f t="shared" si="201"/>
        <v>25</v>
      </c>
      <c r="EK25" s="1">
        <f t="shared" si="202"/>
        <v>37</v>
      </c>
      <c r="EL25" s="81">
        <f t="shared" si="110"/>
        <v>44178</v>
      </c>
      <c r="EM25" s="1">
        <f t="shared" si="203"/>
        <v>8.91</v>
      </c>
      <c r="EN25" s="1">
        <f t="shared" si="204"/>
        <v>3330</v>
      </c>
      <c r="EO25" s="1">
        <v>670</v>
      </c>
      <c r="EP25" s="94">
        <f t="shared" si="113"/>
        <v>1603</v>
      </c>
      <c r="EQ25" s="82">
        <f t="shared" si="205"/>
        <v>25</v>
      </c>
      <c r="ER25" s="1">
        <f t="shared" si="206"/>
        <v>64</v>
      </c>
      <c r="ES25" s="81">
        <f t="shared" si="116"/>
        <v>44205</v>
      </c>
      <c r="ET25" s="1">
        <f t="shared" si="207"/>
        <v>19.899</v>
      </c>
      <c r="EU25" s="1">
        <f t="shared" si="208"/>
        <v>7437</v>
      </c>
      <c r="EW25" s="94">
        <f t="shared" si="119"/>
        <v>878</v>
      </c>
      <c r="EX25" s="82">
        <f t="shared" si="209"/>
        <v>25</v>
      </c>
      <c r="EY25" s="1">
        <f t="shared" si="210"/>
        <v>35</v>
      </c>
      <c r="EZ25" s="81">
        <f t="shared" si="122"/>
        <v>44176</v>
      </c>
      <c r="FA25" s="1">
        <f t="shared" si="211"/>
        <v>0</v>
      </c>
      <c r="FB25" s="1">
        <f t="shared" si="212"/>
        <v>0</v>
      </c>
    </row>
    <row r="26" s="42" customFormat="1" customHeight="1" spans="1:158">
      <c r="A26" s="42" t="s">
        <v>79</v>
      </c>
      <c r="B26" s="42" t="s">
        <v>80</v>
      </c>
      <c r="C26" s="42" t="s">
        <v>81</v>
      </c>
      <c r="D26" s="42">
        <f t="shared" si="213"/>
        <v>0.022275</v>
      </c>
      <c r="E26" s="42">
        <v>7.9</v>
      </c>
      <c r="F26" s="61">
        <v>378</v>
      </c>
      <c r="G26" s="62">
        <v>0</v>
      </c>
      <c r="H26" s="52">
        <f t="shared" si="125"/>
        <v>378</v>
      </c>
      <c r="I26" s="77">
        <v>13</v>
      </c>
      <c r="J26" s="78">
        <f t="shared" si="128"/>
        <v>29</v>
      </c>
      <c r="K26" s="74">
        <f t="shared" si="1"/>
        <v>44141</v>
      </c>
      <c r="M26" s="42">
        <f t="shared" si="2"/>
        <v>885</v>
      </c>
      <c r="N26" s="85">
        <f t="shared" si="129"/>
        <v>13</v>
      </c>
      <c r="O26" s="42">
        <f t="shared" si="130"/>
        <v>68</v>
      </c>
      <c r="P26" s="86">
        <f t="shared" si="5"/>
        <v>44141</v>
      </c>
      <c r="Q26" s="42">
        <f t="shared" si="131"/>
        <v>0</v>
      </c>
      <c r="R26" s="42">
        <f t="shared" si="132"/>
        <v>0</v>
      </c>
      <c r="T26" s="42">
        <f t="shared" si="8"/>
        <v>846</v>
      </c>
      <c r="U26" s="85">
        <f t="shared" si="133"/>
        <v>13</v>
      </c>
      <c r="V26" s="42">
        <f t="shared" si="134"/>
        <v>65</v>
      </c>
      <c r="W26" s="86">
        <f t="shared" si="11"/>
        <v>44141</v>
      </c>
      <c r="X26" s="42">
        <f t="shared" si="135"/>
        <v>0</v>
      </c>
      <c r="Y26" s="42">
        <f t="shared" si="136"/>
        <v>0</v>
      </c>
      <c r="AA26" s="42">
        <f t="shared" si="14"/>
        <v>768</v>
      </c>
      <c r="AB26" s="85">
        <f t="shared" si="137"/>
        <v>13</v>
      </c>
      <c r="AC26" s="42">
        <f t="shared" si="138"/>
        <v>59</v>
      </c>
      <c r="AD26" s="86">
        <f t="shared" si="17"/>
        <v>44141</v>
      </c>
      <c r="AE26" s="42">
        <f t="shared" si="139"/>
        <v>0</v>
      </c>
      <c r="AF26" s="42">
        <f t="shared" si="140"/>
        <v>0</v>
      </c>
      <c r="AH26" s="42">
        <f t="shared" si="20"/>
        <v>768</v>
      </c>
      <c r="AI26" s="85">
        <f t="shared" si="141"/>
        <v>13</v>
      </c>
      <c r="AJ26" s="42">
        <f t="shared" si="142"/>
        <v>59</v>
      </c>
      <c r="AK26" s="86">
        <f t="shared" si="23"/>
        <v>44141</v>
      </c>
      <c r="AL26" s="42">
        <f t="shared" si="143"/>
        <v>0</v>
      </c>
      <c r="AM26" s="42">
        <f t="shared" si="144"/>
        <v>0</v>
      </c>
      <c r="AO26" s="42">
        <f t="shared" si="26"/>
        <v>729</v>
      </c>
      <c r="AP26" s="85">
        <f t="shared" si="145"/>
        <v>13</v>
      </c>
      <c r="AQ26" s="42">
        <f t="shared" si="146"/>
        <v>56</v>
      </c>
      <c r="AR26" s="86">
        <f t="shared" si="126"/>
        <v>44138</v>
      </c>
      <c r="AS26" s="42">
        <f t="shared" si="147"/>
        <v>0</v>
      </c>
      <c r="AT26" s="42">
        <f t="shared" si="148"/>
        <v>0</v>
      </c>
      <c r="AV26" s="42">
        <f t="shared" si="31"/>
        <v>677</v>
      </c>
      <c r="AW26" s="85">
        <f t="shared" si="149"/>
        <v>13</v>
      </c>
      <c r="AX26" s="42">
        <f t="shared" si="150"/>
        <v>52</v>
      </c>
      <c r="AY26" s="86">
        <f t="shared" si="34"/>
        <v>44141</v>
      </c>
      <c r="AZ26" s="42">
        <f t="shared" si="151"/>
        <v>0</v>
      </c>
      <c r="BA26" s="42">
        <f t="shared" si="152"/>
        <v>0</v>
      </c>
      <c r="BC26" s="42">
        <f t="shared" si="37"/>
        <v>677</v>
      </c>
      <c r="BD26" s="85">
        <f t="shared" si="153"/>
        <v>13</v>
      </c>
      <c r="BE26" s="42">
        <f t="shared" si="154"/>
        <v>52</v>
      </c>
      <c r="BF26" s="86">
        <f t="shared" si="40"/>
        <v>44141</v>
      </c>
      <c r="BG26" s="42">
        <f t="shared" si="155"/>
        <v>0</v>
      </c>
      <c r="BH26" s="42">
        <f t="shared" si="156"/>
        <v>0</v>
      </c>
      <c r="BJ26" s="42">
        <f t="shared" si="43"/>
        <v>378</v>
      </c>
      <c r="BK26" s="85">
        <f t="shared" si="157"/>
        <v>13</v>
      </c>
      <c r="BL26" s="42">
        <f t="shared" si="158"/>
        <v>29</v>
      </c>
      <c r="BM26" s="86">
        <f t="shared" si="46"/>
        <v>44141</v>
      </c>
      <c r="BN26" s="42">
        <f t="shared" si="159"/>
        <v>0</v>
      </c>
      <c r="BO26" s="42">
        <f t="shared" si="160"/>
        <v>0</v>
      </c>
      <c r="BP26" s="42">
        <v>140</v>
      </c>
      <c r="BQ26" s="42">
        <f t="shared" si="49"/>
        <v>479</v>
      </c>
      <c r="BR26" s="85">
        <f t="shared" si="161"/>
        <v>13</v>
      </c>
      <c r="BS26" s="42">
        <f t="shared" si="162"/>
        <v>37</v>
      </c>
      <c r="BT26" s="86">
        <f t="shared" si="52"/>
        <v>44152</v>
      </c>
      <c r="BU26" s="42">
        <f t="shared" si="163"/>
        <v>3.1185</v>
      </c>
      <c r="BV26" s="42">
        <f t="shared" si="164"/>
        <v>1106</v>
      </c>
      <c r="BW26" s="42">
        <v>50</v>
      </c>
      <c r="BX26" s="42">
        <f t="shared" si="55"/>
        <v>412</v>
      </c>
      <c r="BY26" s="85">
        <f t="shared" si="165"/>
        <v>13</v>
      </c>
      <c r="BZ26" s="42">
        <f t="shared" si="166"/>
        <v>32</v>
      </c>
      <c r="CA26" s="86">
        <f t="shared" si="58"/>
        <v>44156</v>
      </c>
      <c r="CB26" s="42">
        <f t="shared" si="167"/>
        <v>1.11375</v>
      </c>
      <c r="CC26" s="42">
        <f t="shared" si="168"/>
        <v>395</v>
      </c>
      <c r="CE26" s="42">
        <f t="shared" si="61"/>
        <v>568</v>
      </c>
      <c r="CF26" s="85">
        <f t="shared" si="169"/>
        <v>13</v>
      </c>
      <c r="CG26" s="42">
        <f t="shared" si="170"/>
        <v>44</v>
      </c>
      <c r="CH26" s="86">
        <f t="shared" si="63"/>
        <v>44156</v>
      </c>
      <c r="CI26" s="42">
        <f t="shared" si="171"/>
        <v>0</v>
      </c>
      <c r="CJ26" s="42">
        <f t="shared" si="172"/>
        <v>0</v>
      </c>
      <c r="CK26" s="42">
        <v>70</v>
      </c>
      <c r="CL26" s="42">
        <f t="shared" si="66"/>
        <v>586</v>
      </c>
      <c r="CM26" s="85">
        <f t="shared" si="173"/>
        <v>13</v>
      </c>
      <c r="CN26" s="42">
        <f t="shared" si="174"/>
        <v>45</v>
      </c>
      <c r="CO26" s="86">
        <f t="shared" si="69"/>
        <v>44161</v>
      </c>
      <c r="CP26" s="42">
        <f t="shared" si="175"/>
        <v>1.55925</v>
      </c>
      <c r="CQ26" s="42">
        <f t="shared" si="176"/>
        <v>553</v>
      </c>
      <c r="CR26" s="42">
        <v>70</v>
      </c>
      <c r="CS26" s="42">
        <f t="shared" si="72"/>
        <v>656</v>
      </c>
      <c r="CT26" s="85">
        <f t="shared" si="177"/>
        <v>13</v>
      </c>
      <c r="CU26" s="42">
        <f t="shared" si="178"/>
        <v>50</v>
      </c>
      <c r="CV26" s="86">
        <f t="shared" si="75"/>
        <v>44166</v>
      </c>
      <c r="CW26" s="42">
        <f t="shared" si="179"/>
        <v>1.55925</v>
      </c>
      <c r="CX26" s="42">
        <f t="shared" si="180"/>
        <v>553</v>
      </c>
      <c r="CZ26" s="42">
        <f t="shared" si="78"/>
        <v>513</v>
      </c>
      <c r="DA26" s="85">
        <f t="shared" si="181"/>
        <v>13</v>
      </c>
      <c r="DB26" s="42">
        <f t="shared" si="182"/>
        <v>39</v>
      </c>
      <c r="DC26" s="86">
        <f t="shared" si="81"/>
        <v>44166</v>
      </c>
      <c r="DD26" s="42">
        <f t="shared" si="183"/>
        <v>0</v>
      </c>
      <c r="DE26" s="42">
        <f t="shared" si="184"/>
        <v>0</v>
      </c>
      <c r="DF26" s="42">
        <v>100</v>
      </c>
      <c r="DG26" s="42">
        <f t="shared" si="127"/>
        <v>470</v>
      </c>
      <c r="DH26" s="85">
        <f t="shared" si="185"/>
        <v>13</v>
      </c>
      <c r="DI26" s="42">
        <f t="shared" si="186"/>
        <v>36</v>
      </c>
      <c r="DJ26" s="86">
        <f t="shared" si="86"/>
        <v>44163</v>
      </c>
      <c r="DK26" s="42">
        <f t="shared" si="187"/>
        <v>2.2275</v>
      </c>
      <c r="DL26" s="42">
        <f t="shared" si="188"/>
        <v>790</v>
      </c>
      <c r="DM26" s="42">
        <v>110</v>
      </c>
      <c r="DN26" s="55">
        <f t="shared" si="89"/>
        <v>489</v>
      </c>
      <c r="DO26" s="85">
        <f t="shared" si="189"/>
        <v>13</v>
      </c>
      <c r="DP26" s="42">
        <f t="shared" si="190"/>
        <v>38</v>
      </c>
      <c r="DQ26" s="86">
        <f t="shared" si="92"/>
        <v>44172</v>
      </c>
      <c r="DR26" s="42">
        <f t="shared" si="191"/>
        <v>2.45025</v>
      </c>
      <c r="DS26" s="42">
        <f t="shared" si="192"/>
        <v>869</v>
      </c>
      <c r="DT26" s="42">
        <v>270</v>
      </c>
      <c r="DU26" s="55">
        <f t="shared" si="95"/>
        <v>668</v>
      </c>
      <c r="DV26" s="85">
        <f t="shared" si="193"/>
        <v>13</v>
      </c>
      <c r="DW26" s="42">
        <f t="shared" si="194"/>
        <v>51</v>
      </c>
      <c r="DX26" s="86">
        <f t="shared" si="98"/>
        <v>44192</v>
      </c>
      <c r="DY26" s="42">
        <f t="shared" si="195"/>
        <v>6.01425</v>
      </c>
      <c r="DZ26" s="42">
        <f t="shared" si="196"/>
        <v>2133</v>
      </c>
      <c r="EB26" s="55">
        <f t="shared" si="101"/>
        <v>668</v>
      </c>
      <c r="EC26" s="85">
        <f t="shared" si="197"/>
        <v>13</v>
      </c>
      <c r="ED26" s="42">
        <f t="shared" si="198"/>
        <v>51</v>
      </c>
      <c r="EE26" s="86">
        <f t="shared" si="104"/>
        <v>44192</v>
      </c>
      <c r="EF26" s="42">
        <f t="shared" si="199"/>
        <v>0</v>
      </c>
      <c r="EG26" s="42">
        <f t="shared" si="200"/>
        <v>0</v>
      </c>
      <c r="EH26" s="42">
        <v>160</v>
      </c>
      <c r="EI26" s="55">
        <f t="shared" si="107"/>
        <v>789</v>
      </c>
      <c r="EJ26" s="85">
        <f t="shared" si="201"/>
        <v>13</v>
      </c>
      <c r="EK26" s="42">
        <f t="shared" si="202"/>
        <v>61</v>
      </c>
      <c r="EL26" s="86">
        <f t="shared" si="110"/>
        <v>44202</v>
      </c>
      <c r="EM26" s="42">
        <f t="shared" si="203"/>
        <v>3.564</v>
      </c>
      <c r="EN26" s="42">
        <f t="shared" si="204"/>
        <v>1264</v>
      </c>
      <c r="EP26" s="55">
        <f t="shared" si="113"/>
        <v>789</v>
      </c>
      <c r="EQ26" s="85">
        <f t="shared" si="205"/>
        <v>13</v>
      </c>
      <c r="ER26" s="42">
        <f t="shared" si="206"/>
        <v>61</v>
      </c>
      <c r="ES26" s="86">
        <f t="shared" si="116"/>
        <v>44202</v>
      </c>
      <c r="ET26" s="42">
        <f t="shared" si="207"/>
        <v>0</v>
      </c>
      <c r="EU26" s="42">
        <f t="shared" si="208"/>
        <v>0</v>
      </c>
      <c r="EW26" s="55">
        <f t="shared" si="119"/>
        <v>412</v>
      </c>
      <c r="EX26" s="85">
        <f t="shared" si="209"/>
        <v>13</v>
      </c>
      <c r="EY26" s="42">
        <f t="shared" si="210"/>
        <v>32</v>
      </c>
      <c r="EZ26" s="86">
        <f t="shared" si="122"/>
        <v>44173</v>
      </c>
      <c r="FA26" s="42">
        <f t="shared" si="211"/>
        <v>0</v>
      </c>
      <c r="FB26" s="42">
        <f t="shared" si="212"/>
        <v>0</v>
      </c>
    </row>
    <row r="27" s="42" customFormat="1" customHeight="1" spans="1:158">
      <c r="A27" s="42" t="s">
        <v>82</v>
      </c>
      <c r="B27" s="42" t="s">
        <v>83</v>
      </c>
      <c r="C27" s="44" t="s">
        <v>84</v>
      </c>
      <c r="D27" s="42">
        <f t="shared" si="214"/>
        <v>0.0297</v>
      </c>
      <c r="E27" s="42">
        <v>11.1</v>
      </c>
      <c r="F27" s="61">
        <v>0</v>
      </c>
      <c r="G27" s="62">
        <v>0</v>
      </c>
      <c r="H27" s="52">
        <f t="shared" si="125"/>
        <v>0</v>
      </c>
      <c r="I27" s="77">
        <v>15</v>
      </c>
      <c r="J27" s="78">
        <f t="shared" si="128"/>
        <v>0</v>
      </c>
      <c r="K27" s="74">
        <f t="shared" si="1"/>
        <v>44112</v>
      </c>
      <c r="M27" s="42">
        <f t="shared" si="2"/>
        <v>585</v>
      </c>
      <c r="N27" s="85">
        <f t="shared" si="129"/>
        <v>15</v>
      </c>
      <c r="O27" s="42">
        <f t="shared" si="130"/>
        <v>39</v>
      </c>
      <c r="P27" s="86">
        <f t="shared" si="5"/>
        <v>44112</v>
      </c>
      <c r="Q27" s="42">
        <f t="shared" si="131"/>
        <v>0</v>
      </c>
      <c r="R27" s="42">
        <f t="shared" si="132"/>
        <v>0</v>
      </c>
      <c r="T27" s="42">
        <f t="shared" si="8"/>
        <v>540</v>
      </c>
      <c r="U27" s="85">
        <f t="shared" si="133"/>
        <v>15</v>
      </c>
      <c r="V27" s="42">
        <f t="shared" si="134"/>
        <v>36</v>
      </c>
      <c r="W27" s="86">
        <f t="shared" si="11"/>
        <v>44112</v>
      </c>
      <c r="X27" s="42">
        <f t="shared" si="135"/>
        <v>0</v>
      </c>
      <c r="Y27" s="42">
        <f t="shared" si="136"/>
        <v>0</v>
      </c>
      <c r="AA27" s="42">
        <f t="shared" si="14"/>
        <v>450</v>
      </c>
      <c r="AB27" s="85">
        <f t="shared" si="137"/>
        <v>15</v>
      </c>
      <c r="AC27" s="42">
        <f t="shared" si="138"/>
        <v>30</v>
      </c>
      <c r="AD27" s="86">
        <f t="shared" si="17"/>
        <v>44112</v>
      </c>
      <c r="AE27" s="42">
        <f t="shared" si="139"/>
        <v>0</v>
      </c>
      <c r="AF27" s="42">
        <f t="shared" si="140"/>
        <v>0</v>
      </c>
      <c r="AH27" s="42">
        <f t="shared" si="20"/>
        <v>450</v>
      </c>
      <c r="AI27" s="85">
        <f t="shared" si="141"/>
        <v>15</v>
      </c>
      <c r="AJ27" s="42">
        <f t="shared" si="142"/>
        <v>30</v>
      </c>
      <c r="AK27" s="86">
        <f t="shared" si="23"/>
        <v>44112</v>
      </c>
      <c r="AL27" s="42">
        <f t="shared" si="143"/>
        <v>0</v>
      </c>
      <c r="AM27" s="42">
        <f t="shared" si="144"/>
        <v>0</v>
      </c>
      <c r="AO27" s="42">
        <f t="shared" si="26"/>
        <v>405</v>
      </c>
      <c r="AP27" s="85">
        <f t="shared" si="145"/>
        <v>15</v>
      </c>
      <c r="AQ27" s="42">
        <f t="shared" si="146"/>
        <v>27</v>
      </c>
      <c r="AR27" s="86">
        <f t="shared" si="126"/>
        <v>44109</v>
      </c>
      <c r="AS27" s="42">
        <f t="shared" si="147"/>
        <v>0</v>
      </c>
      <c r="AT27" s="42">
        <f t="shared" si="148"/>
        <v>0</v>
      </c>
      <c r="AV27" s="42">
        <f t="shared" si="31"/>
        <v>345</v>
      </c>
      <c r="AW27" s="85">
        <f t="shared" si="149"/>
        <v>15</v>
      </c>
      <c r="AX27" s="42">
        <f t="shared" si="150"/>
        <v>23</v>
      </c>
      <c r="AY27" s="86">
        <f t="shared" si="34"/>
        <v>44112</v>
      </c>
      <c r="AZ27" s="42">
        <f t="shared" si="151"/>
        <v>0</v>
      </c>
      <c r="BA27" s="42">
        <f t="shared" si="152"/>
        <v>0</v>
      </c>
      <c r="BC27" s="42">
        <f t="shared" si="37"/>
        <v>345</v>
      </c>
      <c r="BD27" s="85">
        <f t="shared" si="153"/>
        <v>15</v>
      </c>
      <c r="BE27" s="42">
        <f t="shared" si="154"/>
        <v>23</v>
      </c>
      <c r="BF27" s="86">
        <f t="shared" si="40"/>
        <v>44112</v>
      </c>
      <c r="BG27" s="42">
        <f t="shared" si="155"/>
        <v>0</v>
      </c>
      <c r="BH27" s="42">
        <f t="shared" si="156"/>
        <v>0</v>
      </c>
      <c r="BJ27" s="42">
        <f t="shared" si="43"/>
        <v>0</v>
      </c>
      <c r="BK27" s="85">
        <f t="shared" si="157"/>
        <v>15</v>
      </c>
      <c r="BL27" s="42">
        <f t="shared" si="158"/>
        <v>0</v>
      </c>
      <c r="BM27" s="86">
        <f t="shared" si="46"/>
        <v>44112</v>
      </c>
      <c r="BN27" s="42">
        <f t="shared" si="159"/>
        <v>0</v>
      </c>
      <c r="BO27" s="42">
        <f t="shared" si="160"/>
        <v>0</v>
      </c>
      <c r="BQ27" s="42">
        <f t="shared" si="49"/>
        <v>0</v>
      </c>
      <c r="BR27" s="85">
        <f t="shared" si="161"/>
        <v>15</v>
      </c>
      <c r="BS27" s="42">
        <f t="shared" si="162"/>
        <v>0</v>
      </c>
      <c r="BT27" s="86">
        <f t="shared" si="52"/>
        <v>44115</v>
      </c>
      <c r="BU27" s="42">
        <f t="shared" si="163"/>
        <v>0</v>
      </c>
      <c r="BV27" s="42">
        <f t="shared" si="164"/>
        <v>0</v>
      </c>
      <c r="BX27" s="42">
        <f t="shared" si="55"/>
        <v>0</v>
      </c>
      <c r="BY27" s="85">
        <f t="shared" si="165"/>
        <v>15</v>
      </c>
      <c r="BZ27" s="42">
        <f t="shared" si="166"/>
        <v>0</v>
      </c>
      <c r="CA27" s="86">
        <f t="shared" si="58"/>
        <v>44124</v>
      </c>
      <c r="CB27" s="42">
        <f t="shared" si="167"/>
        <v>0</v>
      </c>
      <c r="CC27" s="42">
        <f t="shared" si="168"/>
        <v>0</v>
      </c>
      <c r="CE27" s="42">
        <f t="shared" si="61"/>
        <v>180</v>
      </c>
      <c r="CF27" s="85">
        <f t="shared" si="169"/>
        <v>15</v>
      </c>
      <c r="CG27" s="42">
        <f t="shared" si="170"/>
        <v>12</v>
      </c>
      <c r="CH27" s="86">
        <f t="shared" si="63"/>
        <v>44124</v>
      </c>
      <c r="CI27" s="42">
        <f t="shared" si="171"/>
        <v>0</v>
      </c>
      <c r="CJ27" s="42">
        <f t="shared" si="172"/>
        <v>0</v>
      </c>
      <c r="CL27" s="42">
        <f t="shared" si="66"/>
        <v>120</v>
      </c>
      <c r="CM27" s="85">
        <f t="shared" si="173"/>
        <v>15</v>
      </c>
      <c r="CN27" s="42">
        <f t="shared" si="174"/>
        <v>8</v>
      </c>
      <c r="CO27" s="86">
        <f t="shared" si="69"/>
        <v>44124</v>
      </c>
      <c r="CP27" s="42">
        <f t="shared" si="175"/>
        <v>0</v>
      </c>
      <c r="CQ27" s="42">
        <f t="shared" si="176"/>
        <v>0</v>
      </c>
      <c r="CS27" s="42">
        <f t="shared" si="72"/>
        <v>120</v>
      </c>
      <c r="CT27" s="85">
        <f t="shared" si="177"/>
        <v>15</v>
      </c>
      <c r="CU27" s="42">
        <f t="shared" si="178"/>
        <v>8</v>
      </c>
      <c r="CV27" s="86">
        <f t="shared" si="75"/>
        <v>44124</v>
      </c>
      <c r="CW27" s="42">
        <f t="shared" si="179"/>
        <v>0</v>
      </c>
      <c r="CX27" s="42">
        <f t="shared" si="180"/>
        <v>0</v>
      </c>
      <c r="CZ27" s="42">
        <f t="shared" si="78"/>
        <v>0</v>
      </c>
      <c r="DA27" s="85">
        <f t="shared" si="181"/>
        <v>15</v>
      </c>
      <c r="DB27" s="42">
        <f t="shared" si="182"/>
        <v>0</v>
      </c>
      <c r="DC27" s="86">
        <f t="shared" si="81"/>
        <v>44127</v>
      </c>
      <c r="DD27" s="42">
        <f t="shared" si="183"/>
        <v>0</v>
      </c>
      <c r="DE27" s="42">
        <f t="shared" si="184"/>
        <v>0</v>
      </c>
      <c r="DF27" s="42">
        <v>500</v>
      </c>
      <c r="DG27" s="42">
        <f t="shared" si="127"/>
        <v>500</v>
      </c>
      <c r="DH27" s="85">
        <f t="shared" si="185"/>
        <v>15</v>
      </c>
      <c r="DI27" s="42">
        <f t="shared" si="186"/>
        <v>33</v>
      </c>
      <c r="DJ27" s="86">
        <f t="shared" si="86"/>
        <v>44160</v>
      </c>
      <c r="DK27" s="42">
        <f t="shared" si="187"/>
        <v>14.85</v>
      </c>
      <c r="DL27" s="42">
        <f t="shared" si="188"/>
        <v>5550</v>
      </c>
      <c r="DN27" s="55">
        <f t="shared" si="89"/>
        <v>395</v>
      </c>
      <c r="DO27" s="85">
        <f t="shared" si="189"/>
        <v>15</v>
      </c>
      <c r="DP27" s="42">
        <f t="shared" si="190"/>
        <v>26</v>
      </c>
      <c r="DQ27" s="86">
        <f t="shared" si="92"/>
        <v>44160</v>
      </c>
      <c r="DR27" s="42">
        <f t="shared" si="191"/>
        <v>0</v>
      </c>
      <c r="DS27" s="42">
        <f t="shared" si="192"/>
        <v>0</v>
      </c>
      <c r="DT27" s="42">
        <v>340</v>
      </c>
      <c r="DU27" s="55">
        <f t="shared" si="95"/>
        <v>630</v>
      </c>
      <c r="DV27" s="85">
        <f t="shared" si="193"/>
        <v>15</v>
      </c>
      <c r="DW27" s="42">
        <f t="shared" si="194"/>
        <v>42</v>
      </c>
      <c r="DX27" s="86">
        <f t="shared" si="98"/>
        <v>44183</v>
      </c>
      <c r="DY27" s="42">
        <f t="shared" si="195"/>
        <v>10.098</v>
      </c>
      <c r="DZ27" s="42">
        <f t="shared" si="196"/>
        <v>3774</v>
      </c>
      <c r="EB27" s="55">
        <f t="shared" si="101"/>
        <v>630</v>
      </c>
      <c r="EC27" s="85">
        <f t="shared" si="197"/>
        <v>15</v>
      </c>
      <c r="ED27" s="42">
        <f t="shared" si="198"/>
        <v>42</v>
      </c>
      <c r="EE27" s="86">
        <f t="shared" si="104"/>
        <v>44183</v>
      </c>
      <c r="EF27" s="42">
        <f t="shared" si="199"/>
        <v>0</v>
      </c>
      <c r="EG27" s="42">
        <f t="shared" si="200"/>
        <v>0</v>
      </c>
      <c r="EI27" s="55">
        <f t="shared" si="107"/>
        <v>585</v>
      </c>
      <c r="EJ27" s="85">
        <f t="shared" si="201"/>
        <v>15</v>
      </c>
      <c r="EK27" s="42">
        <f t="shared" si="202"/>
        <v>39</v>
      </c>
      <c r="EL27" s="86">
        <f t="shared" si="110"/>
        <v>44180</v>
      </c>
      <c r="EM27" s="42">
        <f t="shared" si="203"/>
        <v>0</v>
      </c>
      <c r="EN27" s="42">
        <f t="shared" si="204"/>
        <v>0</v>
      </c>
      <c r="EP27" s="55">
        <f t="shared" si="113"/>
        <v>585</v>
      </c>
      <c r="EQ27" s="85">
        <f t="shared" si="205"/>
        <v>15</v>
      </c>
      <c r="ER27" s="42">
        <f t="shared" si="206"/>
        <v>39</v>
      </c>
      <c r="ES27" s="86">
        <f t="shared" si="116"/>
        <v>44180</v>
      </c>
      <c r="ET27" s="42">
        <f t="shared" si="207"/>
        <v>0</v>
      </c>
      <c r="EU27" s="42">
        <f t="shared" si="208"/>
        <v>0</v>
      </c>
      <c r="EW27" s="55">
        <f t="shared" si="119"/>
        <v>150</v>
      </c>
      <c r="EX27" s="85">
        <f t="shared" si="209"/>
        <v>15</v>
      </c>
      <c r="EY27" s="42">
        <f t="shared" si="210"/>
        <v>10</v>
      </c>
      <c r="EZ27" s="86">
        <f t="shared" si="122"/>
        <v>44151</v>
      </c>
      <c r="FA27" s="42">
        <f t="shared" si="211"/>
        <v>0</v>
      </c>
      <c r="FB27" s="42">
        <f t="shared" si="212"/>
        <v>0</v>
      </c>
    </row>
    <row r="28" s="1" customFormat="1" customHeight="1" spans="1:158">
      <c r="A28" s="1" t="s">
        <v>85</v>
      </c>
      <c r="B28" s="1" t="s">
        <v>86</v>
      </c>
      <c r="C28" s="1" t="s">
        <v>87</v>
      </c>
      <c r="D28" s="1">
        <f t="shared" si="213"/>
        <v>0.022275</v>
      </c>
      <c r="E28" s="1">
        <v>7.9</v>
      </c>
      <c r="F28" s="57">
        <v>200</v>
      </c>
      <c r="G28" s="58">
        <v>0</v>
      </c>
      <c r="H28" s="58">
        <f t="shared" si="125"/>
        <v>200</v>
      </c>
      <c r="I28" s="79">
        <v>10</v>
      </c>
      <c r="J28" s="80">
        <f t="shared" si="128"/>
        <v>20</v>
      </c>
      <c r="K28" s="81">
        <f t="shared" si="1"/>
        <v>44132</v>
      </c>
      <c r="M28" s="1">
        <f t="shared" si="2"/>
        <v>590</v>
      </c>
      <c r="N28" s="82">
        <f t="shared" si="129"/>
        <v>10</v>
      </c>
      <c r="O28" s="1">
        <f t="shared" si="130"/>
        <v>59</v>
      </c>
      <c r="P28" s="81">
        <f t="shared" si="5"/>
        <v>44132</v>
      </c>
      <c r="Q28" s="1">
        <f t="shared" si="131"/>
        <v>0</v>
      </c>
      <c r="R28" s="1">
        <f t="shared" si="132"/>
        <v>0</v>
      </c>
      <c r="T28" s="1">
        <f t="shared" si="8"/>
        <v>560</v>
      </c>
      <c r="U28" s="82">
        <f t="shared" si="133"/>
        <v>10</v>
      </c>
      <c r="V28" s="1">
        <f t="shared" si="134"/>
        <v>56</v>
      </c>
      <c r="W28" s="81">
        <f t="shared" si="11"/>
        <v>44132</v>
      </c>
      <c r="X28" s="1">
        <f t="shared" si="135"/>
        <v>0</v>
      </c>
      <c r="Y28" s="1">
        <f t="shared" si="136"/>
        <v>0</v>
      </c>
      <c r="AA28" s="1">
        <f t="shared" si="14"/>
        <v>500</v>
      </c>
      <c r="AB28" s="82">
        <f t="shared" si="137"/>
        <v>10</v>
      </c>
      <c r="AC28" s="1">
        <f t="shared" si="138"/>
        <v>50</v>
      </c>
      <c r="AD28" s="81">
        <f t="shared" si="17"/>
        <v>44132</v>
      </c>
      <c r="AE28" s="1">
        <f t="shared" si="139"/>
        <v>0</v>
      </c>
      <c r="AF28" s="1">
        <f t="shared" si="140"/>
        <v>0</v>
      </c>
      <c r="AH28" s="1">
        <f t="shared" si="20"/>
        <v>500</v>
      </c>
      <c r="AI28" s="82">
        <f t="shared" si="141"/>
        <v>10</v>
      </c>
      <c r="AJ28" s="1">
        <f t="shared" si="142"/>
        <v>50</v>
      </c>
      <c r="AK28" s="81">
        <f t="shared" si="23"/>
        <v>44132</v>
      </c>
      <c r="AL28" s="1">
        <f t="shared" si="143"/>
        <v>0</v>
      </c>
      <c r="AM28" s="1">
        <f t="shared" si="144"/>
        <v>0</v>
      </c>
      <c r="AO28" s="1">
        <f t="shared" si="26"/>
        <v>470</v>
      </c>
      <c r="AP28" s="82">
        <f t="shared" si="145"/>
        <v>10</v>
      </c>
      <c r="AQ28" s="1">
        <f t="shared" si="146"/>
        <v>47</v>
      </c>
      <c r="AR28" s="81">
        <f t="shared" si="126"/>
        <v>44129</v>
      </c>
      <c r="AS28" s="1">
        <f t="shared" si="147"/>
        <v>0</v>
      </c>
      <c r="AT28" s="1">
        <f t="shared" si="148"/>
        <v>0</v>
      </c>
      <c r="AV28" s="1">
        <f t="shared" si="31"/>
        <v>430</v>
      </c>
      <c r="AW28" s="82">
        <f t="shared" si="149"/>
        <v>10</v>
      </c>
      <c r="AX28" s="1">
        <f t="shared" si="150"/>
        <v>43</v>
      </c>
      <c r="AY28" s="81">
        <f t="shared" si="34"/>
        <v>44132</v>
      </c>
      <c r="AZ28" s="1">
        <f t="shared" si="151"/>
        <v>0</v>
      </c>
      <c r="BA28" s="1">
        <f t="shared" si="152"/>
        <v>0</v>
      </c>
      <c r="BC28" s="1">
        <f t="shared" si="37"/>
        <v>430</v>
      </c>
      <c r="BD28" s="82">
        <f t="shared" si="153"/>
        <v>10</v>
      </c>
      <c r="BE28" s="1">
        <f t="shared" si="154"/>
        <v>43</v>
      </c>
      <c r="BF28" s="81">
        <f t="shared" si="40"/>
        <v>44132</v>
      </c>
      <c r="BG28" s="1">
        <f t="shared" si="155"/>
        <v>0</v>
      </c>
      <c r="BH28" s="1">
        <f t="shared" si="156"/>
        <v>0</v>
      </c>
      <c r="BJ28" s="1">
        <f t="shared" si="43"/>
        <v>200</v>
      </c>
      <c r="BK28" s="82">
        <f t="shared" si="157"/>
        <v>10</v>
      </c>
      <c r="BL28" s="1">
        <f t="shared" si="158"/>
        <v>20</v>
      </c>
      <c r="BM28" s="81">
        <f t="shared" si="46"/>
        <v>44132</v>
      </c>
      <c r="BN28" s="1">
        <f t="shared" si="159"/>
        <v>0</v>
      </c>
      <c r="BO28" s="1">
        <f t="shared" si="160"/>
        <v>0</v>
      </c>
      <c r="BP28" s="1">
        <v>110</v>
      </c>
      <c r="BQ28" s="1">
        <f t="shared" si="49"/>
        <v>280</v>
      </c>
      <c r="BR28" s="82">
        <f t="shared" si="161"/>
        <v>10</v>
      </c>
      <c r="BS28" s="1">
        <f t="shared" si="162"/>
        <v>28</v>
      </c>
      <c r="BT28" s="81">
        <f t="shared" si="52"/>
        <v>44143</v>
      </c>
      <c r="BU28" s="1">
        <f t="shared" si="163"/>
        <v>2.45025</v>
      </c>
      <c r="BV28" s="1">
        <f t="shared" si="164"/>
        <v>869</v>
      </c>
      <c r="BW28" s="1">
        <v>50</v>
      </c>
      <c r="BX28" s="1">
        <f t="shared" si="55"/>
        <v>240</v>
      </c>
      <c r="BY28" s="82">
        <f t="shared" si="165"/>
        <v>10</v>
      </c>
      <c r="BZ28" s="1">
        <f t="shared" si="166"/>
        <v>24</v>
      </c>
      <c r="CA28" s="81">
        <f t="shared" si="58"/>
        <v>44148</v>
      </c>
      <c r="CB28" s="1">
        <f t="shared" si="167"/>
        <v>1.11375</v>
      </c>
      <c r="CC28" s="1">
        <f t="shared" si="168"/>
        <v>395</v>
      </c>
      <c r="CE28" s="1">
        <f t="shared" si="61"/>
        <v>360</v>
      </c>
      <c r="CF28" s="82">
        <f t="shared" si="169"/>
        <v>10</v>
      </c>
      <c r="CG28" s="1">
        <f t="shared" si="170"/>
        <v>36</v>
      </c>
      <c r="CH28" s="81">
        <f t="shared" si="63"/>
        <v>44148</v>
      </c>
      <c r="CI28" s="1">
        <f t="shared" si="171"/>
        <v>0</v>
      </c>
      <c r="CJ28" s="1">
        <f t="shared" si="172"/>
        <v>0</v>
      </c>
      <c r="CK28" s="1">
        <v>50</v>
      </c>
      <c r="CL28" s="1">
        <f t="shared" si="66"/>
        <v>370</v>
      </c>
      <c r="CM28" s="82">
        <f t="shared" si="173"/>
        <v>10</v>
      </c>
      <c r="CN28" s="1">
        <f t="shared" si="174"/>
        <v>37</v>
      </c>
      <c r="CO28" s="81">
        <f t="shared" si="69"/>
        <v>44153</v>
      </c>
      <c r="CP28" s="1">
        <f t="shared" si="175"/>
        <v>1.11375</v>
      </c>
      <c r="CQ28" s="1">
        <f t="shared" si="176"/>
        <v>395</v>
      </c>
      <c r="CR28" s="1">
        <v>50</v>
      </c>
      <c r="CS28" s="1">
        <f t="shared" si="72"/>
        <v>420</v>
      </c>
      <c r="CT28" s="82">
        <f t="shared" si="177"/>
        <v>10</v>
      </c>
      <c r="CU28" s="1">
        <f t="shared" si="178"/>
        <v>42</v>
      </c>
      <c r="CV28" s="81">
        <f t="shared" si="75"/>
        <v>44158</v>
      </c>
      <c r="CW28" s="1">
        <f t="shared" si="179"/>
        <v>1.11375</v>
      </c>
      <c r="CX28" s="1">
        <f t="shared" si="180"/>
        <v>395</v>
      </c>
      <c r="CY28" s="1">
        <v>110</v>
      </c>
      <c r="CZ28" s="1">
        <f t="shared" si="78"/>
        <v>420</v>
      </c>
      <c r="DA28" s="82">
        <f t="shared" si="181"/>
        <v>10</v>
      </c>
      <c r="DB28" s="1">
        <f t="shared" si="182"/>
        <v>42</v>
      </c>
      <c r="DC28" s="81">
        <f t="shared" si="81"/>
        <v>44169</v>
      </c>
      <c r="DD28" s="1">
        <f t="shared" si="183"/>
        <v>2.45025</v>
      </c>
      <c r="DE28" s="1">
        <f t="shared" si="184"/>
        <v>869</v>
      </c>
      <c r="DG28" s="1">
        <f t="shared" si="127"/>
        <v>310</v>
      </c>
      <c r="DH28" s="82">
        <f t="shared" si="185"/>
        <v>10</v>
      </c>
      <c r="DI28" s="1">
        <f t="shared" si="186"/>
        <v>31</v>
      </c>
      <c r="DJ28" s="81">
        <f t="shared" si="86"/>
        <v>44158</v>
      </c>
      <c r="DK28" s="1">
        <f t="shared" si="187"/>
        <v>0</v>
      </c>
      <c r="DL28" s="1">
        <f t="shared" si="188"/>
        <v>0</v>
      </c>
      <c r="DM28" s="1">
        <v>350</v>
      </c>
      <c r="DN28" s="94">
        <f t="shared" si="89"/>
        <v>590</v>
      </c>
      <c r="DO28" s="82">
        <f t="shared" si="189"/>
        <v>10</v>
      </c>
      <c r="DP28" s="1">
        <f t="shared" si="190"/>
        <v>59</v>
      </c>
      <c r="DQ28" s="81">
        <f t="shared" si="92"/>
        <v>44193</v>
      </c>
      <c r="DR28" s="1">
        <f t="shared" si="191"/>
        <v>7.79625</v>
      </c>
      <c r="DS28" s="1">
        <f t="shared" si="192"/>
        <v>2765</v>
      </c>
      <c r="DU28" s="94">
        <f t="shared" si="95"/>
        <v>520</v>
      </c>
      <c r="DV28" s="82">
        <f t="shared" si="193"/>
        <v>10</v>
      </c>
      <c r="DW28" s="1">
        <f t="shared" si="194"/>
        <v>52</v>
      </c>
      <c r="DX28" s="81">
        <f t="shared" si="98"/>
        <v>44193</v>
      </c>
      <c r="DY28" s="1">
        <f t="shared" si="195"/>
        <v>0</v>
      </c>
      <c r="DZ28" s="1">
        <f t="shared" si="196"/>
        <v>0</v>
      </c>
      <c r="EA28" s="1">
        <v>400</v>
      </c>
      <c r="EB28" s="94">
        <f t="shared" si="101"/>
        <v>920</v>
      </c>
      <c r="EC28" s="82">
        <f t="shared" si="197"/>
        <v>10</v>
      </c>
      <c r="ED28" s="1">
        <f t="shared" si="198"/>
        <v>92</v>
      </c>
      <c r="EE28" s="81">
        <f t="shared" si="104"/>
        <v>44233</v>
      </c>
      <c r="EF28" s="1">
        <f t="shared" si="199"/>
        <v>8.91</v>
      </c>
      <c r="EG28" s="1">
        <f t="shared" si="200"/>
        <v>3160</v>
      </c>
      <c r="EH28" s="1">
        <v>160</v>
      </c>
      <c r="EI28" s="94">
        <f t="shared" si="107"/>
        <v>1050</v>
      </c>
      <c r="EJ28" s="82">
        <f t="shared" si="201"/>
        <v>10</v>
      </c>
      <c r="EK28" s="1">
        <f t="shared" si="202"/>
        <v>105</v>
      </c>
      <c r="EL28" s="81">
        <f t="shared" si="110"/>
        <v>44246</v>
      </c>
      <c r="EM28" s="1">
        <f t="shared" si="203"/>
        <v>3.564</v>
      </c>
      <c r="EN28" s="1">
        <f t="shared" si="204"/>
        <v>1264</v>
      </c>
      <c r="EP28" s="94">
        <f t="shared" si="113"/>
        <v>1050</v>
      </c>
      <c r="EQ28" s="82">
        <f t="shared" si="205"/>
        <v>10</v>
      </c>
      <c r="ER28" s="1">
        <f t="shared" si="206"/>
        <v>105</v>
      </c>
      <c r="ES28" s="81">
        <f t="shared" si="116"/>
        <v>44246</v>
      </c>
      <c r="ET28" s="1">
        <f t="shared" si="207"/>
        <v>0</v>
      </c>
      <c r="EU28" s="1">
        <f t="shared" si="208"/>
        <v>0</v>
      </c>
      <c r="EW28" s="94">
        <f t="shared" si="119"/>
        <v>760</v>
      </c>
      <c r="EX28" s="82">
        <f t="shared" si="209"/>
        <v>10</v>
      </c>
      <c r="EY28" s="1">
        <f t="shared" si="210"/>
        <v>76</v>
      </c>
      <c r="EZ28" s="81">
        <f t="shared" si="122"/>
        <v>44217</v>
      </c>
      <c r="FA28" s="1">
        <f t="shared" si="211"/>
        <v>0</v>
      </c>
      <c r="FB28" s="1">
        <f t="shared" si="212"/>
        <v>0</v>
      </c>
    </row>
    <row r="29" s="1" customFormat="1" spans="1:158">
      <c r="A29" s="1" t="s">
        <v>88</v>
      </c>
      <c r="B29" s="1" t="s">
        <v>89</v>
      </c>
      <c r="C29" s="1" t="s">
        <v>90</v>
      </c>
      <c r="D29" s="1">
        <f t="shared" si="214"/>
        <v>0.0297</v>
      </c>
      <c r="E29" s="1">
        <v>11.1</v>
      </c>
      <c r="F29" s="57">
        <v>117</v>
      </c>
      <c r="G29" s="58">
        <v>0</v>
      </c>
      <c r="H29" s="58">
        <f t="shared" si="125"/>
        <v>117</v>
      </c>
      <c r="I29" s="79">
        <v>30</v>
      </c>
      <c r="J29" s="80">
        <f t="shared" si="128"/>
        <v>4</v>
      </c>
      <c r="K29" s="81">
        <f t="shared" si="1"/>
        <v>44116</v>
      </c>
      <c r="M29" s="1">
        <f t="shared" si="2"/>
        <v>1287</v>
      </c>
      <c r="N29" s="82">
        <f t="shared" si="129"/>
        <v>30</v>
      </c>
      <c r="O29" s="1">
        <f t="shared" si="130"/>
        <v>43</v>
      </c>
      <c r="P29" s="81">
        <f t="shared" si="5"/>
        <v>44116</v>
      </c>
      <c r="Q29" s="1">
        <f t="shared" si="131"/>
        <v>0</v>
      </c>
      <c r="R29" s="1">
        <f t="shared" si="132"/>
        <v>0</v>
      </c>
      <c r="T29" s="1">
        <f t="shared" si="8"/>
        <v>1197</v>
      </c>
      <c r="U29" s="82">
        <f t="shared" si="133"/>
        <v>30</v>
      </c>
      <c r="V29" s="1">
        <f t="shared" si="134"/>
        <v>40</v>
      </c>
      <c r="W29" s="81">
        <f t="shared" si="11"/>
        <v>44116</v>
      </c>
      <c r="X29" s="1">
        <f t="shared" si="135"/>
        <v>0</v>
      </c>
      <c r="Y29" s="1">
        <f t="shared" si="136"/>
        <v>0</v>
      </c>
      <c r="AA29" s="1">
        <f t="shared" si="14"/>
        <v>1017</v>
      </c>
      <c r="AB29" s="82">
        <f t="shared" si="137"/>
        <v>30</v>
      </c>
      <c r="AC29" s="1">
        <f t="shared" si="138"/>
        <v>34</v>
      </c>
      <c r="AD29" s="81">
        <f t="shared" si="17"/>
        <v>44116</v>
      </c>
      <c r="AE29" s="1">
        <f t="shared" si="139"/>
        <v>0</v>
      </c>
      <c r="AF29" s="1">
        <f t="shared" si="140"/>
        <v>0</v>
      </c>
      <c r="AH29" s="1">
        <f t="shared" si="20"/>
        <v>1017</v>
      </c>
      <c r="AI29" s="82">
        <f t="shared" si="141"/>
        <v>30</v>
      </c>
      <c r="AJ29" s="1">
        <f t="shared" si="142"/>
        <v>34</v>
      </c>
      <c r="AK29" s="81">
        <f t="shared" si="23"/>
        <v>44116</v>
      </c>
      <c r="AL29" s="1">
        <f t="shared" si="143"/>
        <v>0</v>
      </c>
      <c r="AM29" s="1">
        <f t="shared" si="144"/>
        <v>0</v>
      </c>
      <c r="AO29" s="1">
        <f t="shared" si="26"/>
        <v>927</v>
      </c>
      <c r="AP29" s="82">
        <f t="shared" si="145"/>
        <v>30</v>
      </c>
      <c r="AQ29" s="1">
        <f t="shared" si="146"/>
        <v>31</v>
      </c>
      <c r="AR29" s="81">
        <f t="shared" si="126"/>
        <v>44113</v>
      </c>
      <c r="AS29" s="1">
        <f t="shared" si="147"/>
        <v>0</v>
      </c>
      <c r="AT29" s="1">
        <f t="shared" si="148"/>
        <v>0</v>
      </c>
      <c r="AV29" s="1">
        <f t="shared" si="31"/>
        <v>807</v>
      </c>
      <c r="AW29" s="82">
        <f t="shared" si="149"/>
        <v>30</v>
      </c>
      <c r="AX29" s="1">
        <f t="shared" si="150"/>
        <v>27</v>
      </c>
      <c r="AY29" s="81">
        <f t="shared" si="34"/>
        <v>44116</v>
      </c>
      <c r="AZ29" s="1">
        <f t="shared" si="151"/>
        <v>0</v>
      </c>
      <c r="BA29" s="1">
        <f t="shared" si="152"/>
        <v>0</v>
      </c>
      <c r="BC29" s="1">
        <f t="shared" si="37"/>
        <v>807</v>
      </c>
      <c r="BD29" s="82">
        <f t="shared" si="153"/>
        <v>30</v>
      </c>
      <c r="BE29" s="1">
        <f t="shared" si="154"/>
        <v>27</v>
      </c>
      <c r="BF29" s="81">
        <f t="shared" si="40"/>
        <v>44116</v>
      </c>
      <c r="BG29" s="1">
        <f t="shared" si="155"/>
        <v>0</v>
      </c>
      <c r="BH29" s="1">
        <f t="shared" si="156"/>
        <v>0</v>
      </c>
      <c r="BJ29" s="1">
        <f t="shared" si="43"/>
        <v>117</v>
      </c>
      <c r="BK29" s="82">
        <f t="shared" si="157"/>
        <v>30</v>
      </c>
      <c r="BL29" s="1">
        <f t="shared" si="158"/>
        <v>4</v>
      </c>
      <c r="BM29" s="81">
        <f t="shared" si="46"/>
        <v>44116</v>
      </c>
      <c r="BN29" s="1">
        <f t="shared" si="159"/>
        <v>0</v>
      </c>
      <c r="BO29" s="1">
        <f t="shared" si="160"/>
        <v>0</v>
      </c>
      <c r="BP29" s="1">
        <v>150</v>
      </c>
      <c r="BQ29" s="1">
        <f t="shared" si="49"/>
        <v>177</v>
      </c>
      <c r="BR29" s="82">
        <f t="shared" si="161"/>
        <v>30</v>
      </c>
      <c r="BS29" s="1">
        <f t="shared" si="162"/>
        <v>6</v>
      </c>
      <c r="BT29" s="81">
        <f t="shared" si="52"/>
        <v>44121</v>
      </c>
      <c r="BU29" s="1">
        <f t="shared" si="163"/>
        <v>4.455</v>
      </c>
      <c r="BV29" s="1">
        <f t="shared" si="164"/>
        <v>1665</v>
      </c>
      <c r="BW29" s="1">
        <v>60</v>
      </c>
      <c r="BX29" s="1">
        <f t="shared" si="55"/>
        <v>60</v>
      </c>
      <c r="BY29" s="82">
        <f t="shared" si="165"/>
        <v>30</v>
      </c>
      <c r="BZ29" s="1">
        <f t="shared" si="166"/>
        <v>2</v>
      </c>
      <c r="CA29" s="81">
        <f t="shared" si="58"/>
        <v>44126</v>
      </c>
      <c r="CB29" s="1">
        <f t="shared" si="167"/>
        <v>1.782</v>
      </c>
      <c r="CC29" s="1">
        <f t="shared" si="168"/>
        <v>666</v>
      </c>
      <c r="CE29" s="1">
        <f t="shared" si="61"/>
        <v>420</v>
      </c>
      <c r="CF29" s="82">
        <f t="shared" si="169"/>
        <v>30</v>
      </c>
      <c r="CG29" s="1">
        <f t="shared" si="170"/>
        <v>14</v>
      </c>
      <c r="CH29" s="81">
        <f t="shared" si="63"/>
        <v>44126</v>
      </c>
      <c r="CI29" s="1">
        <f t="shared" si="171"/>
        <v>0</v>
      </c>
      <c r="CJ29" s="1">
        <f t="shared" si="172"/>
        <v>0</v>
      </c>
      <c r="CK29" s="1">
        <v>70</v>
      </c>
      <c r="CL29" s="1">
        <f t="shared" si="66"/>
        <v>370</v>
      </c>
      <c r="CM29" s="82">
        <f t="shared" si="173"/>
        <v>30</v>
      </c>
      <c r="CN29" s="1">
        <f t="shared" si="174"/>
        <v>12</v>
      </c>
      <c r="CO29" s="81">
        <f t="shared" si="69"/>
        <v>44128</v>
      </c>
      <c r="CP29" s="1">
        <f t="shared" si="175"/>
        <v>2.079</v>
      </c>
      <c r="CQ29" s="1">
        <f t="shared" si="176"/>
        <v>777</v>
      </c>
      <c r="CR29" s="1">
        <v>70</v>
      </c>
      <c r="CS29" s="1">
        <f t="shared" si="72"/>
        <v>440</v>
      </c>
      <c r="CT29" s="82">
        <f t="shared" si="177"/>
        <v>30</v>
      </c>
      <c r="CU29" s="1">
        <f t="shared" si="178"/>
        <v>15</v>
      </c>
      <c r="CV29" s="81">
        <f t="shared" si="75"/>
        <v>44131</v>
      </c>
      <c r="CW29" s="1">
        <f t="shared" si="179"/>
        <v>2.079</v>
      </c>
      <c r="CX29" s="1">
        <f t="shared" si="180"/>
        <v>777</v>
      </c>
      <c r="CY29" s="1">
        <v>310</v>
      </c>
      <c r="CZ29" s="1">
        <f t="shared" si="78"/>
        <v>420</v>
      </c>
      <c r="DA29" s="82">
        <f t="shared" si="181"/>
        <v>30</v>
      </c>
      <c r="DB29" s="1">
        <f t="shared" si="182"/>
        <v>14</v>
      </c>
      <c r="DC29" s="81">
        <f t="shared" si="81"/>
        <v>44141</v>
      </c>
      <c r="DD29" s="1">
        <f t="shared" si="183"/>
        <v>9.207</v>
      </c>
      <c r="DE29" s="1">
        <f t="shared" si="184"/>
        <v>3441</v>
      </c>
      <c r="DG29" s="1">
        <f t="shared" si="127"/>
        <v>90</v>
      </c>
      <c r="DH29" s="82">
        <f t="shared" si="185"/>
        <v>30</v>
      </c>
      <c r="DI29" s="1">
        <f t="shared" si="186"/>
        <v>3</v>
      </c>
      <c r="DJ29" s="81">
        <f t="shared" si="86"/>
        <v>44130</v>
      </c>
      <c r="DK29" s="1">
        <f t="shared" si="187"/>
        <v>0</v>
      </c>
      <c r="DL29" s="1">
        <f t="shared" si="188"/>
        <v>0</v>
      </c>
      <c r="DM29" s="1">
        <v>250</v>
      </c>
      <c r="DN29" s="94">
        <f t="shared" si="89"/>
        <v>250</v>
      </c>
      <c r="DO29" s="82">
        <f t="shared" si="189"/>
        <v>30</v>
      </c>
      <c r="DP29" s="1">
        <f t="shared" si="190"/>
        <v>8</v>
      </c>
      <c r="DQ29" s="81">
        <f t="shared" si="92"/>
        <v>44142</v>
      </c>
      <c r="DR29" s="1">
        <f t="shared" si="191"/>
        <v>7.425</v>
      </c>
      <c r="DS29" s="1">
        <f t="shared" si="192"/>
        <v>2775</v>
      </c>
      <c r="DT29" s="1">
        <v>150</v>
      </c>
      <c r="DU29" s="94">
        <f t="shared" si="95"/>
        <v>190</v>
      </c>
      <c r="DV29" s="82">
        <f t="shared" si="193"/>
        <v>30</v>
      </c>
      <c r="DW29" s="1">
        <f t="shared" si="194"/>
        <v>6</v>
      </c>
      <c r="DX29" s="81">
        <f t="shared" si="98"/>
        <v>44147</v>
      </c>
      <c r="DY29" s="1">
        <f t="shared" si="195"/>
        <v>4.455</v>
      </c>
      <c r="DZ29" s="1">
        <f t="shared" si="196"/>
        <v>1665</v>
      </c>
      <c r="EA29" s="1">
        <v>450</v>
      </c>
      <c r="EB29" s="94">
        <f t="shared" si="101"/>
        <v>640</v>
      </c>
      <c r="EC29" s="82">
        <f t="shared" si="197"/>
        <v>30</v>
      </c>
      <c r="ED29" s="1">
        <f t="shared" si="198"/>
        <v>21</v>
      </c>
      <c r="EE29" s="81">
        <f t="shared" si="104"/>
        <v>44162</v>
      </c>
      <c r="EF29" s="1">
        <f t="shared" si="199"/>
        <v>13.365</v>
      </c>
      <c r="EG29" s="1">
        <f t="shared" si="200"/>
        <v>4995</v>
      </c>
      <c r="EH29" s="1">
        <v>90</v>
      </c>
      <c r="EI29" s="94">
        <f t="shared" si="107"/>
        <v>640</v>
      </c>
      <c r="EJ29" s="82">
        <f t="shared" si="201"/>
        <v>30</v>
      </c>
      <c r="EK29" s="1">
        <f t="shared" si="202"/>
        <v>21</v>
      </c>
      <c r="EL29" s="81">
        <f t="shared" si="110"/>
        <v>44162</v>
      </c>
      <c r="EM29" s="1">
        <f t="shared" si="203"/>
        <v>2.673</v>
      </c>
      <c r="EN29" s="1">
        <f t="shared" si="204"/>
        <v>999</v>
      </c>
      <c r="EP29" s="94">
        <f t="shared" si="113"/>
        <v>640</v>
      </c>
      <c r="EQ29" s="82">
        <f t="shared" si="205"/>
        <v>30</v>
      </c>
      <c r="ER29" s="1">
        <f t="shared" si="206"/>
        <v>21</v>
      </c>
      <c r="ES29" s="81">
        <f t="shared" si="116"/>
        <v>44162</v>
      </c>
      <c r="ET29" s="1">
        <f t="shared" si="207"/>
        <v>0</v>
      </c>
      <c r="EU29" s="1">
        <f t="shared" si="208"/>
        <v>0</v>
      </c>
      <c r="EW29" s="94">
        <f t="shared" si="119"/>
        <v>0</v>
      </c>
      <c r="EX29" s="82">
        <f t="shared" si="209"/>
        <v>30</v>
      </c>
      <c r="EY29" s="1">
        <f t="shared" si="210"/>
        <v>0</v>
      </c>
      <c r="EZ29" s="81">
        <f t="shared" si="122"/>
        <v>44141</v>
      </c>
      <c r="FA29" s="1">
        <f t="shared" si="211"/>
        <v>0</v>
      </c>
      <c r="FB29" s="1">
        <f t="shared" si="212"/>
        <v>0</v>
      </c>
    </row>
    <row r="30" s="43" customFormat="1" hidden="1" spans="1:158">
      <c r="A30" s="43" t="s">
        <v>91</v>
      </c>
      <c r="C30" s="43" t="s">
        <v>92</v>
      </c>
      <c r="F30" s="63">
        <v>0</v>
      </c>
      <c r="G30" s="64">
        <v>0</v>
      </c>
      <c r="H30" s="58">
        <f t="shared" ref="H14:H66" si="215">F30+G30</f>
        <v>0</v>
      </c>
      <c r="I30" s="87">
        <v>0</v>
      </c>
      <c r="J30" s="88" t="e">
        <f t="shared" si="128"/>
        <v>#DIV/0!</v>
      </c>
      <c r="K30" s="89" t="e">
        <f t="shared" si="1"/>
        <v>#DIV/0!</v>
      </c>
      <c r="M30" s="43">
        <f t="shared" si="2"/>
        <v>0</v>
      </c>
      <c r="N30" s="90">
        <f t="shared" si="129"/>
        <v>0</v>
      </c>
      <c r="O30" s="43" t="e">
        <f t="shared" si="130"/>
        <v>#DIV/0!</v>
      </c>
      <c r="P30" s="89" t="e">
        <f t="shared" si="5"/>
        <v>#DIV/0!</v>
      </c>
      <c r="Q30" s="43">
        <f t="shared" si="131"/>
        <v>0</v>
      </c>
      <c r="R30" s="43">
        <f t="shared" si="132"/>
        <v>0</v>
      </c>
      <c r="T30" s="43">
        <f t="shared" si="8"/>
        <v>0</v>
      </c>
      <c r="U30" s="90">
        <f t="shared" si="133"/>
        <v>0</v>
      </c>
      <c r="V30" s="43" t="e">
        <f t="shared" si="134"/>
        <v>#DIV/0!</v>
      </c>
      <c r="W30" s="89" t="e">
        <f t="shared" si="11"/>
        <v>#DIV/0!</v>
      </c>
      <c r="X30" s="43">
        <f t="shared" si="135"/>
        <v>0</v>
      </c>
      <c r="Y30" s="43">
        <f t="shared" si="136"/>
        <v>0</v>
      </c>
      <c r="AA30" s="43">
        <f t="shared" si="14"/>
        <v>0</v>
      </c>
      <c r="AB30" s="90">
        <f t="shared" si="137"/>
        <v>0</v>
      </c>
      <c r="AC30" s="43" t="e">
        <f t="shared" si="138"/>
        <v>#DIV/0!</v>
      </c>
      <c r="AD30" s="89" t="e">
        <f t="shared" si="17"/>
        <v>#DIV/0!</v>
      </c>
      <c r="AE30" s="43">
        <f t="shared" si="139"/>
        <v>0</v>
      </c>
      <c r="AF30" s="43">
        <f t="shared" si="140"/>
        <v>0</v>
      </c>
      <c r="AH30" s="43">
        <f t="shared" si="20"/>
        <v>0</v>
      </c>
      <c r="AI30" s="90">
        <f t="shared" si="141"/>
        <v>0</v>
      </c>
      <c r="AJ30" s="43" t="e">
        <f t="shared" si="142"/>
        <v>#DIV/0!</v>
      </c>
      <c r="AK30" s="89" t="e">
        <f t="shared" si="23"/>
        <v>#DIV/0!</v>
      </c>
      <c r="AL30" s="43">
        <f t="shared" si="143"/>
        <v>0</v>
      </c>
      <c r="AM30" s="43">
        <f t="shared" si="144"/>
        <v>0</v>
      </c>
      <c r="AO30" s="43">
        <f t="shared" si="26"/>
        <v>0</v>
      </c>
      <c r="AP30" s="90">
        <f t="shared" si="145"/>
        <v>0</v>
      </c>
      <c r="AQ30" s="43" t="e">
        <f t="shared" si="146"/>
        <v>#DIV/0!</v>
      </c>
      <c r="AR30" s="89" t="e">
        <f t="shared" si="126"/>
        <v>#DIV/0!</v>
      </c>
      <c r="AS30" s="43">
        <f t="shared" si="147"/>
        <v>0</v>
      </c>
      <c r="AT30" s="43">
        <f t="shared" si="148"/>
        <v>0</v>
      </c>
      <c r="AV30" s="43">
        <f t="shared" si="31"/>
        <v>0</v>
      </c>
      <c r="AW30" s="90">
        <f t="shared" si="149"/>
        <v>0</v>
      </c>
      <c r="AX30" s="43" t="e">
        <f t="shared" si="150"/>
        <v>#DIV/0!</v>
      </c>
      <c r="AY30" s="89" t="e">
        <f t="shared" si="34"/>
        <v>#DIV/0!</v>
      </c>
      <c r="AZ30" s="43">
        <f t="shared" si="151"/>
        <v>0</v>
      </c>
      <c r="BA30" s="43">
        <f t="shared" si="152"/>
        <v>0</v>
      </c>
      <c r="BC30" s="43">
        <f t="shared" si="37"/>
        <v>0</v>
      </c>
      <c r="BD30" s="90">
        <f t="shared" si="153"/>
        <v>0</v>
      </c>
      <c r="BE30" s="43" t="e">
        <f t="shared" si="154"/>
        <v>#DIV/0!</v>
      </c>
      <c r="BF30" s="89" t="e">
        <f t="shared" si="40"/>
        <v>#DIV/0!</v>
      </c>
      <c r="BG30" s="43">
        <f t="shared" si="155"/>
        <v>0</v>
      </c>
      <c r="BH30" s="43">
        <f t="shared" si="156"/>
        <v>0</v>
      </c>
      <c r="BJ30" s="43">
        <f t="shared" si="43"/>
        <v>0</v>
      </c>
      <c r="BK30" s="90">
        <f t="shared" si="157"/>
        <v>0</v>
      </c>
      <c r="BL30" s="43" t="e">
        <f t="shared" si="158"/>
        <v>#DIV/0!</v>
      </c>
      <c r="BM30" s="89" t="e">
        <f t="shared" si="46"/>
        <v>#DIV/0!</v>
      </c>
      <c r="BN30" s="43">
        <f t="shared" si="159"/>
        <v>0</v>
      </c>
      <c r="BO30" s="43">
        <f t="shared" si="160"/>
        <v>0</v>
      </c>
      <c r="BQ30" s="43">
        <f t="shared" si="49"/>
        <v>0</v>
      </c>
      <c r="BR30" s="90">
        <f t="shared" ref="BR30:BR66" si="216">$I30</f>
        <v>0</v>
      </c>
      <c r="BS30" s="43" t="e">
        <f t="shared" ref="BS30:BS66" si="217">ROUND(BQ30/BR30,0)</f>
        <v>#DIV/0!</v>
      </c>
      <c r="BT30" s="89" t="e">
        <f t="shared" si="52"/>
        <v>#DIV/0!</v>
      </c>
      <c r="BU30" s="43">
        <f t="shared" ref="BU30:BU66" si="218">BP30*$D30</f>
        <v>0</v>
      </c>
      <c r="BV30" s="43">
        <f t="shared" ref="BV30:BV66" si="219">BP30*$E30</f>
        <v>0</v>
      </c>
      <c r="BX30" s="43">
        <f t="shared" si="55"/>
        <v>0</v>
      </c>
      <c r="BY30" s="90">
        <f t="shared" ref="BY30:BY66" si="220">$I30</f>
        <v>0</v>
      </c>
      <c r="BZ30" s="43" t="e">
        <f t="shared" ref="BZ30:BZ66" si="221">ROUND(BX30/BY30,0)</f>
        <v>#DIV/0!</v>
      </c>
      <c r="CA30" s="89" t="e">
        <f t="shared" si="58"/>
        <v>#DIV/0!</v>
      </c>
      <c r="CB30" s="43">
        <f t="shared" ref="CB30:CB66" si="222">BW30*$D30</f>
        <v>0</v>
      </c>
      <c r="CC30" s="43">
        <f t="shared" ref="CC30:CC66" si="223">BW30*$E30</f>
        <v>0</v>
      </c>
      <c r="CE30" s="43">
        <f t="shared" si="61"/>
        <v>0</v>
      </c>
      <c r="CF30" s="90">
        <f t="shared" ref="CF30:CF66" si="224">$I30</f>
        <v>0</v>
      </c>
      <c r="CG30" s="43" t="e">
        <f t="shared" ref="CG30:CG66" si="225">ROUND(CE30/CF30,0)</f>
        <v>#DIV/0!</v>
      </c>
      <c r="CH30" s="89" t="e">
        <f t="shared" si="63"/>
        <v>#DIV/0!</v>
      </c>
      <c r="CI30" s="43">
        <f t="shared" ref="CI30:CI66" si="226">CD30*$D30</f>
        <v>0</v>
      </c>
      <c r="CJ30" s="43">
        <f t="shared" ref="CJ30:CJ66" si="227">CD30*$E30</f>
        <v>0</v>
      </c>
      <c r="CL30" s="43">
        <f t="shared" si="66"/>
        <v>0</v>
      </c>
      <c r="CM30" s="90">
        <f t="shared" ref="CM30:CM66" si="228">$I30</f>
        <v>0</v>
      </c>
      <c r="CN30" s="43" t="e">
        <f t="shared" ref="CN30:CN66" si="229">ROUND(CL30/CM30,0)</f>
        <v>#DIV/0!</v>
      </c>
      <c r="CO30" s="89" t="e">
        <f t="shared" si="69"/>
        <v>#DIV/0!</v>
      </c>
      <c r="CP30" s="43">
        <f t="shared" ref="CP30:CP66" si="230">CK30*$D30</f>
        <v>0</v>
      </c>
      <c r="CQ30" s="43">
        <f t="shared" ref="CQ30:CQ66" si="231">CK30*$E30</f>
        <v>0</v>
      </c>
      <c r="CS30" s="43">
        <f t="shared" si="72"/>
        <v>0</v>
      </c>
      <c r="CT30" s="90">
        <f t="shared" si="177"/>
        <v>0</v>
      </c>
      <c r="CU30" s="43" t="e">
        <f t="shared" si="178"/>
        <v>#DIV/0!</v>
      </c>
      <c r="CV30" s="89" t="e">
        <f t="shared" si="75"/>
        <v>#DIV/0!</v>
      </c>
      <c r="CW30" s="43">
        <f t="shared" si="179"/>
        <v>0</v>
      </c>
      <c r="CX30" s="43">
        <f t="shared" si="180"/>
        <v>0</v>
      </c>
      <c r="CZ30" s="43">
        <f t="shared" si="78"/>
        <v>0</v>
      </c>
      <c r="DA30" s="90">
        <f t="shared" si="181"/>
        <v>0</v>
      </c>
      <c r="DB30" s="43" t="e">
        <f t="shared" si="182"/>
        <v>#DIV/0!</v>
      </c>
      <c r="DC30" s="89" t="e">
        <f t="shared" si="81"/>
        <v>#DIV/0!</v>
      </c>
      <c r="DD30" s="43">
        <f t="shared" si="183"/>
        <v>0</v>
      </c>
      <c r="DE30" s="43">
        <f t="shared" si="184"/>
        <v>0</v>
      </c>
      <c r="DG30" s="43">
        <f t="shared" si="127"/>
        <v>0</v>
      </c>
      <c r="DH30" s="90">
        <f t="shared" si="185"/>
        <v>0</v>
      </c>
      <c r="DI30" s="43" t="e">
        <f t="shared" si="186"/>
        <v>#DIV/0!</v>
      </c>
      <c r="DJ30" s="89" t="e">
        <f t="shared" si="86"/>
        <v>#DIV/0!</v>
      </c>
      <c r="DK30" s="43">
        <f t="shared" si="187"/>
        <v>0</v>
      </c>
      <c r="DL30" s="43">
        <f t="shared" si="188"/>
        <v>0</v>
      </c>
      <c r="DN30" s="95">
        <f t="shared" si="89"/>
        <v>0</v>
      </c>
      <c r="DO30" s="90">
        <f t="shared" si="189"/>
        <v>0</v>
      </c>
      <c r="DP30" s="43" t="e">
        <f t="shared" si="190"/>
        <v>#DIV/0!</v>
      </c>
      <c r="DQ30" s="89" t="e">
        <f t="shared" si="92"/>
        <v>#DIV/0!</v>
      </c>
      <c r="DR30" s="43">
        <f t="shared" si="191"/>
        <v>0</v>
      </c>
      <c r="DS30" s="43">
        <f t="shared" si="192"/>
        <v>0</v>
      </c>
      <c r="DU30" s="95">
        <f t="shared" si="95"/>
        <v>0</v>
      </c>
      <c r="DV30" s="90">
        <f t="shared" si="193"/>
        <v>0</v>
      </c>
      <c r="DW30" s="43" t="e">
        <f t="shared" si="194"/>
        <v>#DIV/0!</v>
      </c>
      <c r="DX30" s="89" t="e">
        <f t="shared" si="98"/>
        <v>#DIV/0!</v>
      </c>
      <c r="DY30" s="43">
        <f t="shared" si="195"/>
        <v>0</v>
      </c>
      <c r="DZ30" s="43">
        <f t="shared" si="196"/>
        <v>0</v>
      </c>
      <c r="EB30" s="95">
        <f t="shared" si="101"/>
        <v>0</v>
      </c>
      <c r="EC30" s="90">
        <f t="shared" si="197"/>
        <v>0</v>
      </c>
      <c r="ED30" s="43" t="e">
        <f t="shared" si="198"/>
        <v>#DIV/0!</v>
      </c>
      <c r="EE30" s="89" t="e">
        <f t="shared" si="104"/>
        <v>#DIV/0!</v>
      </c>
      <c r="EF30" s="43">
        <f t="shared" si="199"/>
        <v>0</v>
      </c>
      <c r="EG30" s="43">
        <f t="shared" si="200"/>
        <v>0</v>
      </c>
      <c r="EI30" s="95">
        <f t="shared" si="107"/>
        <v>0</v>
      </c>
      <c r="EJ30" s="90">
        <f t="shared" si="201"/>
        <v>0</v>
      </c>
      <c r="EK30" s="43" t="e">
        <f t="shared" si="202"/>
        <v>#DIV/0!</v>
      </c>
      <c r="EL30" s="89" t="e">
        <f t="shared" si="110"/>
        <v>#DIV/0!</v>
      </c>
      <c r="EM30" s="43">
        <f t="shared" si="203"/>
        <v>0</v>
      </c>
      <c r="EN30" s="43">
        <f t="shared" si="204"/>
        <v>0</v>
      </c>
      <c r="EP30" s="95">
        <f t="shared" si="113"/>
        <v>0</v>
      </c>
      <c r="EQ30" s="90">
        <f t="shared" si="205"/>
        <v>0</v>
      </c>
      <c r="ER30" s="43" t="e">
        <f t="shared" si="206"/>
        <v>#DIV/0!</v>
      </c>
      <c r="ES30" s="89" t="e">
        <f t="shared" si="116"/>
        <v>#DIV/0!</v>
      </c>
      <c r="ET30" s="43">
        <f t="shared" si="207"/>
        <v>0</v>
      </c>
      <c r="EU30" s="43">
        <f t="shared" si="208"/>
        <v>0</v>
      </c>
      <c r="EW30" s="95">
        <f t="shared" si="119"/>
        <v>0</v>
      </c>
      <c r="EX30" s="90">
        <f t="shared" si="209"/>
        <v>0</v>
      </c>
      <c r="EY30" s="43" t="e">
        <f t="shared" si="210"/>
        <v>#DIV/0!</v>
      </c>
      <c r="EZ30" s="89" t="e">
        <f t="shared" si="122"/>
        <v>#DIV/0!</v>
      </c>
      <c r="FA30" s="43">
        <f t="shared" si="211"/>
        <v>0</v>
      </c>
      <c r="FB30" s="43">
        <f t="shared" si="212"/>
        <v>0</v>
      </c>
    </row>
    <row r="31" s="43" customFormat="1" hidden="1" spans="1:158">
      <c r="A31" s="43" t="s">
        <v>93</v>
      </c>
      <c r="C31" s="43" t="s">
        <v>94</v>
      </c>
      <c r="F31" s="63">
        <v>0</v>
      </c>
      <c r="G31" s="64">
        <v>0</v>
      </c>
      <c r="H31" s="58">
        <f t="shared" si="215"/>
        <v>0</v>
      </c>
      <c r="I31" s="87">
        <v>0</v>
      </c>
      <c r="J31" s="88" t="e">
        <f t="shared" si="128"/>
        <v>#DIV/0!</v>
      </c>
      <c r="K31" s="89" t="e">
        <f t="shared" si="1"/>
        <v>#DIV/0!</v>
      </c>
      <c r="M31" s="43">
        <f t="shared" si="2"/>
        <v>0</v>
      </c>
      <c r="N31" s="90">
        <f t="shared" si="129"/>
        <v>0</v>
      </c>
      <c r="O31" s="43" t="e">
        <f t="shared" si="130"/>
        <v>#DIV/0!</v>
      </c>
      <c r="P31" s="89" t="e">
        <f t="shared" si="5"/>
        <v>#DIV/0!</v>
      </c>
      <c r="Q31" s="43">
        <f t="shared" si="131"/>
        <v>0</v>
      </c>
      <c r="R31" s="43">
        <f t="shared" si="132"/>
        <v>0</v>
      </c>
      <c r="T31" s="43">
        <f t="shared" si="8"/>
        <v>0</v>
      </c>
      <c r="U31" s="90">
        <f t="shared" si="133"/>
        <v>0</v>
      </c>
      <c r="V31" s="43" t="e">
        <f t="shared" si="134"/>
        <v>#DIV/0!</v>
      </c>
      <c r="W31" s="89" t="e">
        <f t="shared" si="11"/>
        <v>#DIV/0!</v>
      </c>
      <c r="X31" s="43">
        <f t="shared" si="135"/>
        <v>0</v>
      </c>
      <c r="Y31" s="43">
        <f t="shared" si="136"/>
        <v>0</v>
      </c>
      <c r="AA31" s="43">
        <f t="shared" si="14"/>
        <v>0</v>
      </c>
      <c r="AB31" s="90">
        <f t="shared" si="137"/>
        <v>0</v>
      </c>
      <c r="AC31" s="43" t="e">
        <f t="shared" si="138"/>
        <v>#DIV/0!</v>
      </c>
      <c r="AD31" s="89" t="e">
        <f t="shared" si="17"/>
        <v>#DIV/0!</v>
      </c>
      <c r="AE31" s="43">
        <f t="shared" si="139"/>
        <v>0</v>
      </c>
      <c r="AF31" s="43">
        <f t="shared" si="140"/>
        <v>0</v>
      </c>
      <c r="AH31" s="43">
        <f t="shared" si="20"/>
        <v>0</v>
      </c>
      <c r="AI31" s="90">
        <f t="shared" si="141"/>
        <v>0</v>
      </c>
      <c r="AJ31" s="43" t="e">
        <f t="shared" si="142"/>
        <v>#DIV/0!</v>
      </c>
      <c r="AK31" s="89" t="e">
        <f t="shared" si="23"/>
        <v>#DIV/0!</v>
      </c>
      <c r="AL31" s="43">
        <f t="shared" si="143"/>
        <v>0</v>
      </c>
      <c r="AM31" s="43">
        <f t="shared" si="144"/>
        <v>0</v>
      </c>
      <c r="AO31" s="43">
        <f t="shared" si="26"/>
        <v>0</v>
      </c>
      <c r="AP31" s="90">
        <f t="shared" si="145"/>
        <v>0</v>
      </c>
      <c r="AQ31" s="43" t="e">
        <f t="shared" si="146"/>
        <v>#DIV/0!</v>
      </c>
      <c r="AR31" s="89" t="e">
        <f t="shared" si="126"/>
        <v>#DIV/0!</v>
      </c>
      <c r="AS31" s="43">
        <f t="shared" si="147"/>
        <v>0</v>
      </c>
      <c r="AT31" s="43">
        <f t="shared" si="148"/>
        <v>0</v>
      </c>
      <c r="AV31" s="43">
        <f t="shared" si="31"/>
        <v>0</v>
      </c>
      <c r="AW31" s="90">
        <f t="shared" si="149"/>
        <v>0</v>
      </c>
      <c r="AX31" s="43" t="e">
        <f t="shared" si="150"/>
        <v>#DIV/0!</v>
      </c>
      <c r="AY31" s="89" t="e">
        <f t="shared" si="34"/>
        <v>#DIV/0!</v>
      </c>
      <c r="AZ31" s="43">
        <f t="shared" si="151"/>
        <v>0</v>
      </c>
      <c r="BA31" s="43">
        <f t="shared" si="152"/>
        <v>0</v>
      </c>
      <c r="BC31" s="43">
        <f t="shared" si="37"/>
        <v>0</v>
      </c>
      <c r="BD31" s="90">
        <f t="shared" si="153"/>
        <v>0</v>
      </c>
      <c r="BE31" s="43" t="e">
        <f t="shared" si="154"/>
        <v>#DIV/0!</v>
      </c>
      <c r="BF31" s="89" t="e">
        <f t="shared" si="40"/>
        <v>#DIV/0!</v>
      </c>
      <c r="BG31" s="43">
        <f t="shared" si="155"/>
        <v>0</v>
      </c>
      <c r="BH31" s="43">
        <f t="shared" si="156"/>
        <v>0</v>
      </c>
      <c r="BJ31" s="43">
        <f t="shared" si="43"/>
        <v>0</v>
      </c>
      <c r="BK31" s="90">
        <f t="shared" si="157"/>
        <v>0</v>
      </c>
      <c r="BL31" s="43" t="e">
        <f t="shared" si="158"/>
        <v>#DIV/0!</v>
      </c>
      <c r="BM31" s="89" t="e">
        <f t="shared" si="46"/>
        <v>#DIV/0!</v>
      </c>
      <c r="BN31" s="43">
        <f t="shared" si="159"/>
        <v>0</v>
      </c>
      <c r="BO31" s="43">
        <f t="shared" si="160"/>
        <v>0</v>
      </c>
      <c r="BQ31" s="43">
        <f t="shared" si="49"/>
        <v>0</v>
      </c>
      <c r="BR31" s="90">
        <f t="shared" si="216"/>
        <v>0</v>
      </c>
      <c r="BS31" s="43" t="e">
        <f t="shared" si="217"/>
        <v>#DIV/0!</v>
      </c>
      <c r="BT31" s="89" t="e">
        <f t="shared" si="52"/>
        <v>#DIV/0!</v>
      </c>
      <c r="BU31" s="43">
        <f t="shared" si="218"/>
        <v>0</v>
      </c>
      <c r="BV31" s="43">
        <f t="shared" si="219"/>
        <v>0</v>
      </c>
      <c r="BX31" s="43">
        <f t="shared" si="55"/>
        <v>0</v>
      </c>
      <c r="BY31" s="90">
        <f t="shared" si="220"/>
        <v>0</v>
      </c>
      <c r="BZ31" s="43" t="e">
        <f t="shared" si="221"/>
        <v>#DIV/0!</v>
      </c>
      <c r="CA31" s="89" t="e">
        <f t="shared" si="58"/>
        <v>#DIV/0!</v>
      </c>
      <c r="CB31" s="43">
        <f t="shared" si="222"/>
        <v>0</v>
      </c>
      <c r="CC31" s="43">
        <f t="shared" si="223"/>
        <v>0</v>
      </c>
      <c r="CE31" s="43">
        <f t="shared" si="61"/>
        <v>0</v>
      </c>
      <c r="CF31" s="90">
        <f t="shared" si="224"/>
        <v>0</v>
      </c>
      <c r="CG31" s="43" t="e">
        <f t="shared" si="225"/>
        <v>#DIV/0!</v>
      </c>
      <c r="CH31" s="89" t="e">
        <f t="shared" si="63"/>
        <v>#DIV/0!</v>
      </c>
      <c r="CI31" s="43">
        <f t="shared" si="226"/>
        <v>0</v>
      </c>
      <c r="CJ31" s="43">
        <f t="shared" si="227"/>
        <v>0</v>
      </c>
      <c r="CL31" s="43">
        <f t="shared" si="66"/>
        <v>0</v>
      </c>
      <c r="CM31" s="90">
        <f t="shared" si="228"/>
        <v>0</v>
      </c>
      <c r="CN31" s="43" t="e">
        <f t="shared" si="229"/>
        <v>#DIV/0!</v>
      </c>
      <c r="CO31" s="89" t="e">
        <f t="shared" si="69"/>
        <v>#DIV/0!</v>
      </c>
      <c r="CP31" s="43">
        <f t="shared" si="230"/>
        <v>0</v>
      </c>
      <c r="CQ31" s="43">
        <f t="shared" si="231"/>
        <v>0</v>
      </c>
      <c r="CS31" s="43">
        <f t="shared" si="72"/>
        <v>0</v>
      </c>
      <c r="CT31" s="90">
        <f t="shared" si="177"/>
        <v>0</v>
      </c>
      <c r="CU31" s="43" t="e">
        <f t="shared" si="178"/>
        <v>#DIV/0!</v>
      </c>
      <c r="CV31" s="89" t="e">
        <f t="shared" si="75"/>
        <v>#DIV/0!</v>
      </c>
      <c r="CW31" s="43">
        <f t="shared" si="179"/>
        <v>0</v>
      </c>
      <c r="CX31" s="43">
        <f t="shared" si="180"/>
        <v>0</v>
      </c>
      <c r="CZ31" s="43">
        <f t="shared" si="78"/>
        <v>0</v>
      </c>
      <c r="DA31" s="90">
        <f t="shared" si="181"/>
        <v>0</v>
      </c>
      <c r="DB31" s="43" t="e">
        <f t="shared" si="182"/>
        <v>#DIV/0!</v>
      </c>
      <c r="DC31" s="89" t="e">
        <f t="shared" si="81"/>
        <v>#DIV/0!</v>
      </c>
      <c r="DD31" s="43">
        <f t="shared" si="183"/>
        <v>0</v>
      </c>
      <c r="DE31" s="43">
        <f t="shared" si="184"/>
        <v>0</v>
      </c>
      <c r="DG31" s="43">
        <f t="shared" si="127"/>
        <v>0</v>
      </c>
      <c r="DH31" s="90">
        <f t="shared" si="185"/>
        <v>0</v>
      </c>
      <c r="DI31" s="43" t="e">
        <f t="shared" si="186"/>
        <v>#DIV/0!</v>
      </c>
      <c r="DJ31" s="89" t="e">
        <f t="shared" si="86"/>
        <v>#DIV/0!</v>
      </c>
      <c r="DK31" s="43">
        <f t="shared" si="187"/>
        <v>0</v>
      </c>
      <c r="DL31" s="43">
        <f t="shared" si="188"/>
        <v>0</v>
      </c>
      <c r="DN31" s="95">
        <f t="shared" si="89"/>
        <v>0</v>
      </c>
      <c r="DO31" s="90">
        <f t="shared" si="189"/>
        <v>0</v>
      </c>
      <c r="DP31" s="43" t="e">
        <f t="shared" si="190"/>
        <v>#DIV/0!</v>
      </c>
      <c r="DQ31" s="89" t="e">
        <f t="shared" si="92"/>
        <v>#DIV/0!</v>
      </c>
      <c r="DR31" s="43">
        <f t="shared" si="191"/>
        <v>0</v>
      </c>
      <c r="DS31" s="43">
        <f t="shared" si="192"/>
        <v>0</v>
      </c>
      <c r="DU31" s="95">
        <f t="shared" si="95"/>
        <v>0</v>
      </c>
      <c r="DV31" s="90">
        <f t="shared" si="193"/>
        <v>0</v>
      </c>
      <c r="DW31" s="43" t="e">
        <f t="shared" si="194"/>
        <v>#DIV/0!</v>
      </c>
      <c r="DX31" s="89" t="e">
        <f t="shared" si="98"/>
        <v>#DIV/0!</v>
      </c>
      <c r="DY31" s="43">
        <f t="shared" si="195"/>
        <v>0</v>
      </c>
      <c r="DZ31" s="43">
        <f t="shared" si="196"/>
        <v>0</v>
      </c>
      <c r="EB31" s="95">
        <f t="shared" si="101"/>
        <v>0</v>
      </c>
      <c r="EC31" s="90">
        <f t="shared" si="197"/>
        <v>0</v>
      </c>
      <c r="ED31" s="43" t="e">
        <f t="shared" si="198"/>
        <v>#DIV/0!</v>
      </c>
      <c r="EE31" s="89" t="e">
        <f t="shared" si="104"/>
        <v>#DIV/0!</v>
      </c>
      <c r="EF31" s="43">
        <f t="shared" si="199"/>
        <v>0</v>
      </c>
      <c r="EG31" s="43">
        <f t="shared" si="200"/>
        <v>0</v>
      </c>
      <c r="EI31" s="95">
        <f t="shared" si="107"/>
        <v>0</v>
      </c>
      <c r="EJ31" s="90">
        <f t="shared" si="201"/>
        <v>0</v>
      </c>
      <c r="EK31" s="43" t="e">
        <f t="shared" si="202"/>
        <v>#DIV/0!</v>
      </c>
      <c r="EL31" s="89" t="e">
        <f t="shared" si="110"/>
        <v>#DIV/0!</v>
      </c>
      <c r="EM31" s="43">
        <f t="shared" si="203"/>
        <v>0</v>
      </c>
      <c r="EN31" s="43">
        <f t="shared" si="204"/>
        <v>0</v>
      </c>
      <c r="EP31" s="95">
        <f t="shared" si="113"/>
        <v>0</v>
      </c>
      <c r="EQ31" s="90">
        <f t="shared" si="205"/>
        <v>0</v>
      </c>
      <c r="ER31" s="43" t="e">
        <f t="shared" si="206"/>
        <v>#DIV/0!</v>
      </c>
      <c r="ES31" s="89" t="e">
        <f t="shared" si="116"/>
        <v>#DIV/0!</v>
      </c>
      <c r="ET31" s="43">
        <f t="shared" si="207"/>
        <v>0</v>
      </c>
      <c r="EU31" s="43">
        <f t="shared" si="208"/>
        <v>0</v>
      </c>
      <c r="EW31" s="95">
        <f t="shared" si="119"/>
        <v>0</v>
      </c>
      <c r="EX31" s="90">
        <f t="shared" si="209"/>
        <v>0</v>
      </c>
      <c r="EY31" s="43" t="e">
        <f t="shared" si="210"/>
        <v>#DIV/0!</v>
      </c>
      <c r="EZ31" s="89" t="e">
        <f t="shared" si="122"/>
        <v>#DIV/0!</v>
      </c>
      <c r="FA31" s="43">
        <f t="shared" si="211"/>
        <v>0</v>
      </c>
      <c r="FB31" s="43">
        <f t="shared" si="212"/>
        <v>0</v>
      </c>
    </row>
    <row r="32" s="43" customFormat="1" hidden="1" spans="1:158">
      <c r="A32" s="43" t="s">
        <v>95</v>
      </c>
      <c r="C32" s="43" t="s">
        <v>96</v>
      </c>
      <c r="F32" s="63">
        <v>0</v>
      </c>
      <c r="G32" s="64">
        <v>0</v>
      </c>
      <c r="H32" s="58">
        <f t="shared" si="215"/>
        <v>0</v>
      </c>
      <c r="I32" s="87">
        <v>0</v>
      </c>
      <c r="J32" s="88" t="e">
        <f t="shared" si="128"/>
        <v>#DIV/0!</v>
      </c>
      <c r="K32" s="89" t="e">
        <f t="shared" si="1"/>
        <v>#DIV/0!</v>
      </c>
      <c r="M32" s="43">
        <f t="shared" si="2"/>
        <v>0</v>
      </c>
      <c r="N32" s="90">
        <f t="shared" si="129"/>
        <v>0</v>
      </c>
      <c r="O32" s="43" t="e">
        <f t="shared" si="130"/>
        <v>#DIV/0!</v>
      </c>
      <c r="P32" s="89" t="e">
        <f t="shared" si="5"/>
        <v>#DIV/0!</v>
      </c>
      <c r="Q32" s="43">
        <f t="shared" si="131"/>
        <v>0</v>
      </c>
      <c r="R32" s="43">
        <f t="shared" si="132"/>
        <v>0</v>
      </c>
      <c r="T32" s="43">
        <f t="shared" si="8"/>
        <v>0</v>
      </c>
      <c r="U32" s="90">
        <f t="shared" si="133"/>
        <v>0</v>
      </c>
      <c r="V32" s="43" t="e">
        <f t="shared" si="134"/>
        <v>#DIV/0!</v>
      </c>
      <c r="W32" s="89" t="e">
        <f t="shared" si="11"/>
        <v>#DIV/0!</v>
      </c>
      <c r="X32" s="43">
        <f t="shared" si="135"/>
        <v>0</v>
      </c>
      <c r="Y32" s="43">
        <f t="shared" si="136"/>
        <v>0</v>
      </c>
      <c r="AA32" s="43">
        <f t="shared" si="14"/>
        <v>0</v>
      </c>
      <c r="AB32" s="90">
        <f t="shared" si="137"/>
        <v>0</v>
      </c>
      <c r="AC32" s="43" t="e">
        <f t="shared" si="138"/>
        <v>#DIV/0!</v>
      </c>
      <c r="AD32" s="89" t="e">
        <f t="shared" si="17"/>
        <v>#DIV/0!</v>
      </c>
      <c r="AE32" s="43">
        <f t="shared" si="139"/>
        <v>0</v>
      </c>
      <c r="AF32" s="43">
        <f t="shared" si="140"/>
        <v>0</v>
      </c>
      <c r="AH32" s="43">
        <f t="shared" si="20"/>
        <v>0</v>
      </c>
      <c r="AI32" s="90">
        <f t="shared" si="141"/>
        <v>0</v>
      </c>
      <c r="AJ32" s="43" t="e">
        <f t="shared" si="142"/>
        <v>#DIV/0!</v>
      </c>
      <c r="AK32" s="89" t="e">
        <f t="shared" si="23"/>
        <v>#DIV/0!</v>
      </c>
      <c r="AL32" s="43">
        <f t="shared" si="143"/>
        <v>0</v>
      </c>
      <c r="AM32" s="43">
        <f t="shared" si="144"/>
        <v>0</v>
      </c>
      <c r="AO32" s="43">
        <f t="shared" si="26"/>
        <v>0</v>
      </c>
      <c r="AP32" s="90">
        <f t="shared" si="145"/>
        <v>0</v>
      </c>
      <c r="AQ32" s="43" t="e">
        <f t="shared" si="146"/>
        <v>#DIV/0!</v>
      </c>
      <c r="AR32" s="89" t="e">
        <f t="shared" si="126"/>
        <v>#DIV/0!</v>
      </c>
      <c r="AS32" s="43">
        <f t="shared" si="147"/>
        <v>0</v>
      </c>
      <c r="AT32" s="43">
        <f t="shared" si="148"/>
        <v>0</v>
      </c>
      <c r="AV32" s="43">
        <f t="shared" si="31"/>
        <v>0</v>
      </c>
      <c r="AW32" s="90">
        <f t="shared" si="149"/>
        <v>0</v>
      </c>
      <c r="AX32" s="43" t="e">
        <f t="shared" si="150"/>
        <v>#DIV/0!</v>
      </c>
      <c r="AY32" s="89" t="e">
        <f t="shared" si="34"/>
        <v>#DIV/0!</v>
      </c>
      <c r="AZ32" s="43">
        <f t="shared" si="151"/>
        <v>0</v>
      </c>
      <c r="BA32" s="43">
        <f t="shared" si="152"/>
        <v>0</v>
      </c>
      <c r="BC32" s="43">
        <f t="shared" si="37"/>
        <v>0</v>
      </c>
      <c r="BD32" s="90">
        <f t="shared" si="153"/>
        <v>0</v>
      </c>
      <c r="BE32" s="43" t="e">
        <f t="shared" si="154"/>
        <v>#DIV/0!</v>
      </c>
      <c r="BF32" s="89" t="e">
        <f t="shared" si="40"/>
        <v>#DIV/0!</v>
      </c>
      <c r="BG32" s="43">
        <f t="shared" si="155"/>
        <v>0</v>
      </c>
      <c r="BH32" s="43">
        <f t="shared" si="156"/>
        <v>0</v>
      </c>
      <c r="BJ32" s="43">
        <f t="shared" si="43"/>
        <v>0</v>
      </c>
      <c r="BK32" s="90">
        <f t="shared" si="157"/>
        <v>0</v>
      </c>
      <c r="BL32" s="43" t="e">
        <f t="shared" si="158"/>
        <v>#DIV/0!</v>
      </c>
      <c r="BM32" s="89" t="e">
        <f t="shared" si="46"/>
        <v>#DIV/0!</v>
      </c>
      <c r="BN32" s="43">
        <f t="shared" si="159"/>
        <v>0</v>
      </c>
      <c r="BO32" s="43">
        <f t="shared" si="160"/>
        <v>0</v>
      </c>
      <c r="BQ32" s="43">
        <f t="shared" si="49"/>
        <v>0</v>
      </c>
      <c r="BR32" s="90">
        <f t="shared" si="216"/>
        <v>0</v>
      </c>
      <c r="BS32" s="43" t="e">
        <f t="shared" si="217"/>
        <v>#DIV/0!</v>
      </c>
      <c r="BT32" s="89" t="e">
        <f t="shared" si="52"/>
        <v>#DIV/0!</v>
      </c>
      <c r="BU32" s="43">
        <f t="shared" si="218"/>
        <v>0</v>
      </c>
      <c r="BV32" s="43">
        <f t="shared" si="219"/>
        <v>0</v>
      </c>
      <c r="BX32" s="43">
        <f t="shared" si="55"/>
        <v>0</v>
      </c>
      <c r="BY32" s="90">
        <f t="shared" si="220"/>
        <v>0</v>
      </c>
      <c r="BZ32" s="43" t="e">
        <f t="shared" si="221"/>
        <v>#DIV/0!</v>
      </c>
      <c r="CA32" s="89" t="e">
        <f t="shared" si="58"/>
        <v>#DIV/0!</v>
      </c>
      <c r="CB32" s="43">
        <f t="shared" si="222"/>
        <v>0</v>
      </c>
      <c r="CC32" s="43">
        <f t="shared" si="223"/>
        <v>0</v>
      </c>
      <c r="CE32" s="43">
        <f t="shared" si="61"/>
        <v>0</v>
      </c>
      <c r="CF32" s="90">
        <f t="shared" si="224"/>
        <v>0</v>
      </c>
      <c r="CG32" s="43" t="e">
        <f t="shared" si="225"/>
        <v>#DIV/0!</v>
      </c>
      <c r="CH32" s="89" t="e">
        <f t="shared" si="63"/>
        <v>#DIV/0!</v>
      </c>
      <c r="CI32" s="43">
        <f t="shared" si="226"/>
        <v>0</v>
      </c>
      <c r="CJ32" s="43">
        <f t="shared" si="227"/>
        <v>0</v>
      </c>
      <c r="CL32" s="43">
        <f t="shared" si="66"/>
        <v>0</v>
      </c>
      <c r="CM32" s="90">
        <f t="shared" si="228"/>
        <v>0</v>
      </c>
      <c r="CN32" s="43" t="e">
        <f t="shared" si="229"/>
        <v>#DIV/0!</v>
      </c>
      <c r="CO32" s="89" t="e">
        <f t="shared" si="69"/>
        <v>#DIV/0!</v>
      </c>
      <c r="CP32" s="43">
        <f t="shared" si="230"/>
        <v>0</v>
      </c>
      <c r="CQ32" s="43">
        <f t="shared" si="231"/>
        <v>0</v>
      </c>
      <c r="CS32" s="43">
        <f t="shared" si="72"/>
        <v>0</v>
      </c>
      <c r="CT32" s="90">
        <f t="shared" si="177"/>
        <v>0</v>
      </c>
      <c r="CU32" s="43" t="e">
        <f t="shared" si="178"/>
        <v>#DIV/0!</v>
      </c>
      <c r="CV32" s="89" t="e">
        <f t="shared" si="75"/>
        <v>#DIV/0!</v>
      </c>
      <c r="CW32" s="43">
        <f t="shared" si="179"/>
        <v>0</v>
      </c>
      <c r="CX32" s="43">
        <f t="shared" si="180"/>
        <v>0</v>
      </c>
      <c r="CZ32" s="43">
        <f t="shared" si="78"/>
        <v>0</v>
      </c>
      <c r="DA32" s="90">
        <f t="shared" si="181"/>
        <v>0</v>
      </c>
      <c r="DB32" s="43" t="e">
        <f t="shared" si="182"/>
        <v>#DIV/0!</v>
      </c>
      <c r="DC32" s="89" t="e">
        <f t="shared" si="81"/>
        <v>#DIV/0!</v>
      </c>
      <c r="DD32" s="43">
        <f t="shared" si="183"/>
        <v>0</v>
      </c>
      <c r="DE32" s="43">
        <f t="shared" si="184"/>
        <v>0</v>
      </c>
      <c r="DG32" s="43">
        <f t="shared" si="127"/>
        <v>0</v>
      </c>
      <c r="DH32" s="90">
        <f t="shared" si="185"/>
        <v>0</v>
      </c>
      <c r="DI32" s="43" t="e">
        <f t="shared" si="186"/>
        <v>#DIV/0!</v>
      </c>
      <c r="DJ32" s="89" t="e">
        <f t="shared" si="86"/>
        <v>#DIV/0!</v>
      </c>
      <c r="DK32" s="43">
        <f t="shared" si="187"/>
        <v>0</v>
      </c>
      <c r="DL32" s="43">
        <f t="shared" si="188"/>
        <v>0</v>
      </c>
      <c r="DN32" s="95">
        <f t="shared" si="89"/>
        <v>0</v>
      </c>
      <c r="DO32" s="90">
        <f t="shared" si="189"/>
        <v>0</v>
      </c>
      <c r="DP32" s="43" t="e">
        <f t="shared" si="190"/>
        <v>#DIV/0!</v>
      </c>
      <c r="DQ32" s="89" t="e">
        <f t="shared" si="92"/>
        <v>#DIV/0!</v>
      </c>
      <c r="DR32" s="43">
        <f t="shared" si="191"/>
        <v>0</v>
      </c>
      <c r="DS32" s="43">
        <f t="shared" si="192"/>
        <v>0</v>
      </c>
      <c r="DU32" s="95">
        <f t="shared" si="95"/>
        <v>0</v>
      </c>
      <c r="DV32" s="90">
        <f t="shared" si="193"/>
        <v>0</v>
      </c>
      <c r="DW32" s="43" t="e">
        <f t="shared" si="194"/>
        <v>#DIV/0!</v>
      </c>
      <c r="DX32" s="89" t="e">
        <f t="shared" si="98"/>
        <v>#DIV/0!</v>
      </c>
      <c r="DY32" s="43">
        <f t="shared" si="195"/>
        <v>0</v>
      </c>
      <c r="DZ32" s="43">
        <f t="shared" si="196"/>
        <v>0</v>
      </c>
      <c r="EB32" s="95">
        <f t="shared" si="101"/>
        <v>0</v>
      </c>
      <c r="EC32" s="90">
        <f t="shared" si="197"/>
        <v>0</v>
      </c>
      <c r="ED32" s="43" t="e">
        <f t="shared" si="198"/>
        <v>#DIV/0!</v>
      </c>
      <c r="EE32" s="89" t="e">
        <f t="shared" si="104"/>
        <v>#DIV/0!</v>
      </c>
      <c r="EF32" s="43">
        <f t="shared" si="199"/>
        <v>0</v>
      </c>
      <c r="EG32" s="43">
        <f t="shared" si="200"/>
        <v>0</v>
      </c>
      <c r="EI32" s="95">
        <f t="shared" si="107"/>
        <v>0</v>
      </c>
      <c r="EJ32" s="90">
        <f t="shared" si="201"/>
        <v>0</v>
      </c>
      <c r="EK32" s="43" t="e">
        <f t="shared" si="202"/>
        <v>#DIV/0!</v>
      </c>
      <c r="EL32" s="89" t="e">
        <f t="shared" si="110"/>
        <v>#DIV/0!</v>
      </c>
      <c r="EM32" s="43">
        <f t="shared" si="203"/>
        <v>0</v>
      </c>
      <c r="EN32" s="43">
        <f t="shared" si="204"/>
        <v>0</v>
      </c>
      <c r="EP32" s="95">
        <f t="shared" si="113"/>
        <v>0</v>
      </c>
      <c r="EQ32" s="90">
        <f t="shared" si="205"/>
        <v>0</v>
      </c>
      <c r="ER32" s="43" t="e">
        <f t="shared" si="206"/>
        <v>#DIV/0!</v>
      </c>
      <c r="ES32" s="89" t="e">
        <f t="shared" si="116"/>
        <v>#DIV/0!</v>
      </c>
      <c r="ET32" s="43">
        <f t="shared" si="207"/>
        <v>0</v>
      </c>
      <c r="EU32" s="43">
        <f t="shared" si="208"/>
        <v>0</v>
      </c>
      <c r="EW32" s="95">
        <f t="shared" si="119"/>
        <v>0</v>
      </c>
      <c r="EX32" s="90">
        <f t="shared" si="209"/>
        <v>0</v>
      </c>
      <c r="EY32" s="43" t="e">
        <f t="shared" si="210"/>
        <v>#DIV/0!</v>
      </c>
      <c r="EZ32" s="89" t="e">
        <f t="shared" si="122"/>
        <v>#DIV/0!</v>
      </c>
      <c r="FA32" s="43">
        <f t="shared" si="211"/>
        <v>0</v>
      </c>
      <c r="FB32" s="43">
        <f t="shared" si="212"/>
        <v>0</v>
      </c>
    </row>
    <row r="33" s="43" customFormat="1" hidden="1" spans="1:158">
      <c r="A33" s="43" t="s">
        <v>97</v>
      </c>
      <c r="C33" s="43" t="s">
        <v>98</v>
      </c>
      <c r="F33" s="63">
        <v>0</v>
      </c>
      <c r="G33" s="64">
        <v>0</v>
      </c>
      <c r="H33" s="58">
        <f t="shared" si="215"/>
        <v>0</v>
      </c>
      <c r="I33" s="87">
        <v>0</v>
      </c>
      <c r="J33" s="88" t="e">
        <f t="shared" si="128"/>
        <v>#DIV/0!</v>
      </c>
      <c r="K33" s="89" t="e">
        <f t="shared" si="1"/>
        <v>#DIV/0!</v>
      </c>
      <c r="M33" s="43">
        <f t="shared" si="2"/>
        <v>0</v>
      </c>
      <c r="N33" s="90">
        <f t="shared" si="129"/>
        <v>0</v>
      </c>
      <c r="O33" s="43" t="e">
        <f t="shared" si="130"/>
        <v>#DIV/0!</v>
      </c>
      <c r="P33" s="89" t="e">
        <f t="shared" si="5"/>
        <v>#DIV/0!</v>
      </c>
      <c r="Q33" s="43">
        <f t="shared" si="131"/>
        <v>0</v>
      </c>
      <c r="R33" s="43">
        <f t="shared" si="132"/>
        <v>0</v>
      </c>
      <c r="T33" s="43">
        <f t="shared" si="8"/>
        <v>0</v>
      </c>
      <c r="U33" s="90">
        <f t="shared" si="133"/>
        <v>0</v>
      </c>
      <c r="V33" s="43" t="e">
        <f t="shared" si="134"/>
        <v>#DIV/0!</v>
      </c>
      <c r="W33" s="89" t="e">
        <f t="shared" si="11"/>
        <v>#DIV/0!</v>
      </c>
      <c r="X33" s="43">
        <f t="shared" si="135"/>
        <v>0</v>
      </c>
      <c r="Y33" s="43">
        <f t="shared" si="136"/>
        <v>0</v>
      </c>
      <c r="AA33" s="43">
        <f t="shared" si="14"/>
        <v>0</v>
      </c>
      <c r="AB33" s="90">
        <f t="shared" si="137"/>
        <v>0</v>
      </c>
      <c r="AC33" s="43" t="e">
        <f t="shared" si="138"/>
        <v>#DIV/0!</v>
      </c>
      <c r="AD33" s="89" t="e">
        <f t="shared" si="17"/>
        <v>#DIV/0!</v>
      </c>
      <c r="AE33" s="43">
        <f t="shared" si="139"/>
        <v>0</v>
      </c>
      <c r="AF33" s="43">
        <f t="shared" si="140"/>
        <v>0</v>
      </c>
      <c r="AH33" s="43">
        <f t="shared" si="20"/>
        <v>0</v>
      </c>
      <c r="AI33" s="90">
        <f t="shared" si="141"/>
        <v>0</v>
      </c>
      <c r="AJ33" s="43" t="e">
        <f t="shared" si="142"/>
        <v>#DIV/0!</v>
      </c>
      <c r="AK33" s="89" t="e">
        <f t="shared" si="23"/>
        <v>#DIV/0!</v>
      </c>
      <c r="AL33" s="43">
        <f t="shared" si="143"/>
        <v>0</v>
      </c>
      <c r="AM33" s="43">
        <f t="shared" si="144"/>
        <v>0</v>
      </c>
      <c r="AO33" s="43">
        <f t="shared" si="26"/>
        <v>0</v>
      </c>
      <c r="AP33" s="90">
        <f t="shared" si="145"/>
        <v>0</v>
      </c>
      <c r="AQ33" s="43" t="e">
        <f t="shared" si="146"/>
        <v>#DIV/0!</v>
      </c>
      <c r="AR33" s="89" t="e">
        <f t="shared" si="126"/>
        <v>#DIV/0!</v>
      </c>
      <c r="AS33" s="43">
        <f t="shared" si="147"/>
        <v>0</v>
      </c>
      <c r="AT33" s="43">
        <f t="shared" si="148"/>
        <v>0</v>
      </c>
      <c r="AV33" s="43">
        <f t="shared" si="31"/>
        <v>0</v>
      </c>
      <c r="AW33" s="90">
        <f t="shared" si="149"/>
        <v>0</v>
      </c>
      <c r="AX33" s="43" t="e">
        <f t="shared" si="150"/>
        <v>#DIV/0!</v>
      </c>
      <c r="AY33" s="89" t="e">
        <f t="shared" si="34"/>
        <v>#DIV/0!</v>
      </c>
      <c r="AZ33" s="43">
        <f t="shared" si="151"/>
        <v>0</v>
      </c>
      <c r="BA33" s="43">
        <f t="shared" si="152"/>
        <v>0</v>
      </c>
      <c r="BC33" s="43">
        <f t="shared" si="37"/>
        <v>0</v>
      </c>
      <c r="BD33" s="90">
        <f t="shared" si="153"/>
        <v>0</v>
      </c>
      <c r="BE33" s="43" t="e">
        <f t="shared" si="154"/>
        <v>#DIV/0!</v>
      </c>
      <c r="BF33" s="89" t="e">
        <f t="shared" si="40"/>
        <v>#DIV/0!</v>
      </c>
      <c r="BG33" s="43">
        <f t="shared" si="155"/>
        <v>0</v>
      </c>
      <c r="BH33" s="43">
        <f t="shared" si="156"/>
        <v>0</v>
      </c>
      <c r="BJ33" s="43">
        <f t="shared" si="43"/>
        <v>0</v>
      </c>
      <c r="BK33" s="90">
        <f t="shared" si="157"/>
        <v>0</v>
      </c>
      <c r="BL33" s="43" t="e">
        <f t="shared" si="158"/>
        <v>#DIV/0!</v>
      </c>
      <c r="BM33" s="89" t="e">
        <f t="shared" si="46"/>
        <v>#DIV/0!</v>
      </c>
      <c r="BN33" s="43">
        <f t="shared" si="159"/>
        <v>0</v>
      </c>
      <c r="BO33" s="43">
        <f t="shared" si="160"/>
        <v>0</v>
      </c>
      <c r="BQ33" s="43">
        <f t="shared" si="49"/>
        <v>0</v>
      </c>
      <c r="BR33" s="90">
        <f t="shared" si="216"/>
        <v>0</v>
      </c>
      <c r="BS33" s="43" t="e">
        <f t="shared" si="217"/>
        <v>#DIV/0!</v>
      </c>
      <c r="BT33" s="89" t="e">
        <f t="shared" si="52"/>
        <v>#DIV/0!</v>
      </c>
      <c r="BU33" s="43">
        <f t="shared" si="218"/>
        <v>0</v>
      </c>
      <c r="BV33" s="43">
        <f t="shared" si="219"/>
        <v>0</v>
      </c>
      <c r="BX33" s="43">
        <f t="shared" si="55"/>
        <v>0</v>
      </c>
      <c r="BY33" s="90">
        <f t="shared" si="220"/>
        <v>0</v>
      </c>
      <c r="BZ33" s="43" t="e">
        <f t="shared" si="221"/>
        <v>#DIV/0!</v>
      </c>
      <c r="CA33" s="89" t="e">
        <f t="shared" si="58"/>
        <v>#DIV/0!</v>
      </c>
      <c r="CB33" s="43">
        <f t="shared" si="222"/>
        <v>0</v>
      </c>
      <c r="CC33" s="43">
        <f t="shared" si="223"/>
        <v>0</v>
      </c>
      <c r="CE33" s="43">
        <f t="shared" si="61"/>
        <v>0</v>
      </c>
      <c r="CF33" s="90">
        <f t="shared" si="224"/>
        <v>0</v>
      </c>
      <c r="CG33" s="43" t="e">
        <f t="shared" si="225"/>
        <v>#DIV/0!</v>
      </c>
      <c r="CH33" s="89" t="e">
        <f t="shared" si="63"/>
        <v>#DIV/0!</v>
      </c>
      <c r="CI33" s="43">
        <f t="shared" si="226"/>
        <v>0</v>
      </c>
      <c r="CJ33" s="43">
        <f t="shared" si="227"/>
        <v>0</v>
      </c>
      <c r="CL33" s="43">
        <f t="shared" si="66"/>
        <v>0</v>
      </c>
      <c r="CM33" s="90">
        <f t="shared" si="228"/>
        <v>0</v>
      </c>
      <c r="CN33" s="43" t="e">
        <f t="shared" si="229"/>
        <v>#DIV/0!</v>
      </c>
      <c r="CO33" s="89" t="e">
        <f t="shared" si="69"/>
        <v>#DIV/0!</v>
      </c>
      <c r="CP33" s="43">
        <f t="shared" si="230"/>
        <v>0</v>
      </c>
      <c r="CQ33" s="43">
        <f t="shared" si="231"/>
        <v>0</v>
      </c>
      <c r="CS33" s="43">
        <f t="shared" si="72"/>
        <v>0</v>
      </c>
      <c r="CT33" s="90">
        <f t="shared" si="177"/>
        <v>0</v>
      </c>
      <c r="CU33" s="43" t="e">
        <f t="shared" si="178"/>
        <v>#DIV/0!</v>
      </c>
      <c r="CV33" s="89" t="e">
        <f t="shared" si="75"/>
        <v>#DIV/0!</v>
      </c>
      <c r="CW33" s="43">
        <f t="shared" si="179"/>
        <v>0</v>
      </c>
      <c r="CX33" s="43">
        <f t="shared" si="180"/>
        <v>0</v>
      </c>
      <c r="CZ33" s="43">
        <f t="shared" si="78"/>
        <v>0</v>
      </c>
      <c r="DA33" s="90">
        <f t="shared" si="181"/>
        <v>0</v>
      </c>
      <c r="DB33" s="43" t="e">
        <f t="shared" si="182"/>
        <v>#DIV/0!</v>
      </c>
      <c r="DC33" s="89" t="e">
        <f t="shared" si="81"/>
        <v>#DIV/0!</v>
      </c>
      <c r="DD33" s="43">
        <f t="shared" si="183"/>
        <v>0</v>
      </c>
      <c r="DE33" s="43">
        <f t="shared" si="184"/>
        <v>0</v>
      </c>
      <c r="DG33" s="43">
        <f t="shared" si="127"/>
        <v>0</v>
      </c>
      <c r="DH33" s="90">
        <f t="shared" si="185"/>
        <v>0</v>
      </c>
      <c r="DI33" s="43" t="e">
        <f t="shared" si="186"/>
        <v>#DIV/0!</v>
      </c>
      <c r="DJ33" s="89" t="e">
        <f t="shared" si="86"/>
        <v>#DIV/0!</v>
      </c>
      <c r="DK33" s="43">
        <f t="shared" si="187"/>
        <v>0</v>
      </c>
      <c r="DL33" s="43">
        <f t="shared" si="188"/>
        <v>0</v>
      </c>
      <c r="DN33" s="95">
        <f t="shared" si="89"/>
        <v>0</v>
      </c>
      <c r="DO33" s="90">
        <f t="shared" si="189"/>
        <v>0</v>
      </c>
      <c r="DP33" s="43" t="e">
        <f t="shared" si="190"/>
        <v>#DIV/0!</v>
      </c>
      <c r="DQ33" s="89" t="e">
        <f t="shared" si="92"/>
        <v>#DIV/0!</v>
      </c>
      <c r="DR33" s="43">
        <f t="shared" si="191"/>
        <v>0</v>
      </c>
      <c r="DS33" s="43">
        <f t="shared" si="192"/>
        <v>0</v>
      </c>
      <c r="DU33" s="95">
        <f t="shared" si="95"/>
        <v>0</v>
      </c>
      <c r="DV33" s="90">
        <f t="shared" si="193"/>
        <v>0</v>
      </c>
      <c r="DW33" s="43" t="e">
        <f t="shared" si="194"/>
        <v>#DIV/0!</v>
      </c>
      <c r="DX33" s="89" t="e">
        <f t="shared" si="98"/>
        <v>#DIV/0!</v>
      </c>
      <c r="DY33" s="43">
        <f t="shared" si="195"/>
        <v>0</v>
      </c>
      <c r="DZ33" s="43">
        <f t="shared" si="196"/>
        <v>0</v>
      </c>
      <c r="EB33" s="95">
        <f t="shared" si="101"/>
        <v>0</v>
      </c>
      <c r="EC33" s="90">
        <f t="shared" si="197"/>
        <v>0</v>
      </c>
      <c r="ED33" s="43" t="e">
        <f t="shared" si="198"/>
        <v>#DIV/0!</v>
      </c>
      <c r="EE33" s="89" t="e">
        <f t="shared" si="104"/>
        <v>#DIV/0!</v>
      </c>
      <c r="EF33" s="43">
        <f t="shared" si="199"/>
        <v>0</v>
      </c>
      <c r="EG33" s="43">
        <f t="shared" si="200"/>
        <v>0</v>
      </c>
      <c r="EI33" s="95">
        <f t="shared" si="107"/>
        <v>0</v>
      </c>
      <c r="EJ33" s="90">
        <f t="shared" si="201"/>
        <v>0</v>
      </c>
      <c r="EK33" s="43" t="e">
        <f t="shared" si="202"/>
        <v>#DIV/0!</v>
      </c>
      <c r="EL33" s="89" t="e">
        <f t="shared" si="110"/>
        <v>#DIV/0!</v>
      </c>
      <c r="EM33" s="43">
        <f t="shared" si="203"/>
        <v>0</v>
      </c>
      <c r="EN33" s="43">
        <f t="shared" si="204"/>
        <v>0</v>
      </c>
      <c r="EP33" s="95">
        <f t="shared" si="113"/>
        <v>0</v>
      </c>
      <c r="EQ33" s="90">
        <f t="shared" si="205"/>
        <v>0</v>
      </c>
      <c r="ER33" s="43" t="e">
        <f t="shared" si="206"/>
        <v>#DIV/0!</v>
      </c>
      <c r="ES33" s="89" t="e">
        <f t="shared" si="116"/>
        <v>#DIV/0!</v>
      </c>
      <c r="ET33" s="43">
        <f t="shared" si="207"/>
        <v>0</v>
      </c>
      <c r="EU33" s="43">
        <f t="shared" si="208"/>
        <v>0</v>
      </c>
      <c r="EW33" s="95">
        <f t="shared" si="119"/>
        <v>0</v>
      </c>
      <c r="EX33" s="90">
        <f t="shared" si="209"/>
        <v>0</v>
      </c>
      <c r="EY33" s="43" t="e">
        <f t="shared" si="210"/>
        <v>#DIV/0!</v>
      </c>
      <c r="EZ33" s="89" t="e">
        <f t="shared" si="122"/>
        <v>#DIV/0!</v>
      </c>
      <c r="FA33" s="43">
        <f t="shared" si="211"/>
        <v>0</v>
      </c>
      <c r="FB33" s="43">
        <f t="shared" si="212"/>
        <v>0</v>
      </c>
    </row>
    <row r="34" hidden="1" spans="1:158">
      <c r="A34" t="s">
        <v>99</v>
      </c>
      <c r="B34" t="s">
        <v>100</v>
      </c>
      <c r="C34" t="s">
        <v>101</v>
      </c>
      <c r="D34">
        <v>0.03456</v>
      </c>
      <c r="E34">
        <v>10.4</v>
      </c>
      <c r="F34" s="65">
        <v>0</v>
      </c>
      <c r="G34" s="66">
        <v>0</v>
      </c>
      <c r="H34" s="58">
        <f t="shared" si="215"/>
        <v>0</v>
      </c>
      <c r="I34" s="79">
        <v>0.01</v>
      </c>
      <c r="J34" s="80">
        <f t="shared" si="128"/>
        <v>0</v>
      </c>
      <c r="K34" s="81">
        <f t="shared" si="1"/>
        <v>44112</v>
      </c>
      <c r="M34">
        <f t="shared" si="2"/>
        <v>0</v>
      </c>
      <c r="N34">
        <f t="shared" si="129"/>
        <v>0.01</v>
      </c>
      <c r="O34">
        <f t="shared" si="130"/>
        <v>0</v>
      </c>
      <c r="P34" s="81">
        <f t="shared" si="5"/>
        <v>44073</v>
      </c>
      <c r="Q34">
        <f t="shared" si="131"/>
        <v>0</v>
      </c>
      <c r="R34">
        <f t="shared" si="132"/>
        <v>0</v>
      </c>
      <c r="T34">
        <f t="shared" si="8"/>
        <v>0</v>
      </c>
      <c r="U34">
        <f t="shared" si="133"/>
        <v>0.01</v>
      </c>
      <c r="V34">
        <f t="shared" si="134"/>
        <v>0</v>
      </c>
      <c r="W34" s="81">
        <f t="shared" si="11"/>
        <v>44076</v>
      </c>
      <c r="X34">
        <f t="shared" si="135"/>
        <v>0</v>
      </c>
      <c r="Y34">
        <f t="shared" si="136"/>
        <v>0</v>
      </c>
      <c r="AA34">
        <f t="shared" si="14"/>
        <v>0</v>
      </c>
      <c r="AB34">
        <f t="shared" si="137"/>
        <v>0.01</v>
      </c>
      <c r="AC34">
        <f t="shared" si="138"/>
        <v>0</v>
      </c>
      <c r="AD34" s="81">
        <f t="shared" si="17"/>
        <v>44082</v>
      </c>
      <c r="AE34">
        <f t="shared" si="139"/>
        <v>0</v>
      </c>
      <c r="AF34">
        <f t="shared" si="140"/>
        <v>0</v>
      </c>
      <c r="AH34">
        <f t="shared" si="20"/>
        <v>0</v>
      </c>
      <c r="AI34">
        <f t="shared" si="141"/>
        <v>0.01</v>
      </c>
      <c r="AJ34">
        <f t="shared" si="142"/>
        <v>0</v>
      </c>
      <c r="AK34" s="81">
        <f t="shared" si="23"/>
        <v>44082</v>
      </c>
      <c r="AL34">
        <f t="shared" si="143"/>
        <v>0</v>
      </c>
      <c r="AM34">
        <f t="shared" si="144"/>
        <v>0</v>
      </c>
      <c r="AO34">
        <f t="shared" si="26"/>
        <v>0</v>
      </c>
      <c r="AP34">
        <f t="shared" si="145"/>
        <v>0.01</v>
      </c>
      <c r="AQ34">
        <f t="shared" si="146"/>
        <v>0</v>
      </c>
      <c r="AR34" s="81">
        <f t="shared" si="126"/>
        <v>44082</v>
      </c>
      <c r="AS34">
        <f t="shared" si="147"/>
        <v>0</v>
      </c>
      <c r="AT34">
        <f t="shared" si="148"/>
        <v>0</v>
      </c>
      <c r="AV34">
        <f t="shared" si="31"/>
        <v>0</v>
      </c>
      <c r="AW34">
        <f t="shared" si="149"/>
        <v>0.01</v>
      </c>
      <c r="AX34">
        <f t="shared" si="150"/>
        <v>0</v>
      </c>
      <c r="AY34" s="81">
        <f t="shared" si="34"/>
        <v>44089</v>
      </c>
      <c r="AZ34">
        <f t="shared" si="151"/>
        <v>0</v>
      </c>
      <c r="BA34">
        <f t="shared" si="152"/>
        <v>0</v>
      </c>
      <c r="BC34">
        <f t="shared" si="37"/>
        <v>0</v>
      </c>
      <c r="BD34">
        <f t="shared" si="153"/>
        <v>0.01</v>
      </c>
      <c r="BE34">
        <f t="shared" si="154"/>
        <v>0</v>
      </c>
      <c r="BF34" s="81">
        <f t="shared" si="40"/>
        <v>44089</v>
      </c>
      <c r="BG34">
        <f t="shared" si="155"/>
        <v>0</v>
      </c>
      <c r="BH34">
        <f t="shared" si="156"/>
        <v>0</v>
      </c>
      <c r="BJ34">
        <f t="shared" si="43"/>
        <v>0</v>
      </c>
      <c r="BK34">
        <f t="shared" si="157"/>
        <v>0.01</v>
      </c>
      <c r="BL34">
        <f t="shared" si="158"/>
        <v>0</v>
      </c>
      <c r="BM34" s="81">
        <f t="shared" si="46"/>
        <v>44112</v>
      </c>
      <c r="BN34">
        <f t="shared" si="159"/>
        <v>0</v>
      </c>
      <c r="BO34">
        <f t="shared" si="160"/>
        <v>0</v>
      </c>
      <c r="BQ34">
        <f t="shared" si="49"/>
        <v>0</v>
      </c>
      <c r="BR34">
        <f t="shared" si="216"/>
        <v>0.01</v>
      </c>
      <c r="BS34">
        <f t="shared" si="217"/>
        <v>0</v>
      </c>
      <c r="BT34" s="81">
        <f t="shared" si="52"/>
        <v>44115</v>
      </c>
      <c r="BU34">
        <f t="shared" si="218"/>
        <v>0</v>
      </c>
      <c r="BV34">
        <f t="shared" si="219"/>
        <v>0</v>
      </c>
      <c r="BX34">
        <f t="shared" si="55"/>
        <v>0</v>
      </c>
      <c r="BY34">
        <f t="shared" si="220"/>
        <v>0.01</v>
      </c>
      <c r="BZ34">
        <f t="shared" si="221"/>
        <v>0</v>
      </c>
      <c r="CA34" s="81">
        <f t="shared" si="58"/>
        <v>44124</v>
      </c>
      <c r="CB34">
        <f t="shared" si="222"/>
        <v>0</v>
      </c>
      <c r="CC34">
        <f t="shared" si="223"/>
        <v>0</v>
      </c>
      <c r="CE34">
        <f t="shared" si="61"/>
        <v>0</v>
      </c>
      <c r="CF34">
        <f t="shared" si="224"/>
        <v>0.01</v>
      </c>
      <c r="CG34">
        <f t="shared" si="225"/>
        <v>0</v>
      </c>
      <c r="CH34" s="81">
        <f t="shared" si="63"/>
        <v>44112</v>
      </c>
      <c r="CI34">
        <f t="shared" si="226"/>
        <v>0</v>
      </c>
      <c r="CJ34">
        <f t="shared" si="227"/>
        <v>0</v>
      </c>
      <c r="CL34">
        <f t="shared" si="66"/>
        <v>0</v>
      </c>
      <c r="CM34">
        <f t="shared" si="228"/>
        <v>0.01</v>
      </c>
      <c r="CN34">
        <f t="shared" si="229"/>
        <v>0</v>
      </c>
      <c r="CO34" s="81">
        <f t="shared" si="69"/>
        <v>44116</v>
      </c>
      <c r="CP34">
        <f t="shared" si="230"/>
        <v>0</v>
      </c>
      <c r="CQ34">
        <f t="shared" si="231"/>
        <v>0</v>
      </c>
      <c r="CS34">
        <f t="shared" si="72"/>
        <v>0</v>
      </c>
      <c r="CT34">
        <f t="shared" si="177"/>
        <v>0.01</v>
      </c>
      <c r="CU34">
        <f t="shared" si="178"/>
        <v>0</v>
      </c>
      <c r="CV34" s="81">
        <f t="shared" si="75"/>
        <v>44116</v>
      </c>
      <c r="CW34">
        <f t="shared" si="179"/>
        <v>0</v>
      </c>
      <c r="CX34">
        <f t="shared" si="180"/>
        <v>0</v>
      </c>
      <c r="CZ34">
        <f t="shared" si="78"/>
        <v>0</v>
      </c>
      <c r="DA34">
        <f t="shared" si="181"/>
        <v>0.01</v>
      </c>
      <c r="DB34">
        <f t="shared" si="182"/>
        <v>0</v>
      </c>
      <c r="DC34" s="81">
        <f t="shared" si="81"/>
        <v>44127</v>
      </c>
      <c r="DD34">
        <f t="shared" si="183"/>
        <v>0</v>
      </c>
      <c r="DE34">
        <f t="shared" si="184"/>
        <v>0</v>
      </c>
      <c r="DG34">
        <f t="shared" si="127"/>
        <v>0</v>
      </c>
      <c r="DH34">
        <f t="shared" si="185"/>
        <v>0.01</v>
      </c>
      <c r="DI34">
        <f t="shared" si="186"/>
        <v>0</v>
      </c>
      <c r="DJ34" s="81">
        <f t="shared" si="86"/>
        <v>44127</v>
      </c>
      <c r="DK34">
        <f t="shared" si="187"/>
        <v>0</v>
      </c>
      <c r="DL34">
        <f t="shared" si="188"/>
        <v>0</v>
      </c>
      <c r="DN34" s="96">
        <f t="shared" si="89"/>
        <v>0</v>
      </c>
      <c r="DO34">
        <f t="shared" si="189"/>
        <v>0.01</v>
      </c>
      <c r="DP34">
        <f t="shared" si="190"/>
        <v>0</v>
      </c>
      <c r="DQ34" s="81">
        <f t="shared" si="92"/>
        <v>44134</v>
      </c>
      <c r="DR34">
        <f t="shared" si="191"/>
        <v>0</v>
      </c>
      <c r="DS34">
        <f t="shared" si="192"/>
        <v>0</v>
      </c>
      <c r="DU34" s="96">
        <f t="shared" si="95"/>
        <v>0</v>
      </c>
      <c r="DV34">
        <f t="shared" si="193"/>
        <v>0.01</v>
      </c>
      <c r="DW34">
        <f t="shared" si="194"/>
        <v>0</v>
      </c>
      <c r="DX34" s="81">
        <f t="shared" si="98"/>
        <v>44141</v>
      </c>
      <c r="DY34">
        <f t="shared" si="195"/>
        <v>0</v>
      </c>
      <c r="DZ34">
        <f t="shared" si="196"/>
        <v>0</v>
      </c>
      <c r="EB34" s="96">
        <f t="shared" si="101"/>
        <v>0</v>
      </c>
      <c r="EC34">
        <f t="shared" si="197"/>
        <v>0.01</v>
      </c>
      <c r="ED34">
        <f t="shared" si="198"/>
        <v>0</v>
      </c>
      <c r="EE34" s="81">
        <f t="shared" si="104"/>
        <v>44141</v>
      </c>
      <c r="EF34">
        <f t="shared" si="199"/>
        <v>0</v>
      </c>
      <c r="EG34">
        <f t="shared" si="200"/>
        <v>0</v>
      </c>
      <c r="EI34" s="96">
        <f t="shared" si="107"/>
        <v>0</v>
      </c>
      <c r="EJ34">
        <f t="shared" si="201"/>
        <v>0.01</v>
      </c>
      <c r="EK34">
        <f t="shared" si="202"/>
        <v>0</v>
      </c>
      <c r="EL34" s="81">
        <f t="shared" si="110"/>
        <v>44141</v>
      </c>
      <c r="EM34">
        <f t="shared" si="203"/>
        <v>0</v>
      </c>
      <c r="EN34">
        <f t="shared" si="204"/>
        <v>0</v>
      </c>
      <c r="EP34" s="96">
        <f t="shared" si="113"/>
        <v>0</v>
      </c>
      <c r="EQ34">
        <f t="shared" si="205"/>
        <v>0.01</v>
      </c>
      <c r="ER34">
        <f t="shared" si="206"/>
        <v>0</v>
      </c>
      <c r="ES34" s="81">
        <f t="shared" si="116"/>
        <v>44141</v>
      </c>
      <c r="ET34">
        <f t="shared" si="207"/>
        <v>0</v>
      </c>
      <c r="EU34">
        <f t="shared" si="208"/>
        <v>0</v>
      </c>
      <c r="EW34" s="96">
        <f t="shared" si="119"/>
        <v>0</v>
      </c>
      <c r="EX34">
        <f t="shared" si="209"/>
        <v>0.01</v>
      </c>
      <c r="EY34">
        <f t="shared" si="210"/>
        <v>0</v>
      </c>
      <c r="EZ34" s="81">
        <f t="shared" si="122"/>
        <v>44141</v>
      </c>
      <c r="FA34">
        <f t="shared" si="211"/>
        <v>0</v>
      </c>
      <c r="FB34">
        <f t="shared" si="212"/>
        <v>0</v>
      </c>
    </row>
    <row r="35" hidden="1" spans="1:158">
      <c r="A35" t="s">
        <v>102</v>
      </c>
      <c r="B35" t="s">
        <v>103</v>
      </c>
      <c r="C35" t="s">
        <v>104</v>
      </c>
      <c r="D35">
        <v>0.03456</v>
      </c>
      <c r="E35">
        <v>10.4</v>
      </c>
      <c r="F35" s="65">
        <v>5</v>
      </c>
      <c r="G35" s="66">
        <v>0</v>
      </c>
      <c r="H35" s="58">
        <f t="shared" si="215"/>
        <v>5</v>
      </c>
      <c r="I35" s="79">
        <v>0.01</v>
      </c>
      <c r="J35" s="80">
        <f t="shared" si="128"/>
        <v>500</v>
      </c>
      <c r="K35" s="81">
        <f t="shared" si="1"/>
        <v>44612</v>
      </c>
      <c r="M35">
        <f t="shared" si="2"/>
        <v>5</v>
      </c>
      <c r="N35">
        <f t="shared" si="129"/>
        <v>0.01</v>
      </c>
      <c r="O35">
        <f t="shared" si="130"/>
        <v>500</v>
      </c>
      <c r="P35" s="81">
        <f t="shared" si="5"/>
        <v>44573</v>
      </c>
      <c r="Q35">
        <f t="shared" si="131"/>
        <v>0</v>
      </c>
      <c r="R35">
        <f t="shared" si="132"/>
        <v>0</v>
      </c>
      <c r="T35">
        <f t="shared" si="8"/>
        <v>5</v>
      </c>
      <c r="U35">
        <f t="shared" si="133"/>
        <v>0.01</v>
      </c>
      <c r="V35">
        <f t="shared" si="134"/>
        <v>500</v>
      </c>
      <c r="W35" s="81">
        <f t="shared" si="11"/>
        <v>44576</v>
      </c>
      <c r="X35">
        <f t="shared" si="135"/>
        <v>0</v>
      </c>
      <c r="Y35">
        <f t="shared" si="136"/>
        <v>0</v>
      </c>
      <c r="AA35">
        <f t="shared" si="14"/>
        <v>5</v>
      </c>
      <c r="AB35">
        <f t="shared" si="137"/>
        <v>0.01</v>
      </c>
      <c r="AC35">
        <f t="shared" si="138"/>
        <v>500</v>
      </c>
      <c r="AD35" s="81">
        <f t="shared" si="17"/>
        <v>44582</v>
      </c>
      <c r="AE35">
        <f t="shared" si="139"/>
        <v>0</v>
      </c>
      <c r="AF35">
        <f t="shared" si="140"/>
        <v>0</v>
      </c>
      <c r="AH35">
        <f t="shared" si="20"/>
        <v>5</v>
      </c>
      <c r="AI35">
        <f t="shared" si="141"/>
        <v>0.01</v>
      </c>
      <c r="AJ35">
        <f t="shared" si="142"/>
        <v>500</v>
      </c>
      <c r="AK35" s="81">
        <f t="shared" si="23"/>
        <v>44582</v>
      </c>
      <c r="AL35">
        <f t="shared" si="143"/>
        <v>0</v>
      </c>
      <c r="AM35">
        <f t="shared" si="144"/>
        <v>0</v>
      </c>
      <c r="AO35">
        <f t="shared" si="26"/>
        <v>5</v>
      </c>
      <c r="AP35">
        <f t="shared" si="145"/>
        <v>0.01</v>
      </c>
      <c r="AQ35">
        <f t="shared" si="146"/>
        <v>500</v>
      </c>
      <c r="AR35" s="81">
        <f t="shared" si="126"/>
        <v>44582</v>
      </c>
      <c r="AS35">
        <f t="shared" si="147"/>
        <v>0</v>
      </c>
      <c r="AT35">
        <f t="shared" si="148"/>
        <v>0</v>
      </c>
      <c r="AV35">
        <f t="shared" si="31"/>
        <v>5</v>
      </c>
      <c r="AW35">
        <f t="shared" si="149"/>
        <v>0.01</v>
      </c>
      <c r="AX35">
        <f t="shared" si="150"/>
        <v>500</v>
      </c>
      <c r="AY35" s="81">
        <f t="shared" si="34"/>
        <v>44589</v>
      </c>
      <c r="AZ35">
        <f t="shared" si="151"/>
        <v>0</v>
      </c>
      <c r="BA35">
        <f t="shared" si="152"/>
        <v>0</v>
      </c>
      <c r="BC35">
        <f t="shared" si="37"/>
        <v>5</v>
      </c>
      <c r="BD35">
        <f t="shared" si="153"/>
        <v>0.01</v>
      </c>
      <c r="BE35">
        <f t="shared" si="154"/>
        <v>500</v>
      </c>
      <c r="BF35" s="81">
        <f t="shared" si="40"/>
        <v>44589</v>
      </c>
      <c r="BG35">
        <f t="shared" si="155"/>
        <v>0</v>
      </c>
      <c r="BH35">
        <f t="shared" si="156"/>
        <v>0</v>
      </c>
      <c r="BJ35">
        <f t="shared" si="43"/>
        <v>5</v>
      </c>
      <c r="BK35">
        <f t="shared" si="157"/>
        <v>0.01</v>
      </c>
      <c r="BL35">
        <f t="shared" si="158"/>
        <v>500</v>
      </c>
      <c r="BM35" s="81">
        <f t="shared" si="46"/>
        <v>44612</v>
      </c>
      <c r="BN35">
        <f t="shared" si="159"/>
        <v>0</v>
      </c>
      <c r="BO35">
        <f t="shared" si="160"/>
        <v>0</v>
      </c>
      <c r="BQ35">
        <f t="shared" si="49"/>
        <v>5</v>
      </c>
      <c r="BR35">
        <f t="shared" si="216"/>
        <v>0.01</v>
      </c>
      <c r="BS35">
        <f t="shared" si="217"/>
        <v>500</v>
      </c>
      <c r="BT35" s="81">
        <f t="shared" si="52"/>
        <v>44615</v>
      </c>
      <c r="BU35">
        <f t="shared" si="218"/>
        <v>0</v>
      </c>
      <c r="BV35">
        <f t="shared" si="219"/>
        <v>0</v>
      </c>
      <c r="BX35">
        <f t="shared" si="55"/>
        <v>5</v>
      </c>
      <c r="BY35">
        <f t="shared" si="220"/>
        <v>0.01</v>
      </c>
      <c r="BZ35">
        <f t="shared" si="221"/>
        <v>500</v>
      </c>
      <c r="CA35" s="81">
        <f t="shared" si="58"/>
        <v>44624</v>
      </c>
      <c r="CB35">
        <f t="shared" si="222"/>
        <v>0</v>
      </c>
      <c r="CC35">
        <f t="shared" si="223"/>
        <v>0</v>
      </c>
      <c r="CE35">
        <f t="shared" si="61"/>
        <v>5</v>
      </c>
      <c r="CF35">
        <f t="shared" si="224"/>
        <v>0.01</v>
      </c>
      <c r="CG35">
        <f t="shared" si="225"/>
        <v>500</v>
      </c>
      <c r="CH35" s="81">
        <f t="shared" si="63"/>
        <v>44612</v>
      </c>
      <c r="CI35">
        <f t="shared" si="226"/>
        <v>0</v>
      </c>
      <c r="CJ35">
        <f t="shared" si="227"/>
        <v>0</v>
      </c>
      <c r="CL35">
        <f t="shared" si="66"/>
        <v>5</v>
      </c>
      <c r="CM35">
        <f t="shared" si="228"/>
        <v>0.01</v>
      </c>
      <c r="CN35">
        <f t="shared" si="229"/>
        <v>500</v>
      </c>
      <c r="CO35" s="81">
        <f t="shared" si="69"/>
        <v>44616</v>
      </c>
      <c r="CP35">
        <f t="shared" si="230"/>
        <v>0</v>
      </c>
      <c r="CQ35">
        <f t="shared" si="231"/>
        <v>0</v>
      </c>
      <c r="CS35">
        <f t="shared" si="72"/>
        <v>5</v>
      </c>
      <c r="CT35">
        <f t="shared" si="177"/>
        <v>0.01</v>
      </c>
      <c r="CU35">
        <f t="shared" si="178"/>
        <v>500</v>
      </c>
      <c r="CV35" s="81">
        <f t="shared" si="75"/>
        <v>44616</v>
      </c>
      <c r="CW35">
        <f t="shared" si="179"/>
        <v>0</v>
      </c>
      <c r="CX35">
        <f t="shared" si="180"/>
        <v>0</v>
      </c>
      <c r="CZ35">
        <f t="shared" si="78"/>
        <v>5</v>
      </c>
      <c r="DA35">
        <f t="shared" si="181"/>
        <v>0.01</v>
      </c>
      <c r="DB35">
        <f t="shared" si="182"/>
        <v>500</v>
      </c>
      <c r="DC35" s="81">
        <f t="shared" si="81"/>
        <v>44627</v>
      </c>
      <c r="DD35">
        <f t="shared" si="183"/>
        <v>0</v>
      </c>
      <c r="DE35">
        <f t="shared" si="184"/>
        <v>0</v>
      </c>
      <c r="DG35">
        <f t="shared" si="127"/>
        <v>5</v>
      </c>
      <c r="DH35">
        <f t="shared" si="185"/>
        <v>0.01</v>
      </c>
      <c r="DI35">
        <f t="shared" si="186"/>
        <v>500</v>
      </c>
      <c r="DJ35" s="81">
        <f t="shared" si="86"/>
        <v>44627</v>
      </c>
      <c r="DK35">
        <f t="shared" si="187"/>
        <v>0</v>
      </c>
      <c r="DL35">
        <f t="shared" si="188"/>
        <v>0</v>
      </c>
      <c r="DN35" s="96">
        <f t="shared" si="89"/>
        <v>5</v>
      </c>
      <c r="DO35">
        <f t="shared" si="189"/>
        <v>0.01</v>
      </c>
      <c r="DP35">
        <f t="shared" si="190"/>
        <v>500</v>
      </c>
      <c r="DQ35" s="81">
        <f t="shared" si="92"/>
        <v>44634</v>
      </c>
      <c r="DR35">
        <f t="shared" si="191"/>
        <v>0</v>
      </c>
      <c r="DS35">
        <f t="shared" si="192"/>
        <v>0</v>
      </c>
      <c r="DU35" s="96">
        <f t="shared" si="95"/>
        <v>5</v>
      </c>
      <c r="DV35">
        <f t="shared" si="193"/>
        <v>0.01</v>
      </c>
      <c r="DW35">
        <f t="shared" si="194"/>
        <v>500</v>
      </c>
      <c r="DX35" s="81">
        <f t="shared" si="98"/>
        <v>44641</v>
      </c>
      <c r="DY35">
        <f t="shared" si="195"/>
        <v>0</v>
      </c>
      <c r="DZ35">
        <f t="shared" si="196"/>
        <v>0</v>
      </c>
      <c r="EB35" s="96">
        <f t="shared" si="101"/>
        <v>5</v>
      </c>
      <c r="EC35">
        <f t="shared" si="197"/>
        <v>0.01</v>
      </c>
      <c r="ED35">
        <f t="shared" si="198"/>
        <v>500</v>
      </c>
      <c r="EE35" s="81">
        <f t="shared" si="104"/>
        <v>44641</v>
      </c>
      <c r="EF35">
        <f t="shared" si="199"/>
        <v>0</v>
      </c>
      <c r="EG35">
        <f t="shared" si="200"/>
        <v>0</v>
      </c>
      <c r="EI35" s="96">
        <f t="shared" si="107"/>
        <v>5</v>
      </c>
      <c r="EJ35">
        <f t="shared" si="201"/>
        <v>0.01</v>
      </c>
      <c r="EK35">
        <f t="shared" si="202"/>
        <v>500</v>
      </c>
      <c r="EL35" s="81">
        <f t="shared" si="110"/>
        <v>44641</v>
      </c>
      <c r="EM35">
        <f t="shared" si="203"/>
        <v>0</v>
      </c>
      <c r="EN35">
        <f t="shared" si="204"/>
        <v>0</v>
      </c>
      <c r="EP35" s="96">
        <f t="shared" si="113"/>
        <v>5</v>
      </c>
      <c r="EQ35">
        <f t="shared" si="205"/>
        <v>0.01</v>
      </c>
      <c r="ER35">
        <f t="shared" si="206"/>
        <v>500</v>
      </c>
      <c r="ES35" s="81">
        <f t="shared" si="116"/>
        <v>44641</v>
      </c>
      <c r="ET35">
        <f t="shared" si="207"/>
        <v>0</v>
      </c>
      <c r="EU35">
        <f t="shared" si="208"/>
        <v>0</v>
      </c>
      <c r="EW35" s="96">
        <f t="shared" si="119"/>
        <v>5</v>
      </c>
      <c r="EX35">
        <f t="shared" si="209"/>
        <v>0.01</v>
      </c>
      <c r="EY35">
        <f t="shared" si="210"/>
        <v>500</v>
      </c>
      <c r="EZ35" s="81">
        <f t="shared" si="122"/>
        <v>44641</v>
      </c>
      <c r="FA35">
        <f t="shared" si="211"/>
        <v>0</v>
      </c>
      <c r="FB35">
        <f t="shared" si="212"/>
        <v>0</v>
      </c>
    </row>
    <row r="36" hidden="1" spans="1:158">
      <c r="A36" t="s">
        <v>105</v>
      </c>
      <c r="B36" t="s">
        <v>106</v>
      </c>
      <c r="C36" t="s">
        <v>107</v>
      </c>
      <c r="D36">
        <v>0.03456</v>
      </c>
      <c r="E36">
        <v>10.4</v>
      </c>
      <c r="F36" s="65">
        <v>0</v>
      </c>
      <c r="G36" s="66">
        <v>0</v>
      </c>
      <c r="H36" s="58">
        <f t="shared" si="215"/>
        <v>0</v>
      </c>
      <c r="I36" s="79">
        <v>0.01</v>
      </c>
      <c r="J36" s="80">
        <f t="shared" si="128"/>
        <v>0</v>
      </c>
      <c r="K36" s="81">
        <f t="shared" si="1"/>
        <v>44112</v>
      </c>
      <c r="M36">
        <f t="shared" si="2"/>
        <v>0</v>
      </c>
      <c r="N36">
        <f t="shared" si="129"/>
        <v>0.01</v>
      </c>
      <c r="O36">
        <f t="shared" si="130"/>
        <v>0</v>
      </c>
      <c r="P36" s="81">
        <f t="shared" si="5"/>
        <v>44073</v>
      </c>
      <c r="Q36">
        <f t="shared" si="131"/>
        <v>0</v>
      </c>
      <c r="R36">
        <f t="shared" si="132"/>
        <v>0</v>
      </c>
      <c r="T36">
        <f t="shared" si="8"/>
        <v>0</v>
      </c>
      <c r="U36">
        <f t="shared" si="133"/>
        <v>0.01</v>
      </c>
      <c r="V36">
        <f t="shared" si="134"/>
        <v>0</v>
      </c>
      <c r="W36" s="81">
        <f t="shared" si="11"/>
        <v>44076</v>
      </c>
      <c r="X36">
        <f t="shared" si="135"/>
        <v>0</v>
      </c>
      <c r="Y36">
        <f t="shared" si="136"/>
        <v>0</v>
      </c>
      <c r="AA36">
        <f t="shared" si="14"/>
        <v>0</v>
      </c>
      <c r="AB36">
        <f t="shared" si="137"/>
        <v>0.01</v>
      </c>
      <c r="AC36">
        <f t="shared" si="138"/>
        <v>0</v>
      </c>
      <c r="AD36" s="81">
        <f t="shared" si="17"/>
        <v>44082</v>
      </c>
      <c r="AE36">
        <f t="shared" si="139"/>
        <v>0</v>
      </c>
      <c r="AF36">
        <f t="shared" si="140"/>
        <v>0</v>
      </c>
      <c r="AH36">
        <f t="shared" si="20"/>
        <v>0</v>
      </c>
      <c r="AI36">
        <f t="shared" si="141"/>
        <v>0.01</v>
      </c>
      <c r="AJ36">
        <f t="shared" si="142"/>
        <v>0</v>
      </c>
      <c r="AK36" s="81">
        <f t="shared" si="23"/>
        <v>44082</v>
      </c>
      <c r="AL36">
        <f t="shared" si="143"/>
        <v>0</v>
      </c>
      <c r="AM36">
        <f t="shared" si="144"/>
        <v>0</v>
      </c>
      <c r="AO36">
        <f t="shared" si="26"/>
        <v>0</v>
      </c>
      <c r="AP36">
        <f t="shared" si="145"/>
        <v>0.01</v>
      </c>
      <c r="AQ36">
        <f t="shared" si="146"/>
        <v>0</v>
      </c>
      <c r="AR36" s="81">
        <f t="shared" si="126"/>
        <v>44082</v>
      </c>
      <c r="AS36">
        <f t="shared" si="147"/>
        <v>0</v>
      </c>
      <c r="AT36">
        <f t="shared" si="148"/>
        <v>0</v>
      </c>
      <c r="AV36">
        <f t="shared" si="31"/>
        <v>0</v>
      </c>
      <c r="AW36">
        <f t="shared" si="149"/>
        <v>0.01</v>
      </c>
      <c r="AX36">
        <f t="shared" si="150"/>
        <v>0</v>
      </c>
      <c r="AY36" s="81">
        <f t="shared" si="34"/>
        <v>44089</v>
      </c>
      <c r="AZ36">
        <f t="shared" si="151"/>
        <v>0</v>
      </c>
      <c r="BA36">
        <f t="shared" si="152"/>
        <v>0</v>
      </c>
      <c r="BC36">
        <f t="shared" si="37"/>
        <v>0</v>
      </c>
      <c r="BD36">
        <f t="shared" si="153"/>
        <v>0.01</v>
      </c>
      <c r="BE36">
        <f t="shared" si="154"/>
        <v>0</v>
      </c>
      <c r="BF36" s="81">
        <f t="shared" si="40"/>
        <v>44089</v>
      </c>
      <c r="BG36">
        <f t="shared" si="155"/>
        <v>0</v>
      </c>
      <c r="BH36">
        <f t="shared" si="156"/>
        <v>0</v>
      </c>
      <c r="BJ36">
        <f t="shared" si="43"/>
        <v>0</v>
      </c>
      <c r="BK36">
        <f t="shared" si="157"/>
        <v>0.01</v>
      </c>
      <c r="BL36">
        <f t="shared" si="158"/>
        <v>0</v>
      </c>
      <c r="BM36" s="81">
        <f t="shared" si="46"/>
        <v>44112</v>
      </c>
      <c r="BN36">
        <f t="shared" si="159"/>
        <v>0</v>
      </c>
      <c r="BO36">
        <f t="shared" si="160"/>
        <v>0</v>
      </c>
      <c r="BQ36">
        <f t="shared" si="49"/>
        <v>0</v>
      </c>
      <c r="BR36">
        <f t="shared" si="216"/>
        <v>0.01</v>
      </c>
      <c r="BS36">
        <f t="shared" si="217"/>
        <v>0</v>
      </c>
      <c r="BT36" s="81">
        <f t="shared" si="52"/>
        <v>44115</v>
      </c>
      <c r="BU36">
        <f t="shared" si="218"/>
        <v>0</v>
      </c>
      <c r="BV36">
        <f t="shared" si="219"/>
        <v>0</v>
      </c>
      <c r="BX36">
        <f t="shared" si="55"/>
        <v>0</v>
      </c>
      <c r="BY36">
        <f t="shared" si="220"/>
        <v>0.01</v>
      </c>
      <c r="BZ36">
        <f t="shared" si="221"/>
        <v>0</v>
      </c>
      <c r="CA36" s="81">
        <f t="shared" si="58"/>
        <v>44124</v>
      </c>
      <c r="CB36">
        <f t="shared" si="222"/>
        <v>0</v>
      </c>
      <c r="CC36">
        <f t="shared" si="223"/>
        <v>0</v>
      </c>
      <c r="CE36">
        <f t="shared" si="61"/>
        <v>0</v>
      </c>
      <c r="CF36">
        <f t="shared" si="224"/>
        <v>0.01</v>
      </c>
      <c r="CG36">
        <f t="shared" si="225"/>
        <v>0</v>
      </c>
      <c r="CH36" s="81">
        <f t="shared" si="63"/>
        <v>44112</v>
      </c>
      <c r="CI36">
        <f t="shared" si="226"/>
        <v>0</v>
      </c>
      <c r="CJ36">
        <f t="shared" si="227"/>
        <v>0</v>
      </c>
      <c r="CL36">
        <f t="shared" si="66"/>
        <v>0</v>
      </c>
      <c r="CM36">
        <f t="shared" si="228"/>
        <v>0.01</v>
      </c>
      <c r="CN36">
        <f t="shared" si="229"/>
        <v>0</v>
      </c>
      <c r="CO36" s="81">
        <f t="shared" si="69"/>
        <v>44116</v>
      </c>
      <c r="CP36">
        <f t="shared" si="230"/>
        <v>0</v>
      </c>
      <c r="CQ36">
        <f t="shared" si="231"/>
        <v>0</v>
      </c>
      <c r="CS36">
        <f t="shared" si="72"/>
        <v>0</v>
      </c>
      <c r="CT36">
        <f t="shared" si="177"/>
        <v>0.01</v>
      </c>
      <c r="CU36">
        <f t="shared" si="178"/>
        <v>0</v>
      </c>
      <c r="CV36" s="81">
        <f t="shared" si="75"/>
        <v>44116</v>
      </c>
      <c r="CW36">
        <f t="shared" si="179"/>
        <v>0</v>
      </c>
      <c r="CX36">
        <f t="shared" si="180"/>
        <v>0</v>
      </c>
      <c r="CZ36">
        <f t="shared" si="78"/>
        <v>0</v>
      </c>
      <c r="DA36">
        <f t="shared" si="181"/>
        <v>0.01</v>
      </c>
      <c r="DB36">
        <f t="shared" si="182"/>
        <v>0</v>
      </c>
      <c r="DC36" s="81">
        <f t="shared" si="81"/>
        <v>44127</v>
      </c>
      <c r="DD36">
        <f t="shared" si="183"/>
        <v>0</v>
      </c>
      <c r="DE36">
        <f t="shared" si="184"/>
        <v>0</v>
      </c>
      <c r="DG36">
        <f t="shared" si="127"/>
        <v>0</v>
      </c>
      <c r="DH36">
        <f t="shared" si="185"/>
        <v>0.01</v>
      </c>
      <c r="DI36">
        <f t="shared" si="186"/>
        <v>0</v>
      </c>
      <c r="DJ36" s="81">
        <f t="shared" si="86"/>
        <v>44127</v>
      </c>
      <c r="DK36">
        <f t="shared" si="187"/>
        <v>0</v>
      </c>
      <c r="DL36">
        <f t="shared" si="188"/>
        <v>0</v>
      </c>
      <c r="DN36" s="96">
        <f t="shared" si="89"/>
        <v>0</v>
      </c>
      <c r="DO36">
        <f t="shared" si="189"/>
        <v>0.01</v>
      </c>
      <c r="DP36">
        <f t="shared" si="190"/>
        <v>0</v>
      </c>
      <c r="DQ36" s="81">
        <f t="shared" si="92"/>
        <v>44134</v>
      </c>
      <c r="DR36">
        <f t="shared" si="191"/>
        <v>0</v>
      </c>
      <c r="DS36">
        <f t="shared" si="192"/>
        <v>0</v>
      </c>
      <c r="DU36" s="96">
        <f t="shared" si="95"/>
        <v>0</v>
      </c>
      <c r="DV36">
        <f t="shared" si="193"/>
        <v>0.01</v>
      </c>
      <c r="DW36">
        <f t="shared" si="194"/>
        <v>0</v>
      </c>
      <c r="DX36" s="81">
        <f t="shared" si="98"/>
        <v>44141</v>
      </c>
      <c r="DY36">
        <f t="shared" si="195"/>
        <v>0</v>
      </c>
      <c r="DZ36">
        <f t="shared" si="196"/>
        <v>0</v>
      </c>
      <c r="EB36" s="96">
        <f t="shared" si="101"/>
        <v>0</v>
      </c>
      <c r="EC36">
        <f t="shared" si="197"/>
        <v>0.01</v>
      </c>
      <c r="ED36">
        <f t="shared" si="198"/>
        <v>0</v>
      </c>
      <c r="EE36" s="81">
        <f t="shared" si="104"/>
        <v>44141</v>
      </c>
      <c r="EF36">
        <f t="shared" si="199"/>
        <v>0</v>
      </c>
      <c r="EG36">
        <f t="shared" si="200"/>
        <v>0</v>
      </c>
      <c r="EI36" s="96">
        <f t="shared" si="107"/>
        <v>0</v>
      </c>
      <c r="EJ36">
        <f t="shared" si="201"/>
        <v>0.01</v>
      </c>
      <c r="EK36">
        <f t="shared" si="202"/>
        <v>0</v>
      </c>
      <c r="EL36" s="81">
        <f t="shared" si="110"/>
        <v>44141</v>
      </c>
      <c r="EM36">
        <f t="shared" si="203"/>
        <v>0</v>
      </c>
      <c r="EN36">
        <f t="shared" si="204"/>
        <v>0</v>
      </c>
      <c r="EP36" s="96">
        <f t="shared" si="113"/>
        <v>0</v>
      </c>
      <c r="EQ36">
        <f t="shared" si="205"/>
        <v>0.01</v>
      </c>
      <c r="ER36">
        <f t="shared" si="206"/>
        <v>0</v>
      </c>
      <c r="ES36" s="81">
        <f t="shared" si="116"/>
        <v>44141</v>
      </c>
      <c r="ET36">
        <f t="shared" si="207"/>
        <v>0</v>
      </c>
      <c r="EU36">
        <f t="shared" si="208"/>
        <v>0</v>
      </c>
      <c r="EW36" s="96">
        <f t="shared" si="119"/>
        <v>0</v>
      </c>
      <c r="EX36">
        <f t="shared" si="209"/>
        <v>0.01</v>
      </c>
      <c r="EY36">
        <f t="shared" si="210"/>
        <v>0</v>
      </c>
      <c r="EZ36" s="81">
        <f t="shared" si="122"/>
        <v>44141</v>
      </c>
      <c r="FA36">
        <f t="shared" si="211"/>
        <v>0</v>
      </c>
      <c r="FB36">
        <f t="shared" si="212"/>
        <v>0</v>
      </c>
    </row>
    <row r="37" s="44" customFormat="1" hidden="1" spans="1:158">
      <c r="A37" s="44" t="s">
        <v>108</v>
      </c>
      <c r="B37" s="44" t="s">
        <v>109</v>
      </c>
      <c r="C37" s="44" t="s">
        <v>110</v>
      </c>
      <c r="D37" s="44">
        <v>0.03456</v>
      </c>
      <c r="E37" s="44">
        <v>9.25</v>
      </c>
      <c r="F37" s="67">
        <v>48</v>
      </c>
      <c r="G37" s="68">
        <v>0</v>
      </c>
      <c r="H37" s="58">
        <f t="shared" si="215"/>
        <v>48</v>
      </c>
      <c r="I37" s="91">
        <v>0.01</v>
      </c>
      <c r="J37" s="92">
        <f t="shared" si="128"/>
        <v>4800</v>
      </c>
      <c r="K37" s="93">
        <f t="shared" si="1"/>
        <v>48912</v>
      </c>
      <c r="M37" s="44">
        <f t="shared" si="2"/>
        <v>48</v>
      </c>
      <c r="N37" s="44">
        <f t="shared" si="129"/>
        <v>0.01</v>
      </c>
      <c r="O37" s="44">
        <f t="shared" si="130"/>
        <v>4800</v>
      </c>
      <c r="P37" s="93">
        <f t="shared" si="5"/>
        <v>48873</v>
      </c>
      <c r="Q37" s="44">
        <f t="shared" si="131"/>
        <v>0</v>
      </c>
      <c r="R37" s="44">
        <f t="shared" si="132"/>
        <v>0</v>
      </c>
      <c r="T37" s="44">
        <f t="shared" si="8"/>
        <v>48</v>
      </c>
      <c r="U37" s="44">
        <f t="shared" si="133"/>
        <v>0.01</v>
      </c>
      <c r="V37" s="44">
        <f t="shared" si="134"/>
        <v>4800</v>
      </c>
      <c r="W37" s="93">
        <f t="shared" si="11"/>
        <v>48876</v>
      </c>
      <c r="X37" s="44">
        <f t="shared" si="135"/>
        <v>0</v>
      </c>
      <c r="Y37" s="44">
        <f t="shared" si="136"/>
        <v>0</v>
      </c>
      <c r="AA37" s="44">
        <f t="shared" si="14"/>
        <v>48</v>
      </c>
      <c r="AB37" s="44">
        <f t="shared" si="137"/>
        <v>0.01</v>
      </c>
      <c r="AC37" s="44">
        <f t="shared" si="138"/>
        <v>4800</v>
      </c>
      <c r="AD37" s="93">
        <f t="shared" si="17"/>
        <v>48882</v>
      </c>
      <c r="AE37" s="44">
        <f t="shared" si="139"/>
        <v>0</v>
      </c>
      <c r="AF37" s="44">
        <f t="shared" si="140"/>
        <v>0</v>
      </c>
      <c r="AH37" s="44">
        <f t="shared" si="20"/>
        <v>48</v>
      </c>
      <c r="AI37" s="44">
        <f t="shared" si="141"/>
        <v>0.01</v>
      </c>
      <c r="AJ37" s="44">
        <f t="shared" si="142"/>
        <v>4800</v>
      </c>
      <c r="AK37" s="93">
        <f t="shared" si="23"/>
        <v>48882</v>
      </c>
      <c r="AL37" s="44">
        <f t="shared" si="143"/>
        <v>0</v>
      </c>
      <c r="AM37" s="44">
        <f t="shared" si="144"/>
        <v>0</v>
      </c>
      <c r="AO37" s="44">
        <f t="shared" si="26"/>
        <v>48</v>
      </c>
      <c r="AP37" s="44">
        <f t="shared" si="145"/>
        <v>0.01</v>
      </c>
      <c r="AQ37" s="44">
        <f t="shared" si="146"/>
        <v>4800</v>
      </c>
      <c r="AR37" s="93">
        <f t="shared" si="126"/>
        <v>48882</v>
      </c>
      <c r="AS37" s="44">
        <f t="shared" si="147"/>
        <v>0</v>
      </c>
      <c r="AT37" s="44">
        <f t="shared" si="148"/>
        <v>0</v>
      </c>
      <c r="AV37" s="44">
        <f t="shared" si="31"/>
        <v>48</v>
      </c>
      <c r="AW37" s="44">
        <f t="shared" si="149"/>
        <v>0.01</v>
      </c>
      <c r="AX37" s="44">
        <f t="shared" si="150"/>
        <v>4800</v>
      </c>
      <c r="AY37" s="93">
        <f t="shared" si="34"/>
        <v>48889</v>
      </c>
      <c r="AZ37" s="44">
        <f t="shared" si="151"/>
        <v>0</v>
      </c>
      <c r="BA37" s="44">
        <f t="shared" si="152"/>
        <v>0</v>
      </c>
      <c r="BC37" s="44">
        <f t="shared" si="37"/>
        <v>48</v>
      </c>
      <c r="BD37" s="44">
        <f t="shared" si="153"/>
        <v>0.01</v>
      </c>
      <c r="BE37" s="44">
        <f t="shared" si="154"/>
        <v>4800</v>
      </c>
      <c r="BF37" s="93">
        <f t="shared" si="40"/>
        <v>48889</v>
      </c>
      <c r="BG37" s="44">
        <f t="shared" si="155"/>
        <v>0</v>
      </c>
      <c r="BH37" s="44">
        <f t="shared" si="156"/>
        <v>0</v>
      </c>
      <c r="BJ37" s="44">
        <f t="shared" si="43"/>
        <v>48</v>
      </c>
      <c r="BK37" s="44">
        <f t="shared" si="157"/>
        <v>0.01</v>
      </c>
      <c r="BL37" s="44">
        <f t="shared" si="158"/>
        <v>4800</v>
      </c>
      <c r="BM37" s="93">
        <f t="shared" si="46"/>
        <v>48912</v>
      </c>
      <c r="BN37" s="44">
        <f t="shared" si="159"/>
        <v>0</v>
      </c>
      <c r="BO37" s="44">
        <f t="shared" si="160"/>
        <v>0</v>
      </c>
      <c r="BQ37" s="44">
        <f t="shared" si="49"/>
        <v>48</v>
      </c>
      <c r="BR37" s="44">
        <f t="shared" si="216"/>
        <v>0.01</v>
      </c>
      <c r="BS37" s="44">
        <f t="shared" si="217"/>
        <v>4800</v>
      </c>
      <c r="BT37" s="93">
        <f t="shared" si="52"/>
        <v>48915</v>
      </c>
      <c r="BU37" s="44">
        <f t="shared" si="218"/>
        <v>0</v>
      </c>
      <c r="BV37" s="44">
        <f t="shared" si="219"/>
        <v>0</v>
      </c>
      <c r="BX37" s="44">
        <f t="shared" si="55"/>
        <v>48</v>
      </c>
      <c r="BY37" s="44">
        <f t="shared" si="220"/>
        <v>0.01</v>
      </c>
      <c r="BZ37" s="44">
        <f t="shared" si="221"/>
        <v>4800</v>
      </c>
      <c r="CA37" s="93">
        <f t="shared" si="58"/>
        <v>48924</v>
      </c>
      <c r="CB37" s="44">
        <f t="shared" si="222"/>
        <v>0</v>
      </c>
      <c r="CC37" s="44">
        <f t="shared" si="223"/>
        <v>0</v>
      </c>
      <c r="CE37" s="44">
        <f t="shared" si="61"/>
        <v>48</v>
      </c>
      <c r="CF37" s="44">
        <f t="shared" si="224"/>
        <v>0.01</v>
      </c>
      <c r="CG37" s="44">
        <f t="shared" si="225"/>
        <v>4800</v>
      </c>
      <c r="CH37" s="93">
        <f t="shared" si="63"/>
        <v>48912</v>
      </c>
      <c r="CI37" s="44">
        <f t="shared" si="226"/>
        <v>0</v>
      </c>
      <c r="CJ37" s="44">
        <f t="shared" si="227"/>
        <v>0</v>
      </c>
      <c r="CL37" s="44">
        <f t="shared" si="66"/>
        <v>48</v>
      </c>
      <c r="CM37" s="44">
        <f t="shared" si="228"/>
        <v>0.01</v>
      </c>
      <c r="CN37" s="44">
        <f t="shared" si="229"/>
        <v>4800</v>
      </c>
      <c r="CO37" s="93">
        <f t="shared" si="69"/>
        <v>48916</v>
      </c>
      <c r="CP37" s="44">
        <f t="shared" si="230"/>
        <v>0</v>
      </c>
      <c r="CQ37" s="44">
        <f t="shared" si="231"/>
        <v>0</v>
      </c>
      <c r="CS37" s="44">
        <f t="shared" si="72"/>
        <v>48</v>
      </c>
      <c r="CT37" s="44">
        <f t="shared" si="177"/>
        <v>0.01</v>
      </c>
      <c r="CU37" s="44">
        <f t="shared" si="178"/>
        <v>4800</v>
      </c>
      <c r="CV37" s="93">
        <f t="shared" si="75"/>
        <v>48916</v>
      </c>
      <c r="CW37" s="44">
        <f t="shared" si="179"/>
        <v>0</v>
      </c>
      <c r="CX37" s="44">
        <f t="shared" si="180"/>
        <v>0</v>
      </c>
      <c r="CZ37" s="44">
        <f t="shared" si="78"/>
        <v>48</v>
      </c>
      <c r="DA37" s="44">
        <f t="shared" si="181"/>
        <v>0.01</v>
      </c>
      <c r="DB37" s="44">
        <f t="shared" si="182"/>
        <v>4800</v>
      </c>
      <c r="DC37" s="93">
        <f t="shared" si="81"/>
        <v>48927</v>
      </c>
      <c r="DD37" s="44">
        <f t="shared" si="183"/>
        <v>0</v>
      </c>
      <c r="DE37" s="44">
        <f t="shared" si="184"/>
        <v>0</v>
      </c>
      <c r="DG37" s="44">
        <f t="shared" si="127"/>
        <v>48</v>
      </c>
      <c r="DH37" s="44">
        <f t="shared" si="185"/>
        <v>0.01</v>
      </c>
      <c r="DI37" s="44">
        <f t="shared" si="186"/>
        <v>4800</v>
      </c>
      <c r="DJ37" s="93">
        <f t="shared" si="86"/>
        <v>48927</v>
      </c>
      <c r="DK37" s="44">
        <f t="shared" si="187"/>
        <v>0</v>
      </c>
      <c r="DL37" s="44">
        <f t="shared" si="188"/>
        <v>0</v>
      </c>
      <c r="DN37" s="97">
        <f t="shared" si="89"/>
        <v>48</v>
      </c>
      <c r="DO37" s="44">
        <f t="shared" si="189"/>
        <v>0.01</v>
      </c>
      <c r="DP37" s="44">
        <f t="shared" si="190"/>
        <v>4800</v>
      </c>
      <c r="DQ37" s="93">
        <f t="shared" si="92"/>
        <v>48934</v>
      </c>
      <c r="DR37" s="44">
        <f t="shared" si="191"/>
        <v>0</v>
      </c>
      <c r="DS37" s="44">
        <f t="shared" si="192"/>
        <v>0</v>
      </c>
      <c r="DU37" s="97">
        <f t="shared" si="95"/>
        <v>48</v>
      </c>
      <c r="DV37" s="44">
        <f t="shared" si="193"/>
        <v>0.01</v>
      </c>
      <c r="DW37" s="44">
        <f t="shared" si="194"/>
        <v>4800</v>
      </c>
      <c r="DX37" s="93">
        <f t="shared" si="98"/>
        <v>48941</v>
      </c>
      <c r="DY37" s="44">
        <f t="shared" si="195"/>
        <v>0</v>
      </c>
      <c r="DZ37" s="44">
        <f t="shared" si="196"/>
        <v>0</v>
      </c>
      <c r="EB37" s="97">
        <f t="shared" si="101"/>
        <v>48</v>
      </c>
      <c r="EC37" s="44">
        <f t="shared" si="197"/>
        <v>0.01</v>
      </c>
      <c r="ED37" s="44">
        <f t="shared" si="198"/>
        <v>4800</v>
      </c>
      <c r="EE37" s="93">
        <f t="shared" si="104"/>
        <v>48941</v>
      </c>
      <c r="EF37" s="44">
        <f t="shared" si="199"/>
        <v>0</v>
      </c>
      <c r="EG37" s="44">
        <f t="shared" si="200"/>
        <v>0</v>
      </c>
      <c r="EI37" s="97">
        <f t="shared" si="107"/>
        <v>48</v>
      </c>
      <c r="EJ37" s="44">
        <f t="shared" si="201"/>
        <v>0.01</v>
      </c>
      <c r="EK37" s="44">
        <f t="shared" si="202"/>
        <v>4800</v>
      </c>
      <c r="EL37" s="93">
        <f t="shared" si="110"/>
        <v>48941</v>
      </c>
      <c r="EM37" s="44">
        <f t="shared" si="203"/>
        <v>0</v>
      </c>
      <c r="EN37" s="44">
        <f t="shared" si="204"/>
        <v>0</v>
      </c>
      <c r="EP37" s="97">
        <f t="shared" si="113"/>
        <v>48</v>
      </c>
      <c r="EQ37" s="44">
        <f t="shared" si="205"/>
        <v>0.01</v>
      </c>
      <c r="ER37" s="44">
        <f t="shared" si="206"/>
        <v>4800</v>
      </c>
      <c r="ES37" s="93">
        <f t="shared" si="116"/>
        <v>48941</v>
      </c>
      <c r="ET37" s="44">
        <f t="shared" si="207"/>
        <v>0</v>
      </c>
      <c r="EU37" s="44">
        <f t="shared" si="208"/>
        <v>0</v>
      </c>
      <c r="EW37" s="97">
        <f t="shared" si="119"/>
        <v>48</v>
      </c>
      <c r="EX37" s="44">
        <f t="shared" si="209"/>
        <v>0.01</v>
      </c>
      <c r="EY37" s="44">
        <f t="shared" si="210"/>
        <v>4800</v>
      </c>
      <c r="EZ37" s="93">
        <f t="shared" si="122"/>
        <v>48941</v>
      </c>
      <c r="FA37" s="44">
        <f t="shared" si="211"/>
        <v>0</v>
      </c>
      <c r="FB37" s="44">
        <f t="shared" si="212"/>
        <v>0</v>
      </c>
    </row>
    <row r="38" s="44" customFormat="1" hidden="1" spans="1:158">
      <c r="A38" s="44" t="s">
        <v>111</v>
      </c>
      <c r="B38" s="44" t="s">
        <v>112</v>
      </c>
      <c r="C38" s="44" t="s">
        <v>113</v>
      </c>
      <c r="D38" s="44">
        <v>0.03456</v>
      </c>
      <c r="E38" s="44">
        <v>9.25</v>
      </c>
      <c r="F38" s="67">
        <v>161</v>
      </c>
      <c r="G38" s="68">
        <v>0</v>
      </c>
      <c r="H38" s="58">
        <f t="shared" si="215"/>
        <v>161</v>
      </c>
      <c r="I38" s="91">
        <v>0.01</v>
      </c>
      <c r="J38" s="92">
        <f t="shared" si="128"/>
        <v>16100</v>
      </c>
      <c r="K38" s="93">
        <f t="shared" ref="K38:K69" si="232">$I$1+J38</f>
        <v>60212</v>
      </c>
      <c r="M38" s="44">
        <f t="shared" ref="M38:M69" si="233">ROUND(IF((H38-I38*($L$5-$I$1))&gt;0,(H38-I38*($L$5-$I$1)+L38),L38),0)</f>
        <v>161</v>
      </c>
      <c r="N38" s="44">
        <f t="shared" si="129"/>
        <v>0.01</v>
      </c>
      <c r="O38" s="44">
        <f t="shared" si="130"/>
        <v>16100</v>
      </c>
      <c r="P38" s="93">
        <f t="shared" ref="P38:P69" si="234">$L$5+O38</f>
        <v>60173</v>
      </c>
      <c r="Q38" s="44">
        <f t="shared" si="131"/>
        <v>0</v>
      </c>
      <c r="R38" s="44">
        <f t="shared" si="132"/>
        <v>0</v>
      </c>
      <c r="T38" s="44">
        <f t="shared" ref="T38:T69" si="235">ROUND(IF((M38-N38*($S$5-$L$5))&gt;0,(M38-N38*($S$5-$L$5)+S38),S38),0)</f>
        <v>161</v>
      </c>
      <c r="U38" s="44">
        <f t="shared" si="133"/>
        <v>0.01</v>
      </c>
      <c r="V38" s="44">
        <f t="shared" si="134"/>
        <v>16100</v>
      </c>
      <c r="W38" s="93">
        <f t="shared" ref="W38:W69" si="236">$S$5+V38</f>
        <v>60176</v>
      </c>
      <c r="X38" s="44">
        <f t="shared" si="135"/>
        <v>0</v>
      </c>
      <c r="Y38" s="44">
        <f t="shared" si="136"/>
        <v>0</v>
      </c>
      <c r="AA38" s="44">
        <f t="shared" ref="AA38:AA69" si="237">ROUND(IF((T38-U38*($Z$5-$S$5))&gt;0,(T38-U38*($Z$5-$S$5)+Z38),Z38),0)</f>
        <v>161</v>
      </c>
      <c r="AB38" s="44">
        <f t="shared" si="137"/>
        <v>0.01</v>
      </c>
      <c r="AC38" s="44">
        <f t="shared" si="138"/>
        <v>16100</v>
      </c>
      <c r="AD38" s="93">
        <f t="shared" ref="AD38:AD69" si="238">$Z$5+AC38</f>
        <v>60182</v>
      </c>
      <c r="AE38" s="44">
        <f t="shared" si="139"/>
        <v>0</v>
      </c>
      <c r="AF38" s="44">
        <f t="shared" si="140"/>
        <v>0</v>
      </c>
      <c r="AH38" s="44">
        <f t="shared" ref="AH38:AH69" si="239">ROUND(IF((AA38-AB38*($AG$5-$Z$5))&gt;0,(AA38-AB38*($AG$5-$Z$5)+AG38),AG38),0)</f>
        <v>161</v>
      </c>
      <c r="AI38" s="44">
        <f t="shared" si="141"/>
        <v>0.01</v>
      </c>
      <c r="AJ38" s="44">
        <f t="shared" si="142"/>
        <v>16100</v>
      </c>
      <c r="AK38" s="93">
        <f t="shared" ref="AK38:AK69" si="240">$AG$5+AJ38</f>
        <v>60182</v>
      </c>
      <c r="AL38" s="44">
        <f t="shared" si="143"/>
        <v>0</v>
      </c>
      <c r="AM38" s="44">
        <f t="shared" si="144"/>
        <v>0</v>
      </c>
      <c r="AO38" s="44">
        <f t="shared" ref="AO38:AO69" si="241">ROUND(IF((AH38-AI38*($AN$5-$AG$5))&gt;0,(AH38-AI38*($AN$5-$AG$5)+AN38),AN38),0)</f>
        <v>161</v>
      </c>
      <c r="AP38" s="44">
        <f t="shared" si="145"/>
        <v>0.01</v>
      </c>
      <c r="AQ38" s="44">
        <f t="shared" si="146"/>
        <v>16100</v>
      </c>
      <c r="AR38" s="93">
        <f t="shared" si="126"/>
        <v>60182</v>
      </c>
      <c r="AS38" s="44">
        <f t="shared" si="147"/>
        <v>0</v>
      </c>
      <c r="AT38" s="44">
        <f t="shared" si="148"/>
        <v>0</v>
      </c>
      <c r="AV38" s="44">
        <f t="shared" ref="AV38:AV69" si="242">ROUND(IF((AO38-AP38*($AU$5-$AN$5))&gt;0,(AO38-AP38*($AU$5-$AN$5)+AU38),AU38),0)</f>
        <v>161</v>
      </c>
      <c r="AW38" s="44">
        <f t="shared" si="149"/>
        <v>0.01</v>
      </c>
      <c r="AX38" s="44">
        <f t="shared" si="150"/>
        <v>16100</v>
      </c>
      <c r="AY38" s="93">
        <f t="shared" ref="AY38:AY69" si="243">$AU$5+AX38</f>
        <v>60189</v>
      </c>
      <c r="AZ38" s="44">
        <f t="shared" si="151"/>
        <v>0</v>
      </c>
      <c r="BA38" s="44">
        <f t="shared" si="152"/>
        <v>0</v>
      </c>
      <c r="BC38" s="44">
        <f t="shared" ref="BC38:BC69" si="244">ROUND(IF((AV38-AW38*($BB$5-$AU$5))&gt;0,(AV38-AW38*($BB$5-$AU$5)+BB38),BB38),0)</f>
        <v>161</v>
      </c>
      <c r="BD38" s="44">
        <f t="shared" si="153"/>
        <v>0.01</v>
      </c>
      <c r="BE38" s="44">
        <f t="shared" si="154"/>
        <v>16100</v>
      </c>
      <c r="BF38" s="93">
        <f t="shared" ref="BF38:BF69" si="245">$BB$5+BE38</f>
        <v>60189</v>
      </c>
      <c r="BG38" s="44">
        <f t="shared" si="155"/>
        <v>0</v>
      </c>
      <c r="BH38" s="44">
        <f t="shared" si="156"/>
        <v>0</v>
      </c>
      <c r="BJ38" s="44">
        <f t="shared" ref="BJ38:BJ69" si="246">ROUND(IF((BC38-BD38*($BI$5-$BB$5))&gt;0,(BC38-BD38*($BI$5-$BB$5)+BI38),BI38),0)</f>
        <v>161</v>
      </c>
      <c r="BK38" s="44">
        <f t="shared" si="157"/>
        <v>0.01</v>
      </c>
      <c r="BL38" s="44">
        <f t="shared" si="158"/>
        <v>16100</v>
      </c>
      <c r="BM38" s="93">
        <f t="shared" ref="BM38:BM69" si="247">$BI$5+BL38</f>
        <v>60212</v>
      </c>
      <c r="BN38" s="44">
        <f t="shared" si="159"/>
        <v>0</v>
      </c>
      <c r="BO38" s="44">
        <f t="shared" si="160"/>
        <v>0</v>
      </c>
      <c r="BQ38" s="44">
        <f t="shared" ref="BQ38:BQ69" si="248">ROUND(IF((BJ38-BK38*($BP$5-$BI$5))&gt;0,(BJ38-BK38*($BP$5-$BI$5)+BP38),BP38),0)</f>
        <v>161</v>
      </c>
      <c r="BR38" s="44">
        <f t="shared" si="216"/>
        <v>0.01</v>
      </c>
      <c r="BS38" s="44">
        <f t="shared" si="217"/>
        <v>16100</v>
      </c>
      <c r="BT38" s="93">
        <f t="shared" ref="BT38:BT69" si="249">$BP$5+BS38</f>
        <v>60215</v>
      </c>
      <c r="BU38" s="44">
        <f t="shared" si="218"/>
        <v>0</v>
      </c>
      <c r="BV38" s="44">
        <f t="shared" si="219"/>
        <v>0</v>
      </c>
      <c r="BX38" s="44">
        <f t="shared" ref="BX38:BX69" si="250">ROUND(IF((BQ38-BR38*($BW$5-$BP$5))&gt;0,(BQ38-BR38*($BW$5-$BP$5)+BW38),BW38),0)</f>
        <v>161</v>
      </c>
      <c r="BY38" s="44">
        <f t="shared" si="220"/>
        <v>0.01</v>
      </c>
      <c r="BZ38" s="44">
        <f t="shared" si="221"/>
        <v>16100</v>
      </c>
      <c r="CA38" s="93">
        <f t="shared" ref="CA38:CA69" si="251">$BW$5+BZ38</f>
        <v>60224</v>
      </c>
      <c r="CB38" s="44">
        <f t="shared" si="222"/>
        <v>0</v>
      </c>
      <c r="CC38" s="44">
        <f t="shared" si="223"/>
        <v>0</v>
      </c>
      <c r="CE38" s="44">
        <f t="shared" ref="CE38:CE69" si="252">ROUND(IF((BX38-BY38*($CD$5-$BW$5))&gt;0,(BX38-BY38*($CD$5-$BW$5)+CD38),CD38),0)</f>
        <v>161</v>
      </c>
      <c r="CF38" s="44">
        <f t="shared" si="224"/>
        <v>0.01</v>
      </c>
      <c r="CG38" s="44">
        <f t="shared" si="225"/>
        <v>16100</v>
      </c>
      <c r="CH38" s="93">
        <f t="shared" ref="CH38:CH69" si="253">$CD$5+CG38</f>
        <v>60212</v>
      </c>
      <c r="CI38" s="44">
        <f t="shared" si="226"/>
        <v>0</v>
      </c>
      <c r="CJ38" s="44">
        <f t="shared" si="227"/>
        <v>0</v>
      </c>
      <c r="CL38" s="44">
        <f t="shared" ref="CL38:CL69" si="254">ROUND(IF((CE38-CF38*($CK$5-$CD$5))&gt;0,(CE38-CF38*($CK$5-$CD$5)+CK38),CK38),0)</f>
        <v>161</v>
      </c>
      <c r="CM38" s="44">
        <f t="shared" si="228"/>
        <v>0.01</v>
      </c>
      <c r="CN38" s="44">
        <f t="shared" si="229"/>
        <v>16100</v>
      </c>
      <c r="CO38" s="93">
        <f t="shared" ref="CO38:CO69" si="255">$CK$5+CN38</f>
        <v>60216</v>
      </c>
      <c r="CP38" s="44">
        <f t="shared" si="230"/>
        <v>0</v>
      </c>
      <c r="CQ38" s="44">
        <f t="shared" si="231"/>
        <v>0</v>
      </c>
      <c r="CS38" s="44">
        <f t="shared" ref="CS38:CS69" si="256">ROUND(IF((CL38-CM38*($CR$5-$CK$5))&gt;0,(CL38-CM38*($CR$5-$CK$5)+CR38),CR38),0)</f>
        <v>161</v>
      </c>
      <c r="CT38" s="44">
        <f t="shared" si="177"/>
        <v>0.01</v>
      </c>
      <c r="CU38" s="44">
        <f t="shared" si="178"/>
        <v>16100</v>
      </c>
      <c r="CV38" s="93">
        <f t="shared" ref="CV38:CV69" si="257">$CR$5+CU38</f>
        <v>60216</v>
      </c>
      <c r="CW38" s="44">
        <f t="shared" si="179"/>
        <v>0</v>
      </c>
      <c r="CX38" s="44">
        <f t="shared" si="180"/>
        <v>0</v>
      </c>
      <c r="CZ38" s="44">
        <f t="shared" ref="CZ38:CZ69" si="258">ROUND(IF((CS38-CT38*($CY$5-$CR$5))&gt;0,(CS38-CT38*($CY$5-$CR$5)+CY38),CY38),0)</f>
        <v>161</v>
      </c>
      <c r="DA38" s="44">
        <f t="shared" si="181"/>
        <v>0.01</v>
      </c>
      <c r="DB38" s="44">
        <f t="shared" si="182"/>
        <v>16100</v>
      </c>
      <c r="DC38" s="93">
        <f t="shared" ref="DC38:DC69" si="259">$CY$5+DB38</f>
        <v>60227</v>
      </c>
      <c r="DD38" s="44">
        <f t="shared" si="183"/>
        <v>0</v>
      </c>
      <c r="DE38" s="44">
        <f t="shared" si="184"/>
        <v>0</v>
      </c>
      <c r="DG38" s="44">
        <f t="shared" si="127"/>
        <v>161</v>
      </c>
      <c r="DH38" s="44">
        <f t="shared" si="185"/>
        <v>0.01</v>
      </c>
      <c r="DI38" s="44">
        <f t="shared" si="186"/>
        <v>16100</v>
      </c>
      <c r="DJ38" s="93">
        <f t="shared" ref="DJ38:DJ69" si="260">$DF$5+DI38</f>
        <v>60227</v>
      </c>
      <c r="DK38" s="44">
        <f t="shared" si="187"/>
        <v>0</v>
      </c>
      <c r="DL38" s="44">
        <f t="shared" si="188"/>
        <v>0</v>
      </c>
      <c r="DN38" s="97">
        <f t="shared" ref="DN38:DN69" si="261">ROUND(IF((DG38-DH38*($DM$5-$DF$5))&gt;0,(DG38-DH38*($DM$5-$DF$5)+DM38),DM38),0)</f>
        <v>161</v>
      </c>
      <c r="DO38" s="44">
        <f t="shared" si="189"/>
        <v>0.01</v>
      </c>
      <c r="DP38" s="44">
        <f t="shared" si="190"/>
        <v>16100</v>
      </c>
      <c r="DQ38" s="93">
        <f t="shared" ref="DQ38:DQ69" si="262">$DM$5+DP38</f>
        <v>60234</v>
      </c>
      <c r="DR38" s="44">
        <f t="shared" si="191"/>
        <v>0</v>
      </c>
      <c r="DS38" s="44">
        <f t="shared" si="192"/>
        <v>0</v>
      </c>
      <c r="DU38" s="97">
        <f t="shared" ref="DU38:DU69" si="263">ROUND(IF((DN38-DV38*($DT$5-$DM$5))&gt;0,(DN38-DV38*($DT$5-$DM$5)+DT38),DT38),0)</f>
        <v>161</v>
      </c>
      <c r="DV38" s="44">
        <f t="shared" si="193"/>
        <v>0.01</v>
      </c>
      <c r="DW38" s="44">
        <f t="shared" si="194"/>
        <v>16100</v>
      </c>
      <c r="DX38" s="93">
        <f t="shared" ref="DX38:DX69" si="264">$DT$5+DW38</f>
        <v>60241</v>
      </c>
      <c r="DY38" s="44">
        <f t="shared" si="195"/>
        <v>0</v>
      </c>
      <c r="DZ38" s="44">
        <f t="shared" si="196"/>
        <v>0</v>
      </c>
      <c r="EB38" s="97">
        <f t="shared" ref="EB38:EB69" si="265">ROUND(IF((DU38-EC38*($EA$5-$DT$5))&gt;0,(DU38-EC38*($EA$5-$DT$5)+EA38),EA38),0)</f>
        <v>161</v>
      </c>
      <c r="EC38" s="44">
        <f t="shared" si="197"/>
        <v>0.01</v>
      </c>
      <c r="ED38" s="44">
        <f t="shared" si="198"/>
        <v>16100</v>
      </c>
      <c r="EE38" s="93">
        <f t="shared" ref="EE38:EE69" si="266">$DT$5+ED38</f>
        <v>60241</v>
      </c>
      <c r="EF38" s="44">
        <f t="shared" si="199"/>
        <v>0</v>
      </c>
      <c r="EG38" s="44">
        <f t="shared" si="200"/>
        <v>0</v>
      </c>
      <c r="EI38" s="97">
        <f t="shared" ref="EI38:EI69" si="267">ROUND(IF((EB38-EJ38*($EH$5-$EA$5))&gt;0,(EB38-EJ38*($EH$5-$EA$5)+EH38),EH38),0)</f>
        <v>161</v>
      </c>
      <c r="EJ38" s="44">
        <f t="shared" si="201"/>
        <v>0.01</v>
      </c>
      <c r="EK38" s="44">
        <f t="shared" si="202"/>
        <v>16100</v>
      </c>
      <c r="EL38" s="93">
        <f t="shared" ref="EL38:EL69" si="268">$DT$5+EK38</f>
        <v>60241</v>
      </c>
      <c r="EM38" s="44">
        <f t="shared" si="203"/>
        <v>0</v>
      </c>
      <c r="EN38" s="44">
        <f t="shared" si="204"/>
        <v>0</v>
      </c>
      <c r="EP38" s="97">
        <f t="shared" ref="EP38:EP69" si="269">ROUND(IF((EI38-EQ38*($EO$5-$EH$5))&gt;0,(EI38-EQ38*($EO$5-$EH$5)+EO38),EO38),0)</f>
        <v>161</v>
      </c>
      <c r="EQ38" s="44">
        <f t="shared" si="205"/>
        <v>0.01</v>
      </c>
      <c r="ER38" s="44">
        <f t="shared" si="206"/>
        <v>16100</v>
      </c>
      <c r="ES38" s="93">
        <f t="shared" ref="ES38:ES69" si="270">$DT$5+ER38</f>
        <v>60241</v>
      </c>
      <c r="ET38" s="44">
        <f t="shared" si="207"/>
        <v>0</v>
      </c>
      <c r="EU38" s="44">
        <f t="shared" si="208"/>
        <v>0</v>
      </c>
      <c r="EW38" s="97">
        <f t="shared" ref="EW38:EW69" si="271">ROUND(IF((EP38-EX38*($EV$5-$EO$5))&gt;0,(EP38-EX38*($EV$5-$EO$5)+EV38),EV38),0)</f>
        <v>161</v>
      </c>
      <c r="EX38" s="44">
        <f t="shared" si="209"/>
        <v>0.01</v>
      </c>
      <c r="EY38" s="44">
        <f t="shared" si="210"/>
        <v>16100</v>
      </c>
      <c r="EZ38" s="93">
        <f t="shared" ref="EZ38:EZ69" si="272">$DT$5+EY38</f>
        <v>60241</v>
      </c>
      <c r="FA38" s="44">
        <f t="shared" si="211"/>
        <v>0</v>
      </c>
      <c r="FB38" s="44">
        <f t="shared" si="212"/>
        <v>0</v>
      </c>
    </row>
    <row r="39" s="44" customFormat="1" hidden="1" spans="1:158">
      <c r="A39" s="44" t="s">
        <v>114</v>
      </c>
      <c r="B39" s="44" t="s">
        <v>115</v>
      </c>
      <c r="C39" s="44" t="s">
        <v>116</v>
      </c>
      <c r="D39" s="44">
        <v>0.03456</v>
      </c>
      <c r="E39" s="44">
        <v>9.25</v>
      </c>
      <c r="F39" s="67">
        <v>0</v>
      </c>
      <c r="G39" s="68">
        <v>0</v>
      </c>
      <c r="H39" s="58">
        <f t="shared" si="215"/>
        <v>0</v>
      </c>
      <c r="I39" s="91">
        <v>0.01</v>
      </c>
      <c r="J39" s="92">
        <f t="shared" si="128"/>
        <v>0</v>
      </c>
      <c r="K39" s="93">
        <f t="shared" si="232"/>
        <v>44112</v>
      </c>
      <c r="M39" s="44">
        <f t="shared" si="233"/>
        <v>0</v>
      </c>
      <c r="N39" s="44">
        <f t="shared" si="129"/>
        <v>0.01</v>
      </c>
      <c r="O39" s="44">
        <f t="shared" si="130"/>
        <v>0</v>
      </c>
      <c r="P39" s="93">
        <f t="shared" si="234"/>
        <v>44073</v>
      </c>
      <c r="Q39" s="44">
        <f t="shared" si="131"/>
        <v>0</v>
      </c>
      <c r="R39" s="44">
        <f t="shared" si="132"/>
        <v>0</v>
      </c>
      <c r="T39" s="44">
        <f t="shared" si="235"/>
        <v>0</v>
      </c>
      <c r="U39" s="44">
        <f t="shared" si="133"/>
        <v>0.01</v>
      </c>
      <c r="V39" s="44">
        <f t="shared" si="134"/>
        <v>0</v>
      </c>
      <c r="W39" s="93">
        <f t="shared" si="236"/>
        <v>44076</v>
      </c>
      <c r="X39" s="44">
        <f t="shared" si="135"/>
        <v>0</v>
      </c>
      <c r="Y39" s="44">
        <f t="shared" si="136"/>
        <v>0</v>
      </c>
      <c r="AA39" s="44">
        <f t="shared" si="237"/>
        <v>0</v>
      </c>
      <c r="AB39" s="44">
        <f t="shared" si="137"/>
        <v>0.01</v>
      </c>
      <c r="AC39" s="44">
        <f t="shared" si="138"/>
        <v>0</v>
      </c>
      <c r="AD39" s="93">
        <f t="shared" si="238"/>
        <v>44082</v>
      </c>
      <c r="AE39" s="44">
        <f t="shared" si="139"/>
        <v>0</v>
      </c>
      <c r="AF39" s="44">
        <f t="shared" si="140"/>
        <v>0</v>
      </c>
      <c r="AH39" s="44">
        <f t="shared" si="239"/>
        <v>0</v>
      </c>
      <c r="AI39" s="44">
        <f t="shared" si="141"/>
        <v>0.01</v>
      </c>
      <c r="AJ39" s="44">
        <f t="shared" si="142"/>
        <v>0</v>
      </c>
      <c r="AK39" s="93">
        <f t="shared" si="240"/>
        <v>44082</v>
      </c>
      <c r="AL39" s="44">
        <f t="shared" si="143"/>
        <v>0</v>
      </c>
      <c r="AM39" s="44">
        <f t="shared" si="144"/>
        <v>0</v>
      </c>
      <c r="AO39" s="44">
        <f t="shared" si="241"/>
        <v>0</v>
      </c>
      <c r="AP39" s="44">
        <f t="shared" si="145"/>
        <v>0.01</v>
      </c>
      <c r="AQ39" s="44">
        <f t="shared" si="146"/>
        <v>0</v>
      </c>
      <c r="AR39" s="93">
        <f t="shared" ref="AR39:AR70" si="273">$AG$5+AQ39</f>
        <v>44082</v>
      </c>
      <c r="AS39" s="44">
        <f t="shared" si="147"/>
        <v>0</v>
      </c>
      <c r="AT39" s="44">
        <f t="shared" si="148"/>
        <v>0</v>
      </c>
      <c r="AV39" s="44">
        <f t="shared" si="242"/>
        <v>0</v>
      </c>
      <c r="AW39" s="44">
        <f t="shared" si="149"/>
        <v>0.01</v>
      </c>
      <c r="AX39" s="44">
        <f t="shared" si="150"/>
        <v>0</v>
      </c>
      <c r="AY39" s="93">
        <f t="shared" si="243"/>
        <v>44089</v>
      </c>
      <c r="AZ39" s="44">
        <f t="shared" si="151"/>
        <v>0</v>
      </c>
      <c r="BA39" s="44">
        <f t="shared" si="152"/>
        <v>0</v>
      </c>
      <c r="BC39" s="44">
        <f t="shared" si="244"/>
        <v>0</v>
      </c>
      <c r="BD39" s="44">
        <f t="shared" si="153"/>
        <v>0.01</v>
      </c>
      <c r="BE39" s="44">
        <f t="shared" si="154"/>
        <v>0</v>
      </c>
      <c r="BF39" s="93">
        <f t="shared" si="245"/>
        <v>44089</v>
      </c>
      <c r="BG39" s="44">
        <f t="shared" si="155"/>
        <v>0</v>
      </c>
      <c r="BH39" s="44">
        <f t="shared" si="156"/>
        <v>0</v>
      </c>
      <c r="BJ39" s="44">
        <f t="shared" si="246"/>
        <v>0</v>
      </c>
      <c r="BK39" s="44">
        <f t="shared" si="157"/>
        <v>0.01</v>
      </c>
      <c r="BL39" s="44">
        <f t="shared" si="158"/>
        <v>0</v>
      </c>
      <c r="BM39" s="93">
        <f t="shared" si="247"/>
        <v>44112</v>
      </c>
      <c r="BN39" s="44">
        <f t="shared" si="159"/>
        <v>0</v>
      </c>
      <c r="BO39" s="44">
        <f t="shared" si="160"/>
        <v>0</v>
      </c>
      <c r="BQ39" s="44">
        <f t="shared" si="248"/>
        <v>0</v>
      </c>
      <c r="BR39" s="44">
        <f t="shared" si="216"/>
        <v>0.01</v>
      </c>
      <c r="BS39" s="44">
        <f t="shared" si="217"/>
        <v>0</v>
      </c>
      <c r="BT39" s="93">
        <f t="shared" si="249"/>
        <v>44115</v>
      </c>
      <c r="BU39" s="44">
        <f t="shared" si="218"/>
        <v>0</v>
      </c>
      <c r="BV39" s="44">
        <f t="shared" si="219"/>
        <v>0</v>
      </c>
      <c r="BX39" s="44">
        <f t="shared" si="250"/>
        <v>0</v>
      </c>
      <c r="BY39" s="44">
        <f t="shared" si="220"/>
        <v>0.01</v>
      </c>
      <c r="BZ39" s="44">
        <f t="shared" si="221"/>
        <v>0</v>
      </c>
      <c r="CA39" s="93">
        <f t="shared" si="251"/>
        <v>44124</v>
      </c>
      <c r="CB39" s="44">
        <f t="shared" si="222"/>
        <v>0</v>
      </c>
      <c r="CC39" s="44">
        <f t="shared" si="223"/>
        <v>0</v>
      </c>
      <c r="CE39" s="44">
        <f t="shared" si="252"/>
        <v>0</v>
      </c>
      <c r="CF39" s="44">
        <f t="shared" si="224"/>
        <v>0.01</v>
      </c>
      <c r="CG39" s="44">
        <f t="shared" si="225"/>
        <v>0</v>
      </c>
      <c r="CH39" s="93">
        <f t="shared" si="253"/>
        <v>44112</v>
      </c>
      <c r="CI39" s="44">
        <f t="shared" si="226"/>
        <v>0</v>
      </c>
      <c r="CJ39" s="44">
        <f t="shared" si="227"/>
        <v>0</v>
      </c>
      <c r="CL39" s="44">
        <f t="shared" si="254"/>
        <v>0</v>
      </c>
      <c r="CM39" s="44">
        <f t="shared" si="228"/>
        <v>0.01</v>
      </c>
      <c r="CN39" s="44">
        <f t="shared" si="229"/>
        <v>0</v>
      </c>
      <c r="CO39" s="93">
        <f t="shared" si="255"/>
        <v>44116</v>
      </c>
      <c r="CP39" s="44">
        <f t="shared" si="230"/>
        <v>0</v>
      </c>
      <c r="CQ39" s="44">
        <f t="shared" si="231"/>
        <v>0</v>
      </c>
      <c r="CS39" s="44">
        <f t="shared" si="256"/>
        <v>0</v>
      </c>
      <c r="CT39" s="44">
        <f t="shared" si="177"/>
        <v>0.01</v>
      </c>
      <c r="CU39" s="44">
        <f t="shared" si="178"/>
        <v>0</v>
      </c>
      <c r="CV39" s="93">
        <f t="shared" si="257"/>
        <v>44116</v>
      </c>
      <c r="CW39" s="44">
        <f t="shared" si="179"/>
        <v>0</v>
      </c>
      <c r="CX39" s="44">
        <f t="shared" si="180"/>
        <v>0</v>
      </c>
      <c r="CZ39" s="44">
        <f t="shared" si="258"/>
        <v>0</v>
      </c>
      <c r="DA39" s="44">
        <f t="shared" si="181"/>
        <v>0.01</v>
      </c>
      <c r="DB39" s="44">
        <f t="shared" si="182"/>
        <v>0</v>
      </c>
      <c r="DC39" s="93">
        <f t="shared" si="259"/>
        <v>44127</v>
      </c>
      <c r="DD39" s="44">
        <f t="shared" si="183"/>
        <v>0</v>
      </c>
      <c r="DE39" s="44">
        <f t="shared" si="184"/>
        <v>0</v>
      </c>
      <c r="DG39" s="44">
        <f t="shared" ref="DG39:DG70" si="274">ROUND(IF((CZ39-DA39*($CY$5-$CR$5))&gt;0,(CZ39-DA39*($CY$5-$CR$5)+DF39),DF39),0)</f>
        <v>0</v>
      </c>
      <c r="DH39" s="44">
        <f t="shared" si="185"/>
        <v>0.01</v>
      </c>
      <c r="DI39" s="44">
        <f t="shared" si="186"/>
        <v>0</v>
      </c>
      <c r="DJ39" s="93">
        <f t="shared" si="260"/>
        <v>44127</v>
      </c>
      <c r="DK39" s="44">
        <f t="shared" si="187"/>
        <v>0</v>
      </c>
      <c r="DL39" s="44">
        <f t="shared" si="188"/>
        <v>0</v>
      </c>
      <c r="DN39" s="97">
        <f t="shared" si="261"/>
        <v>0</v>
      </c>
      <c r="DO39" s="44">
        <f t="shared" si="189"/>
        <v>0.01</v>
      </c>
      <c r="DP39" s="44">
        <f t="shared" si="190"/>
        <v>0</v>
      </c>
      <c r="DQ39" s="93">
        <f t="shared" si="262"/>
        <v>44134</v>
      </c>
      <c r="DR39" s="44">
        <f t="shared" si="191"/>
        <v>0</v>
      </c>
      <c r="DS39" s="44">
        <f t="shared" si="192"/>
        <v>0</v>
      </c>
      <c r="DU39" s="97">
        <f t="shared" si="263"/>
        <v>0</v>
      </c>
      <c r="DV39" s="44">
        <f t="shared" si="193"/>
        <v>0.01</v>
      </c>
      <c r="DW39" s="44">
        <f t="shared" si="194"/>
        <v>0</v>
      </c>
      <c r="DX39" s="93">
        <f t="shared" si="264"/>
        <v>44141</v>
      </c>
      <c r="DY39" s="44">
        <f t="shared" si="195"/>
        <v>0</v>
      </c>
      <c r="DZ39" s="44">
        <f t="shared" si="196"/>
        <v>0</v>
      </c>
      <c r="EB39" s="97">
        <f t="shared" si="265"/>
        <v>0</v>
      </c>
      <c r="EC39" s="44">
        <f t="shared" si="197"/>
        <v>0.01</v>
      </c>
      <c r="ED39" s="44">
        <f t="shared" si="198"/>
        <v>0</v>
      </c>
      <c r="EE39" s="93">
        <f t="shared" si="266"/>
        <v>44141</v>
      </c>
      <c r="EF39" s="44">
        <f t="shared" si="199"/>
        <v>0</v>
      </c>
      <c r="EG39" s="44">
        <f t="shared" si="200"/>
        <v>0</v>
      </c>
      <c r="EI39" s="97">
        <f t="shared" si="267"/>
        <v>0</v>
      </c>
      <c r="EJ39" s="44">
        <f t="shared" si="201"/>
        <v>0.01</v>
      </c>
      <c r="EK39" s="44">
        <f t="shared" si="202"/>
        <v>0</v>
      </c>
      <c r="EL39" s="93">
        <f t="shared" si="268"/>
        <v>44141</v>
      </c>
      <c r="EM39" s="44">
        <f t="shared" si="203"/>
        <v>0</v>
      </c>
      <c r="EN39" s="44">
        <f t="shared" si="204"/>
        <v>0</v>
      </c>
      <c r="EP39" s="97">
        <f t="shared" si="269"/>
        <v>0</v>
      </c>
      <c r="EQ39" s="44">
        <f t="shared" si="205"/>
        <v>0.01</v>
      </c>
      <c r="ER39" s="44">
        <f t="shared" si="206"/>
        <v>0</v>
      </c>
      <c r="ES39" s="93">
        <f t="shared" si="270"/>
        <v>44141</v>
      </c>
      <c r="ET39" s="44">
        <f t="shared" si="207"/>
        <v>0</v>
      </c>
      <c r="EU39" s="44">
        <f t="shared" si="208"/>
        <v>0</v>
      </c>
      <c r="EW39" s="97">
        <f t="shared" si="271"/>
        <v>0</v>
      </c>
      <c r="EX39" s="44">
        <f t="shared" si="209"/>
        <v>0.01</v>
      </c>
      <c r="EY39" s="44">
        <f t="shared" si="210"/>
        <v>0</v>
      </c>
      <c r="EZ39" s="93">
        <f t="shared" si="272"/>
        <v>44141</v>
      </c>
      <c r="FA39" s="44">
        <f t="shared" si="211"/>
        <v>0</v>
      </c>
      <c r="FB39" s="44">
        <f t="shared" si="212"/>
        <v>0</v>
      </c>
    </row>
    <row r="40" hidden="1" spans="1:158">
      <c r="A40" t="s">
        <v>117</v>
      </c>
      <c r="B40" t="s">
        <v>118</v>
      </c>
      <c r="C40" t="s">
        <v>119</v>
      </c>
      <c r="D40">
        <v>0.030276</v>
      </c>
      <c r="E40">
        <v>5.4</v>
      </c>
      <c r="F40" s="65">
        <v>0</v>
      </c>
      <c r="G40" s="66">
        <v>0</v>
      </c>
      <c r="H40" s="58">
        <f t="shared" si="215"/>
        <v>0</v>
      </c>
      <c r="I40" s="79">
        <v>0.01</v>
      </c>
      <c r="J40" s="80">
        <f t="shared" si="128"/>
        <v>0</v>
      </c>
      <c r="K40" s="81">
        <f t="shared" si="232"/>
        <v>44112</v>
      </c>
      <c r="M40">
        <f t="shared" si="233"/>
        <v>0</v>
      </c>
      <c r="N40">
        <f t="shared" si="129"/>
        <v>0.01</v>
      </c>
      <c r="O40">
        <f t="shared" si="130"/>
        <v>0</v>
      </c>
      <c r="P40" s="93">
        <f t="shared" si="234"/>
        <v>44073</v>
      </c>
      <c r="Q40">
        <f t="shared" si="131"/>
        <v>0</v>
      </c>
      <c r="R40">
        <f t="shared" si="132"/>
        <v>0</v>
      </c>
      <c r="T40">
        <f t="shared" si="235"/>
        <v>0</v>
      </c>
      <c r="U40">
        <f t="shared" si="133"/>
        <v>0.01</v>
      </c>
      <c r="V40">
        <f t="shared" si="134"/>
        <v>0</v>
      </c>
      <c r="W40" s="93">
        <f t="shared" si="236"/>
        <v>44076</v>
      </c>
      <c r="X40">
        <f t="shared" si="135"/>
        <v>0</v>
      </c>
      <c r="Y40">
        <f t="shared" si="136"/>
        <v>0</v>
      </c>
      <c r="AA40">
        <f t="shared" si="237"/>
        <v>0</v>
      </c>
      <c r="AB40">
        <f t="shared" si="137"/>
        <v>0.01</v>
      </c>
      <c r="AC40">
        <f t="shared" si="138"/>
        <v>0</v>
      </c>
      <c r="AD40" s="81">
        <f t="shared" si="238"/>
        <v>44082</v>
      </c>
      <c r="AE40">
        <f t="shared" si="139"/>
        <v>0</v>
      </c>
      <c r="AF40">
        <f t="shared" si="140"/>
        <v>0</v>
      </c>
      <c r="AH40">
        <f t="shared" si="239"/>
        <v>0</v>
      </c>
      <c r="AI40">
        <f t="shared" si="141"/>
        <v>0.01</v>
      </c>
      <c r="AJ40">
        <f t="shared" si="142"/>
        <v>0</v>
      </c>
      <c r="AK40" s="81">
        <f t="shared" si="240"/>
        <v>44082</v>
      </c>
      <c r="AL40">
        <f t="shared" si="143"/>
        <v>0</v>
      </c>
      <c r="AM40">
        <f t="shared" si="144"/>
        <v>0</v>
      </c>
      <c r="AO40">
        <f t="shared" si="241"/>
        <v>0</v>
      </c>
      <c r="AP40">
        <f t="shared" si="145"/>
        <v>0.01</v>
      </c>
      <c r="AQ40">
        <f t="shared" si="146"/>
        <v>0</v>
      </c>
      <c r="AR40" s="81">
        <f t="shared" si="273"/>
        <v>44082</v>
      </c>
      <c r="AS40">
        <f t="shared" si="147"/>
        <v>0</v>
      </c>
      <c r="AT40">
        <f t="shared" si="148"/>
        <v>0</v>
      </c>
      <c r="AV40">
        <f t="shared" si="242"/>
        <v>0</v>
      </c>
      <c r="AW40">
        <f t="shared" si="149"/>
        <v>0.01</v>
      </c>
      <c r="AX40">
        <f t="shared" si="150"/>
        <v>0</v>
      </c>
      <c r="AY40" s="81">
        <f t="shared" si="243"/>
        <v>44089</v>
      </c>
      <c r="AZ40">
        <f t="shared" si="151"/>
        <v>0</v>
      </c>
      <c r="BA40">
        <f t="shared" si="152"/>
        <v>0</v>
      </c>
      <c r="BC40">
        <f t="shared" si="244"/>
        <v>0</v>
      </c>
      <c r="BD40">
        <f t="shared" si="153"/>
        <v>0.01</v>
      </c>
      <c r="BE40">
        <f t="shared" si="154"/>
        <v>0</v>
      </c>
      <c r="BF40" s="81">
        <f t="shared" si="245"/>
        <v>44089</v>
      </c>
      <c r="BG40">
        <f t="shared" si="155"/>
        <v>0</v>
      </c>
      <c r="BH40">
        <f t="shared" si="156"/>
        <v>0</v>
      </c>
      <c r="BJ40">
        <f t="shared" si="246"/>
        <v>0</v>
      </c>
      <c r="BK40">
        <f t="shared" si="157"/>
        <v>0.01</v>
      </c>
      <c r="BL40">
        <f t="shared" si="158"/>
        <v>0</v>
      </c>
      <c r="BM40" s="81">
        <f t="shared" si="247"/>
        <v>44112</v>
      </c>
      <c r="BN40">
        <f t="shared" si="159"/>
        <v>0</v>
      </c>
      <c r="BO40">
        <f t="shared" si="160"/>
        <v>0</v>
      </c>
      <c r="BQ40">
        <f t="shared" si="248"/>
        <v>0</v>
      </c>
      <c r="BR40">
        <f t="shared" si="216"/>
        <v>0.01</v>
      </c>
      <c r="BS40">
        <f t="shared" si="217"/>
        <v>0</v>
      </c>
      <c r="BT40" s="81">
        <f t="shared" si="249"/>
        <v>44115</v>
      </c>
      <c r="BU40">
        <f t="shared" si="218"/>
        <v>0</v>
      </c>
      <c r="BV40">
        <f t="shared" si="219"/>
        <v>0</v>
      </c>
      <c r="BX40">
        <f t="shared" si="250"/>
        <v>0</v>
      </c>
      <c r="BY40">
        <f t="shared" si="220"/>
        <v>0.01</v>
      </c>
      <c r="BZ40">
        <f t="shared" si="221"/>
        <v>0</v>
      </c>
      <c r="CA40" s="81">
        <f t="shared" si="251"/>
        <v>44124</v>
      </c>
      <c r="CB40">
        <f t="shared" si="222"/>
        <v>0</v>
      </c>
      <c r="CC40">
        <f t="shared" si="223"/>
        <v>0</v>
      </c>
      <c r="CE40">
        <f t="shared" si="252"/>
        <v>0</v>
      </c>
      <c r="CF40">
        <f t="shared" si="224"/>
        <v>0.01</v>
      </c>
      <c r="CG40">
        <f t="shared" si="225"/>
        <v>0</v>
      </c>
      <c r="CH40" s="81">
        <f t="shared" si="253"/>
        <v>44112</v>
      </c>
      <c r="CI40">
        <f t="shared" si="226"/>
        <v>0</v>
      </c>
      <c r="CJ40">
        <f t="shared" si="227"/>
        <v>0</v>
      </c>
      <c r="CL40">
        <f t="shared" si="254"/>
        <v>0</v>
      </c>
      <c r="CM40">
        <f t="shared" si="228"/>
        <v>0.01</v>
      </c>
      <c r="CN40">
        <f t="shared" si="229"/>
        <v>0</v>
      </c>
      <c r="CO40" s="81">
        <f t="shared" si="255"/>
        <v>44116</v>
      </c>
      <c r="CP40">
        <f t="shared" si="230"/>
        <v>0</v>
      </c>
      <c r="CQ40">
        <f t="shared" si="231"/>
        <v>0</v>
      </c>
      <c r="CS40">
        <f t="shared" si="256"/>
        <v>0</v>
      </c>
      <c r="CT40">
        <f t="shared" si="177"/>
        <v>0.01</v>
      </c>
      <c r="CU40">
        <f t="shared" si="178"/>
        <v>0</v>
      </c>
      <c r="CV40" s="81">
        <f t="shared" si="257"/>
        <v>44116</v>
      </c>
      <c r="CW40">
        <f t="shared" si="179"/>
        <v>0</v>
      </c>
      <c r="CX40">
        <f t="shared" si="180"/>
        <v>0</v>
      </c>
      <c r="CZ40">
        <f t="shared" si="258"/>
        <v>0</v>
      </c>
      <c r="DA40">
        <f t="shared" si="181"/>
        <v>0.01</v>
      </c>
      <c r="DB40">
        <f t="shared" si="182"/>
        <v>0</v>
      </c>
      <c r="DC40" s="81">
        <f t="shared" si="259"/>
        <v>44127</v>
      </c>
      <c r="DD40">
        <f t="shared" si="183"/>
        <v>0</v>
      </c>
      <c r="DE40">
        <f t="shared" si="184"/>
        <v>0</v>
      </c>
      <c r="DG40">
        <f t="shared" si="274"/>
        <v>0</v>
      </c>
      <c r="DH40">
        <f t="shared" si="185"/>
        <v>0.01</v>
      </c>
      <c r="DI40">
        <f t="shared" si="186"/>
        <v>0</v>
      </c>
      <c r="DJ40" s="81">
        <f t="shared" si="260"/>
        <v>44127</v>
      </c>
      <c r="DK40">
        <f t="shared" si="187"/>
        <v>0</v>
      </c>
      <c r="DL40">
        <f t="shared" si="188"/>
        <v>0</v>
      </c>
      <c r="DN40" s="96">
        <f t="shared" si="261"/>
        <v>0</v>
      </c>
      <c r="DO40">
        <f t="shared" si="189"/>
        <v>0.01</v>
      </c>
      <c r="DP40">
        <f t="shared" si="190"/>
        <v>0</v>
      </c>
      <c r="DQ40" s="81">
        <f t="shared" si="262"/>
        <v>44134</v>
      </c>
      <c r="DR40">
        <f t="shared" si="191"/>
        <v>0</v>
      </c>
      <c r="DS40">
        <f t="shared" si="192"/>
        <v>0</v>
      </c>
      <c r="DU40" s="96">
        <f t="shared" si="263"/>
        <v>0</v>
      </c>
      <c r="DV40">
        <f t="shared" si="193"/>
        <v>0.01</v>
      </c>
      <c r="DW40">
        <f t="shared" si="194"/>
        <v>0</v>
      </c>
      <c r="DX40" s="81">
        <f t="shared" si="264"/>
        <v>44141</v>
      </c>
      <c r="DY40">
        <f t="shared" si="195"/>
        <v>0</v>
      </c>
      <c r="DZ40">
        <f t="shared" si="196"/>
        <v>0</v>
      </c>
      <c r="EB40" s="96">
        <f t="shared" si="265"/>
        <v>0</v>
      </c>
      <c r="EC40">
        <f t="shared" si="197"/>
        <v>0.01</v>
      </c>
      <c r="ED40">
        <f t="shared" si="198"/>
        <v>0</v>
      </c>
      <c r="EE40" s="81">
        <f t="shared" si="266"/>
        <v>44141</v>
      </c>
      <c r="EF40">
        <f t="shared" si="199"/>
        <v>0</v>
      </c>
      <c r="EG40">
        <f t="shared" si="200"/>
        <v>0</v>
      </c>
      <c r="EI40" s="96">
        <f t="shared" si="267"/>
        <v>0</v>
      </c>
      <c r="EJ40">
        <f t="shared" si="201"/>
        <v>0.01</v>
      </c>
      <c r="EK40">
        <f t="shared" si="202"/>
        <v>0</v>
      </c>
      <c r="EL40" s="81">
        <f t="shared" si="268"/>
        <v>44141</v>
      </c>
      <c r="EM40">
        <f t="shared" si="203"/>
        <v>0</v>
      </c>
      <c r="EN40">
        <f t="shared" si="204"/>
        <v>0</v>
      </c>
      <c r="EP40" s="96">
        <f t="shared" si="269"/>
        <v>0</v>
      </c>
      <c r="EQ40">
        <f t="shared" si="205"/>
        <v>0.01</v>
      </c>
      <c r="ER40">
        <f t="shared" si="206"/>
        <v>0</v>
      </c>
      <c r="ES40" s="81">
        <f t="shared" si="270"/>
        <v>44141</v>
      </c>
      <c r="ET40">
        <f t="shared" si="207"/>
        <v>0</v>
      </c>
      <c r="EU40">
        <f t="shared" si="208"/>
        <v>0</v>
      </c>
      <c r="EW40" s="96">
        <f t="shared" si="271"/>
        <v>0</v>
      </c>
      <c r="EX40">
        <f t="shared" si="209"/>
        <v>0.01</v>
      </c>
      <c r="EY40">
        <f t="shared" si="210"/>
        <v>0</v>
      </c>
      <c r="EZ40" s="81">
        <f t="shared" si="272"/>
        <v>44141</v>
      </c>
      <c r="FA40">
        <f t="shared" si="211"/>
        <v>0</v>
      </c>
      <c r="FB40">
        <f t="shared" si="212"/>
        <v>0</v>
      </c>
    </row>
    <row r="41" hidden="1" spans="1:158">
      <c r="A41" t="s">
        <v>120</v>
      </c>
      <c r="B41" t="s">
        <v>121</v>
      </c>
      <c r="C41" t="s">
        <v>122</v>
      </c>
      <c r="D41">
        <v>0.030276</v>
      </c>
      <c r="E41">
        <v>5.4</v>
      </c>
      <c r="F41" s="65">
        <v>0</v>
      </c>
      <c r="G41" s="66">
        <v>0</v>
      </c>
      <c r="H41" s="58">
        <f t="shared" si="215"/>
        <v>0</v>
      </c>
      <c r="I41" s="79">
        <v>0.625</v>
      </c>
      <c r="J41" s="80">
        <f t="shared" si="128"/>
        <v>0</v>
      </c>
      <c r="K41" s="81">
        <f t="shared" si="232"/>
        <v>44112</v>
      </c>
      <c r="M41">
        <f t="shared" si="233"/>
        <v>24</v>
      </c>
      <c r="N41">
        <f t="shared" si="129"/>
        <v>0.625</v>
      </c>
      <c r="O41">
        <f t="shared" si="130"/>
        <v>38</v>
      </c>
      <c r="P41" s="93">
        <f t="shared" si="234"/>
        <v>44111</v>
      </c>
      <c r="Q41">
        <f t="shared" si="131"/>
        <v>0</v>
      </c>
      <c r="R41">
        <f t="shared" si="132"/>
        <v>0</v>
      </c>
      <c r="T41">
        <f t="shared" si="235"/>
        <v>22</v>
      </c>
      <c r="U41">
        <f t="shared" si="133"/>
        <v>0.625</v>
      </c>
      <c r="V41">
        <f t="shared" si="134"/>
        <v>35</v>
      </c>
      <c r="W41" s="93">
        <f t="shared" si="236"/>
        <v>44111</v>
      </c>
      <c r="X41">
        <f t="shared" si="135"/>
        <v>0</v>
      </c>
      <c r="Y41">
        <f t="shared" si="136"/>
        <v>0</v>
      </c>
      <c r="AA41">
        <f t="shared" si="237"/>
        <v>18</v>
      </c>
      <c r="AB41">
        <f t="shared" si="137"/>
        <v>0.625</v>
      </c>
      <c r="AC41">
        <f t="shared" si="138"/>
        <v>29</v>
      </c>
      <c r="AD41" s="81">
        <f t="shared" si="238"/>
        <v>44111</v>
      </c>
      <c r="AE41">
        <f t="shared" si="139"/>
        <v>0</v>
      </c>
      <c r="AF41">
        <f t="shared" si="140"/>
        <v>0</v>
      </c>
      <c r="AH41">
        <f t="shared" si="239"/>
        <v>18</v>
      </c>
      <c r="AI41">
        <f t="shared" si="141"/>
        <v>0.625</v>
      </c>
      <c r="AJ41">
        <f t="shared" si="142"/>
        <v>29</v>
      </c>
      <c r="AK41" s="81">
        <f t="shared" si="240"/>
        <v>44111</v>
      </c>
      <c r="AL41">
        <f t="shared" si="143"/>
        <v>0</v>
      </c>
      <c r="AM41">
        <f t="shared" si="144"/>
        <v>0</v>
      </c>
      <c r="AO41">
        <f t="shared" si="241"/>
        <v>16</v>
      </c>
      <c r="AP41">
        <f t="shared" si="145"/>
        <v>0.625</v>
      </c>
      <c r="AQ41">
        <f t="shared" si="146"/>
        <v>26</v>
      </c>
      <c r="AR41" s="81">
        <f t="shared" si="273"/>
        <v>44108</v>
      </c>
      <c r="AS41">
        <f t="shared" si="147"/>
        <v>0</v>
      </c>
      <c r="AT41">
        <f t="shared" si="148"/>
        <v>0</v>
      </c>
      <c r="AV41">
        <f t="shared" si="242"/>
        <v>14</v>
      </c>
      <c r="AW41">
        <f t="shared" si="149"/>
        <v>0.625</v>
      </c>
      <c r="AX41">
        <f t="shared" si="150"/>
        <v>22</v>
      </c>
      <c r="AY41" s="81">
        <f t="shared" si="243"/>
        <v>44111</v>
      </c>
      <c r="AZ41">
        <f t="shared" si="151"/>
        <v>0</v>
      </c>
      <c r="BA41">
        <f t="shared" si="152"/>
        <v>0</v>
      </c>
      <c r="BC41">
        <f t="shared" si="244"/>
        <v>14</v>
      </c>
      <c r="BD41">
        <f t="shared" si="153"/>
        <v>0.625</v>
      </c>
      <c r="BE41">
        <f t="shared" si="154"/>
        <v>22</v>
      </c>
      <c r="BF41" s="81">
        <f t="shared" si="245"/>
        <v>44111</v>
      </c>
      <c r="BG41">
        <f t="shared" si="155"/>
        <v>0</v>
      </c>
      <c r="BH41">
        <f t="shared" si="156"/>
        <v>0</v>
      </c>
      <c r="BJ41">
        <f t="shared" si="246"/>
        <v>0</v>
      </c>
      <c r="BK41">
        <f t="shared" si="157"/>
        <v>0.625</v>
      </c>
      <c r="BL41">
        <f t="shared" si="158"/>
        <v>0</v>
      </c>
      <c r="BM41" s="81">
        <f t="shared" si="247"/>
        <v>44112</v>
      </c>
      <c r="BN41">
        <f t="shared" si="159"/>
        <v>0</v>
      </c>
      <c r="BO41">
        <f t="shared" si="160"/>
        <v>0</v>
      </c>
      <c r="BQ41">
        <f t="shared" si="248"/>
        <v>0</v>
      </c>
      <c r="BR41">
        <f t="shared" si="216"/>
        <v>0.625</v>
      </c>
      <c r="BS41">
        <f t="shared" si="217"/>
        <v>0</v>
      </c>
      <c r="BT41" s="81">
        <f t="shared" si="249"/>
        <v>44115</v>
      </c>
      <c r="BU41">
        <f t="shared" si="218"/>
        <v>0</v>
      </c>
      <c r="BV41">
        <f t="shared" si="219"/>
        <v>0</v>
      </c>
      <c r="BX41">
        <f t="shared" si="250"/>
        <v>0</v>
      </c>
      <c r="BY41">
        <f t="shared" si="220"/>
        <v>0.625</v>
      </c>
      <c r="BZ41">
        <f t="shared" si="221"/>
        <v>0</v>
      </c>
      <c r="CA41" s="81">
        <f t="shared" si="251"/>
        <v>44124</v>
      </c>
      <c r="CB41">
        <f t="shared" si="222"/>
        <v>0</v>
      </c>
      <c r="CC41">
        <f t="shared" si="223"/>
        <v>0</v>
      </c>
      <c r="CE41">
        <f t="shared" si="252"/>
        <v>8</v>
      </c>
      <c r="CF41">
        <f t="shared" si="224"/>
        <v>0.625</v>
      </c>
      <c r="CG41">
        <f t="shared" si="225"/>
        <v>13</v>
      </c>
      <c r="CH41" s="81">
        <f t="shared" si="253"/>
        <v>44125</v>
      </c>
      <c r="CI41">
        <f t="shared" si="226"/>
        <v>0</v>
      </c>
      <c r="CJ41">
        <f t="shared" si="227"/>
        <v>0</v>
      </c>
      <c r="CL41">
        <f t="shared" si="254"/>
        <v>6</v>
      </c>
      <c r="CM41">
        <f t="shared" si="228"/>
        <v>0.625</v>
      </c>
      <c r="CN41">
        <f t="shared" si="229"/>
        <v>10</v>
      </c>
      <c r="CO41" s="81">
        <f t="shared" si="255"/>
        <v>44126</v>
      </c>
      <c r="CP41">
        <f t="shared" si="230"/>
        <v>0</v>
      </c>
      <c r="CQ41">
        <f t="shared" si="231"/>
        <v>0</v>
      </c>
      <c r="CS41">
        <f t="shared" si="256"/>
        <v>6</v>
      </c>
      <c r="CT41">
        <f t="shared" si="177"/>
        <v>0.625</v>
      </c>
      <c r="CU41">
        <f t="shared" si="178"/>
        <v>10</v>
      </c>
      <c r="CV41" s="81">
        <f t="shared" si="257"/>
        <v>44126</v>
      </c>
      <c r="CW41">
        <f t="shared" si="179"/>
        <v>0</v>
      </c>
      <c r="CX41">
        <f t="shared" si="180"/>
        <v>0</v>
      </c>
      <c r="CZ41">
        <f t="shared" si="258"/>
        <v>0</v>
      </c>
      <c r="DA41">
        <f t="shared" si="181"/>
        <v>0.625</v>
      </c>
      <c r="DB41">
        <f t="shared" si="182"/>
        <v>0</v>
      </c>
      <c r="DC41" s="81">
        <f t="shared" si="259"/>
        <v>44127</v>
      </c>
      <c r="DD41">
        <f t="shared" si="183"/>
        <v>0</v>
      </c>
      <c r="DE41">
        <f t="shared" si="184"/>
        <v>0</v>
      </c>
      <c r="DG41">
        <f t="shared" si="274"/>
        <v>0</v>
      </c>
      <c r="DH41">
        <f t="shared" si="185"/>
        <v>0.625</v>
      </c>
      <c r="DI41">
        <f t="shared" si="186"/>
        <v>0</v>
      </c>
      <c r="DJ41" s="81">
        <f t="shared" si="260"/>
        <v>44127</v>
      </c>
      <c r="DK41">
        <f t="shared" si="187"/>
        <v>0</v>
      </c>
      <c r="DL41">
        <f t="shared" si="188"/>
        <v>0</v>
      </c>
      <c r="DN41" s="96">
        <f t="shared" si="261"/>
        <v>0</v>
      </c>
      <c r="DO41">
        <f t="shared" si="189"/>
        <v>0.625</v>
      </c>
      <c r="DP41">
        <f t="shared" si="190"/>
        <v>0</v>
      </c>
      <c r="DQ41" s="81">
        <f t="shared" si="262"/>
        <v>44134</v>
      </c>
      <c r="DR41">
        <f t="shared" si="191"/>
        <v>0</v>
      </c>
      <c r="DS41">
        <f t="shared" si="192"/>
        <v>0</v>
      </c>
      <c r="DU41" s="96">
        <f t="shared" si="263"/>
        <v>0</v>
      </c>
      <c r="DV41">
        <f t="shared" si="193"/>
        <v>0.625</v>
      </c>
      <c r="DW41">
        <f t="shared" si="194"/>
        <v>0</v>
      </c>
      <c r="DX41" s="81">
        <f t="shared" si="264"/>
        <v>44141</v>
      </c>
      <c r="DY41">
        <f t="shared" si="195"/>
        <v>0</v>
      </c>
      <c r="DZ41">
        <f t="shared" si="196"/>
        <v>0</v>
      </c>
      <c r="EB41" s="96">
        <f t="shared" si="265"/>
        <v>0</v>
      </c>
      <c r="EC41">
        <f t="shared" si="197"/>
        <v>0.625</v>
      </c>
      <c r="ED41">
        <f t="shared" si="198"/>
        <v>0</v>
      </c>
      <c r="EE41" s="81">
        <f t="shared" si="266"/>
        <v>44141</v>
      </c>
      <c r="EF41">
        <f t="shared" si="199"/>
        <v>0</v>
      </c>
      <c r="EG41">
        <f t="shared" si="200"/>
        <v>0</v>
      </c>
      <c r="EI41" s="96">
        <f t="shared" si="267"/>
        <v>0</v>
      </c>
      <c r="EJ41">
        <f t="shared" si="201"/>
        <v>0.625</v>
      </c>
      <c r="EK41">
        <f t="shared" si="202"/>
        <v>0</v>
      </c>
      <c r="EL41" s="81">
        <f t="shared" si="268"/>
        <v>44141</v>
      </c>
      <c r="EM41">
        <f t="shared" si="203"/>
        <v>0</v>
      </c>
      <c r="EN41">
        <f t="shared" si="204"/>
        <v>0</v>
      </c>
      <c r="EP41" s="96">
        <f t="shared" si="269"/>
        <v>0</v>
      </c>
      <c r="EQ41">
        <f t="shared" si="205"/>
        <v>0.625</v>
      </c>
      <c r="ER41">
        <f t="shared" si="206"/>
        <v>0</v>
      </c>
      <c r="ES41" s="81">
        <f t="shared" si="270"/>
        <v>44141</v>
      </c>
      <c r="ET41">
        <f t="shared" si="207"/>
        <v>0</v>
      </c>
      <c r="EU41">
        <f t="shared" si="208"/>
        <v>0</v>
      </c>
      <c r="EW41" s="96">
        <f t="shared" si="271"/>
        <v>0</v>
      </c>
      <c r="EX41">
        <f t="shared" si="209"/>
        <v>0.625</v>
      </c>
      <c r="EY41">
        <f t="shared" si="210"/>
        <v>0</v>
      </c>
      <c r="EZ41" s="81">
        <f t="shared" si="272"/>
        <v>44141</v>
      </c>
      <c r="FA41">
        <f t="shared" si="211"/>
        <v>0</v>
      </c>
      <c r="FB41">
        <f t="shared" si="212"/>
        <v>0</v>
      </c>
    </row>
    <row r="42" hidden="1" spans="1:158">
      <c r="A42" t="s">
        <v>123</v>
      </c>
      <c r="B42" t="s">
        <v>124</v>
      </c>
      <c r="C42" t="s">
        <v>125</v>
      </c>
      <c r="D42">
        <v>0.030276</v>
      </c>
      <c r="E42">
        <v>5.4</v>
      </c>
      <c r="F42" s="65">
        <v>0</v>
      </c>
      <c r="G42" s="66">
        <v>0</v>
      </c>
      <c r="H42" s="58">
        <f t="shared" si="215"/>
        <v>0</v>
      </c>
      <c r="I42" s="79">
        <v>0.125</v>
      </c>
      <c r="J42" s="80">
        <f t="shared" si="128"/>
        <v>0</v>
      </c>
      <c r="K42" s="81">
        <f t="shared" si="232"/>
        <v>44112</v>
      </c>
      <c r="M42">
        <f t="shared" si="233"/>
        <v>5</v>
      </c>
      <c r="N42">
        <f t="shared" si="129"/>
        <v>0.125</v>
      </c>
      <c r="O42">
        <f t="shared" si="130"/>
        <v>40</v>
      </c>
      <c r="P42" s="93">
        <f t="shared" si="234"/>
        <v>44113</v>
      </c>
      <c r="Q42">
        <f t="shared" si="131"/>
        <v>0</v>
      </c>
      <c r="R42">
        <f t="shared" si="132"/>
        <v>0</v>
      </c>
      <c r="T42">
        <f t="shared" si="235"/>
        <v>5</v>
      </c>
      <c r="U42">
        <f t="shared" si="133"/>
        <v>0.125</v>
      </c>
      <c r="V42">
        <f t="shared" si="134"/>
        <v>40</v>
      </c>
      <c r="W42" s="93">
        <f t="shared" si="236"/>
        <v>44116</v>
      </c>
      <c r="X42">
        <f t="shared" si="135"/>
        <v>0</v>
      </c>
      <c r="Y42">
        <f t="shared" si="136"/>
        <v>0</v>
      </c>
      <c r="AA42">
        <f t="shared" si="237"/>
        <v>4</v>
      </c>
      <c r="AB42">
        <f t="shared" si="137"/>
        <v>0.125</v>
      </c>
      <c r="AC42">
        <f t="shared" si="138"/>
        <v>32</v>
      </c>
      <c r="AD42" s="81">
        <f t="shared" si="238"/>
        <v>44114</v>
      </c>
      <c r="AE42">
        <f t="shared" si="139"/>
        <v>0</v>
      </c>
      <c r="AF42">
        <f t="shared" si="140"/>
        <v>0</v>
      </c>
      <c r="AH42">
        <f t="shared" si="239"/>
        <v>4</v>
      </c>
      <c r="AI42">
        <f t="shared" si="141"/>
        <v>0.125</v>
      </c>
      <c r="AJ42">
        <f t="shared" si="142"/>
        <v>32</v>
      </c>
      <c r="AK42" s="81">
        <f t="shared" si="240"/>
        <v>44114</v>
      </c>
      <c r="AL42">
        <f t="shared" si="143"/>
        <v>0</v>
      </c>
      <c r="AM42">
        <f t="shared" si="144"/>
        <v>0</v>
      </c>
      <c r="AO42">
        <f t="shared" si="241"/>
        <v>4</v>
      </c>
      <c r="AP42">
        <f t="shared" si="145"/>
        <v>0.125</v>
      </c>
      <c r="AQ42">
        <f t="shared" si="146"/>
        <v>32</v>
      </c>
      <c r="AR42" s="81">
        <f t="shared" si="273"/>
        <v>44114</v>
      </c>
      <c r="AS42">
        <f t="shared" si="147"/>
        <v>0</v>
      </c>
      <c r="AT42">
        <f t="shared" si="148"/>
        <v>0</v>
      </c>
      <c r="AV42">
        <f t="shared" si="242"/>
        <v>4</v>
      </c>
      <c r="AW42">
        <f t="shared" si="149"/>
        <v>0.125</v>
      </c>
      <c r="AX42">
        <f t="shared" si="150"/>
        <v>32</v>
      </c>
      <c r="AY42" s="81">
        <f t="shared" si="243"/>
        <v>44121</v>
      </c>
      <c r="AZ42">
        <f t="shared" si="151"/>
        <v>0</v>
      </c>
      <c r="BA42">
        <f t="shared" si="152"/>
        <v>0</v>
      </c>
      <c r="BC42">
        <f t="shared" si="244"/>
        <v>4</v>
      </c>
      <c r="BD42">
        <f t="shared" si="153"/>
        <v>0.125</v>
      </c>
      <c r="BE42">
        <f t="shared" si="154"/>
        <v>32</v>
      </c>
      <c r="BF42" s="81">
        <f t="shared" si="245"/>
        <v>44121</v>
      </c>
      <c r="BG42">
        <f t="shared" si="155"/>
        <v>0</v>
      </c>
      <c r="BH42">
        <f t="shared" si="156"/>
        <v>0</v>
      </c>
      <c r="BJ42">
        <f t="shared" si="246"/>
        <v>1</v>
      </c>
      <c r="BK42">
        <f t="shared" si="157"/>
        <v>0.125</v>
      </c>
      <c r="BL42">
        <f t="shared" si="158"/>
        <v>8</v>
      </c>
      <c r="BM42" s="81">
        <f t="shared" si="247"/>
        <v>44120</v>
      </c>
      <c r="BN42">
        <f t="shared" si="159"/>
        <v>0</v>
      </c>
      <c r="BO42">
        <f t="shared" si="160"/>
        <v>0</v>
      </c>
      <c r="BQ42">
        <f t="shared" si="248"/>
        <v>1</v>
      </c>
      <c r="BR42">
        <f t="shared" si="216"/>
        <v>0.125</v>
      </c>
      <c r="BS42">
        <f t="shared" si="217"/>
        <v>8</v>
      </c>
      <c r="BT42" s="81">
        <f t="shared" si="249"/>
        <v>44123</v>
      </c>
      <c r="BU42">
        <f t="shared" si="218"/>
        <v>0</v>
      </c>
      <c r="BV42">
        <f t="shared" si="219"/>
        <v>0</v>
      </c>
      <c r="BX42">
        <f t="shared" si="250"/>
        <v>0</v>
      </c>
      <c r="BY42">
        <f t="shared" si="220"/>
        <v>0.125</v>
      </c>
      <c r="BZ42">
        <f t="shared" si="221"/>
        <v>0</v>
      </c>
      <c r="CA42" s="81">
        <f t="shared" si="251"/>
        <v>44124</v>
      </c>
      <c r="CB42">
        <f t="shared" si="222"/>
        <v>0</v>
      </c>
      <c r="CC42">
        <f t="shared" si="223"/>
        <v>0</v>
      </c>
      <c r="CE42">
        <f t="shared" si="252"/>
        <v>2</v>
      </c>
      <c r="CF42">
        <f t="shared" si="224"/>
        <v>0.125</v>
      </c>
      <c r="CG42">
        <f t="shared" si="225"/>
        <v>16</v>
      </c>
      <c r="CH42" s="81">
        <f t="shared" si="253"/>
        <v>44128</v>
      </c>
      <c r="CI42">
        <f t="shared" si="226"/>
        <v>0</v>
      </c>
      <c r="CJ42">
        <f t="shared" si="227"/>
        <v>0</v>
      </c>
      <c r="CL42">
        <f t="shared" si="254"/>
        <v>2</v>
      </c>
      <c r="CM42">
        <f t="shared" si="228"/>
        <v>0.125</v>
      </c>
      <c r="CN42">
        <f t="shared" si="229"/>
        <v>16</v>
      </c>
      <c r="CO42" s="81">
        <f t="shared" si="255"/>
        <v>44132</v>
      </c>
      <c r="CP42">
        <f t="shared" si="230"/>
        <v>0</v>
      </c>
      <c r="CQ42">
        <f t="shared" si="231"/>
        <v>0</v>
      </c>
      <c r="CS42">
        <f t="shared" si="256"/>
        <v>2</v>
      </c>
      <c r="CT42">
        <f t="shared" si="177"/>
        <v>0.125</v>
      </c>
      <c r="CU42">
        <f t="shared" si="178"/>
        <v>16</v>
      </c>
      <c r="CV42" s="81">
        <f t="shared" si="257"/>
        <v>44132</v>
      </c>
      <c r="CW42">
        <f t="shared" si="179"/>
        <v>0</v>
      </c>
      <c r="CX42">
        <f t="shared" si="180"/>
        <v>0</v>
      </c>
      <c r="CZ42">
        <f t="shared" si="258"/>
        <v>1</v>
      </c>
      <c r="DA42">
        <f t="shared" si="181"/>
        <v>0.125</v>
      </c>
      <c r="DB42">
        <f t="shared" si="182"/>
        <v>8</v>
      </c>
      <c r="DC42" s="81">
        <f t="shared" si="259"/>
        <v>44135</v>
      </c>
      <c r="DD42">
        <f t="shared" si="183"/>
        <v>0</v>
      </c>
      <c r="DE42">
        <f t="shared" si="184"/>
        <v>0</v>
      </c>
      <c r="DG42">
        <f t="shared" si="274"/>
        <v>0</v>
      </c>
      <c r="DH42">
        <f t="shared" si="185"/>
        <v>0.125</v>
      </c>
      <c r="DI42">
        <f t="shared" si="186"/>
        <v>0</v>
      </c>
      <c r="DJ42" s="81">
        <f t="shared" si="260"/>
        <v>44127</v>
      </c>
      <c r="DK42">
        <f t="shared" si="187"/>
        <v>0</v>
      </c>
      <c r="DL42">
        <f t="shared" si="188"/>
        <v>0</v>
      </c>
      <c r="DN42" s="96">
        <f t="shared" si="261"/>
        <v>0</v>
      </c>
      <c r="DO42">
        <f t="shared" si="189"/>
        <v>0.125</v>
      </c>
      <c r="DP42">
        <f t="shared" si="190"/>
        <v>0</v>
      </c>
      <c r="DQ42" s="81">
        <f t="shared" si="262"/>
        <v>44134</v>
      </c>
      <c r="DR42">
        <f t="shared" si="191"/>
        <v>0</v>
      </c>
      <c r="DS42">
        <f t="shared" si="192"/>
        <v>0</v>
      </c>
      <c r="DU42" s="96">
        <f t="shared" si="263"/>
        <v>0</v>
      </c>
      <c r="DV42">
        <f t="shared" si="193"/>
        <v>0.125</v>
      </c>
      <c r="DW42">
        <f t="shared" si="194"/>
        <v>0</v>
      </c>
      <c r="DX42" s="81">
        <f t="shared" si="264"/>
        <v>44141</v>
      </c>
      <c r="DY42">
        <f t="shared" si="195"/>
        <v>0</v>
      </c>
      <c r="DZ42">
        <f t="shared" si="196"/>
        <v>0</v>
      </c>
      <c r="EB42" s="96">
        <f t="shared" si="265"/>
        <v>0</v>
      </c>
      <c r="EC42">
        <f t="shared" si="197"/>
        <v>0.125</v>
      </c>
      <c r="ED42">
        <f t="shared" si="198"/>
        <v>0</v>
      </c>
      <c r="EE42" s="81">
        <f t="shared" si="266"/>
        <v>44141</v>
      </c>
      <c r="EF42">
        <f t="shared" si="199"/>
        <v>0</v>
      </c>
      <c r="EG42">
        <f t="shared" si="200"/>
        <v>0</v>
      </c>
      <c r="EI42" s="96">
        <f t="shared" si="267"/>
        <v>0</v>
      </c>
      <c r="EJ42">
        <f t="shared" si="201"/>
        <v>0.125</v>
      </c>
      <c r="EK42">
        <f t="shared" si="202"/>
        <v>0</v>
      </c>
      <c r="EL42" s="81">
        <f t="shared" si="268"/>
        <v>44141</v>
      </c>
      <c r="EM42">
        <f t="shared" si="203"/>
        <v>0</v>
      </c>
      <c r="EN42">
        <f t="shared" si="204"/>
        <v>0</v>
      </c>
      <c r="EP42" s="96">
        <f t="shared" si="269"/>
        <v>0</v>
      </c>
      <c r="EQ42">
        <f t="shared" si="205"/>
        <v>0.125</v>
      </c>
      <c r="ER42">
        <f t="shared" si="206"/>
        <v>0</v>
      </c>
      <c r="ES42" s="81">
        <f t="shared" si="270"/>
        <v>44141</v>
      </c>
      <c r="ET42">
        <f t="shared" si="207"/>
        <v>0</v>
      </c>
      <c r="EU42">
        <f t="shared" si="208"/>
        <v>0</v>
      </c>
      <c r="EW42" s="96">
        <f t="shared" si="271"/>
        <v>0</v>
      </c>
      <c r="EX42">
        <f t="shared" si="209"/>
        <v>0.125</v>
      </c>
      <c r="EY42">
        <f t="shared" si="210"/>
        <v>0</v>
      </c>
      <c r="EZ42" s="81">
        <f t="shared" si="272"/>
        <v>44141</v>
      </c>
      <c r="FA42">
        <f t="shared" si="211"/>
        <v>0</v>
      </c>
      <c r="FB42">
        <f t="shared" si="212"/>
        <v>0</v>
      </c>
    </row>
    <row r="43" s="44" customFormat="1" hidden="1" spans="1:158">
      <c r="A43" s="44" t="s">
        <v>126</v>
      </c>
      <c r="B43" s="44" t="s">
        <v>127</v>
      </c>
      <c r="C43" s="44" t="s">
        <v>128</v>
      </c>
      <c r="D43" s="44">
        <f t="shared" ref="D43:D46" si="275">0.52*0.38*0.08</f>
        <v>0.015808</v>
      </c>
      <c r="E43" s="44">
        <v>4.8</v>
      </c>
      <c r="F43" s="67">
        <v>0</v>
      </c>
      <c r="G43" s="68">
        <v>0</v>
      </c>
      <c r="H43" s="58">
        <f t="shared" si="215"/>
        <v>0</v>
      </c>
      <c r="I43" s="91">
        <v>0.01</v>
      </c>
      <c r="J43" s="92">
        <f t="shared" si="128"/>
        <v>0</v>
      </c>
      <c r="K43" s="93">
        <f t="shared" si="232"/>
        <v>44112</v>
      </c>
      <c r="M43" s="44">
        <f t="shared" si="233"/>
        <v>0</v>
      </c>
      <c r="N43" s="44">
        <f t="shared" si="129"/>
        <v>0.01</v>
      </c>
      <c r="O43" s="44">
        <f t="shared" si="130"/>
        <v>0</v>
      </c>
      <c r="P43" s="93">
        <f t="shared" si="234"/>
        <v>44073</v>
      </c>
      <c r="Q43" s="44">
        <f t="shared" si="131"/>
        <v>0</v>
      </c>
      <c r="R43" s="44">
        <f t="shared" si="132"/>
        <v>0</v>
      </c>
      <c r="T43" s="44">
        <f t="shared" si="235"/>
        <v>0</v>
      </c>
      <c r="U43" s="44">
        <f t="shared" si="133"/>
        <v>0.01</v>
      </c>
      <c r="V43" s="44">
        <f t="shared" si="134"/>
        <v>0</v>
      </c>
      <c r="W43" s="93">
        <f t="shared" si="236"/>
        <v>44076</v>
      </c>
      <c r="X43" s="44">
        <f t="shared" si="135"/>
        <v>0</v>
      </c>
      <c r="Y43" s="44">
        <f t="shared" si="136"/>
        <v>0</v>
      </c>
      <c r="AA43" s="44">
        <f t="shared" si="237"/>
        <v>0</v>
      </c>
      <c r="AB43" s="44">
        <f t="shared" si="137"/>
        <v>0.01</v>
      </c>
      <c r="AC43" s="44">
        <f t="shared" si="138"/>
        <v>0</v>
      </c>
      <c r="AD43" s="93">
        <f t="shared" si="238"/>
        <v>44082</v>
      </c>
      <c r="AE43" s="44">
        <f t="shared" si="139"/>
        <v>0</v>
      </c>
      <c r="AF43" s="44">
        <f t="shared" si="140"/>
        <v>0</v>
      </c>
      <c r="AH43" s="44">
        <f t="shared" si="239"/>
        <v>0</v>
      </c>
      <c r="AI43" s="44">
        <f t="shared" si="141"/>
        <v>0.01</v>
      </c>
      <c r="AJ43" s="44">
        <f t="shared" si="142"/>
        <v>0</v>
      </c>
      <c r="AK43" s="93">
        <f t="shared" si="240"/>
        <v>44082</v>
      </c>
      <c r="AL43" s="44">
        <f t="shared" si="143"/>
        <v>0</v>
      </c>
      <c r="AM43" s="44">
        <f t="shared" si="144"/>
        <v>0</v>
      </c>
      <c r="AO43" s="44">
        <f t="shared" si="241"/>
        <v>0</v>
      </c>
      <c r="AP43" s="44">
        <f t="shared" si="145"/>
        <v>0.01</v>
      </c>
      <c r="AQ43" s="44">
        <f t="shared" si="146"/>
        <v>0</v>
      </c>
      <c r="AR43" s="93">
        <f t="shared" si="273"/>
        <v>44082</v>
      </c>
      <c r="AS43" s="44">
        <f t="shared" si="147"/>
        <v>0</v>
      </c>
      <c r="AT43" s="44">
        <f t="shared" si="148"/>
        <v>0</v>
      </c>
      <c r="AV43" s="44">
        <f t="shared" si="242"/>
        <v>0</v>
      </c>
      <c r="AW43" s="44">
        <f t="shared" si="149"/>
        <v>0.01</v>
      </c>
      <c r="AX43" s="44">
        <f t="shared" si="150"/>
        <v>0</v>
      </c>
      <c r="AY43" s="93">
        <f t="shared" si="243"/>
        <v>44089</v>
      </c>
      <c r="AZ43" s="44">
        <f t="shared" si="151"/>
        <v>0</v>
      </c>
      <c r="BA43" s="44">
        <f t="shared" si="152"/>
        <v>0</v>
      </c>
      <c r="BC43" s="44">
        <f t="shared" si="244"/>
        <v>0</v>
      </c>
      <c r="BD43" s="44">
        <f t="shared" si="153"/>
        <v>0.01</v>
      </c>
      <c r="BE43" s="44">
        <f t="shared" si="154"/>
        <v>0</v>
      </c>
      <c r="BF43" s="93">
        <f t="shared" si="245"/>
        <v>44089</v>
      </c>
      <c r="BG43" s="44">
        <f t="shared" si="155"/>
        <v>0</v>
      </c>
      <c r="BH43" s="44">
        <f t="shared" si="156"/>
        <v>0</v>
      </c>
      <c r="BJ43" s="44">
        <f t="shared" si="246"/>
        <v>0</v>
      </c>
      <c r="BK43" s="44">
        <f t="shared" si="157"/>
        <v>0.01</v>
      </c>
      <c r="BL43" s="44">
        <f t="shared" si="158"/>
        <v>0</v>
      </c>
      <c r="BM43" s="93">
        <f t="shared" si="247"/>
        <v>44112</v>
      </c>
      <c r="BN43" s="44">
        <f t="shared" si="159"/>
        <v>0</v>
      </c>
      <c r="BO43" s="44">
        <f t="shared" si="160"/>
        <v>0</v>
      </c>
      <c r="BQ43" s="44">
        <f t="shared" si="248"/>
        <v>0</v>
      </c>
      <c r="BR43" s="44">
        <f t="shared" si="216"/>
        <v>0.01</v>
      </c>
      <c r="BS43" s="44">
        <f t="shared" si="217"/>
        <v>0</v>
      </c>
      <c r="BT43" s="93">
        <f t="shared" si="249"/>
        <v>44115</v>
      </c>
      <c r="BU43" s="44">
        <f t="shared" si="218"/>
        <v>0</v>
      </c>
      <c r="BV43" s="44">
        <f t="shared" si="219"/>
        <v>0</v>
      </c>
      <c r="BX43" s="44">
        <f t="shared" si="250"/>
        <v>0</v>
      </c>
      <c r="BY43" s="44">
        <f t="shared" si="220"/>
        <v>0.01</v>
      </c>
      <c r="BZ43" s="44">
        <f t="shared" si="221"/>
        <v>0</v>
      </c>
      <c r="CA43" s="93">
        <f t="shared" si="251"/>
        <v>44124</v>
      </c>
      <c r="CB43" s="44">
        <f t="shared" si="222"/>
        <v>0</v>
      </c>
      <c r="CC43" s="44">
        <f t="shared" si="223"/>
        <v>0</v>
      </c>
      <c r="CE43" s="44">
        <f t="shared" si="252"/>
        <v>0</v>
      </c>
      <c r="CF43" s="44">
        <f t="shared" si="224"/>
        <v>0.01</v>
      </c>
      <c r="CG43" s="44">
        <f t="shared" si="225"/>
        <v>0</v>
      </c>
      <c r="CH43" s="93">
        <f t="shared" si="253"/>
        <v>44112</v>
      </c>
      <c r="CI43" s="44">
        <f t="shared" si="226"/>
        <v>0</v>
      </c>
      <c r="CJ43" s="44">
        <f t="shared" si="227"/>
        <v>0</v>
      </c>
      <c r="CL43" s="44">
        <f t="shared" si="254"/>
        <v>0</v>
      </c>
      <c r="CM43" s="44">
        <f t="shared" si="228"/>
        <v>0.01</v>
      </c>
      <c r="CN43" s="44">
        <f t="shared" si="229"/>
        <v>0</v>
      </c>
      <c r="CO43" s="93">
        <f t="shared" si="255"/>
        <v>44116</v>
      </c>
      <c r="CP43" s="44">
        <f t="shared" si="230"/>
        <v>0</v>
      </c>
      <c r="CQ43" s="44">
        <f t="shared" si="231"/>
        <v>0</v>
      </c>
      <c r="CS43" s="44">
        <f t="shared" si="256"/>
        <v>0</v>
      </c>
      <c r="CT43" s="44">
        <f t="shared" si="177"/>
        <v>0.01</v>
      </c>
      <c r="CU43" s="44">
        <f t="shared" si="178"/>
        <v>0</v>
      </c>
      <c r="CV43" s="93">
        <f t="shared" si="257"/>
        <v>44116</v>
      </c>
      <c r="CW43" s="44">
        <f t="shared" si="179"/>
        <v>0</v>
      </c>
      <c r="CX43" s="44">
        <f t="shared" si="180"/>
        <v>0</v>
      </c>
      <c r="CZ43" s="44">
        <f t="shared" si="258"/>
        <v>0</v>
      </c>
      <c r="DA43" s="44">
        <f t="shared" si="181"/>
        <v>0.01</v>
      </c>
      <c r="DB43" s="44">
        <f t="shared" si="182"/>
        <v>0</v>
      </c>
      <c r="DC43" s="93">
        <f t="shared" si="259"/>
        <v>44127</v>
      </c>
      <c r="DD43" s="44">
        <f t="shared" si="183"/>
        <v>0</v>
      </c>
      <c r="DE43" s="44">
        <f t="shared" si="184"/>
        <v>0</v>
      </c>
      <c r="DG43" s="44">
        <f t="shared" si="274"/>
        <v>0</v>
      </c>
      <c r="DH43" s="44">
        <f t="shared" si="185"/>
        <v>0.01</v>
      </c>
      <c r="DI43" s="44">
        <f t="shared" si="186"/>
        <v>0</v>
      </c>
      <c r="DJ43" s="93">
        <f t="shared" si="260"/>
        <v>44127</v>
      </c>
      <c r="DK43" s="44">
        <f t="shared" si="187"/>
        <v>0</v>
      </c>
      <c r="DL43" s="44">
        <f t="shared" si="188"/>
        <v>0</v>
      </c>
      <c r="DN43" s="97">
        <f t="shared" si="261"/>
        <v>0</v>
      </c>
      <c r="DO43" s="44">
        <f t="shared" si="189"/>
        <v>0.01</v>
      </c>
      <c r="DP43" s="44">
        <f t="shared" si="190"/>
        <v>0</v>
      </c>
      <c r="DQ43" s="93">
        <f t="shared" si="262"/>
        <v>44134</v>
      </c>
      <c r="DR43" s="44">
        <f t="shared" si="191"/>
        <v>0</v>
      </c>
      <c r="DS43" s="44">
        <f t="shared" si="192"/>
        <v>0</v>
      </c>
      <c r="DU43" s="97">
        <f t="shared" si="263"/>
        <v>0</v>
      </c>
      <c r="DV43" s="44">
        <f t="shared" si="193"/>
        <v>0.01</v>
      </c>
      <c r="DW43" s="44">
        <f t="shared" si="194"/>
        <v>0</v>
      </c>
      <c r="DX43" s="93">
        <f t="shared" si="264"/>
        <v>44141</v>
      </c>
      <c r="DY43" s="44">
        <f t="shared" si="195"/>
        <v>0</v>
      </c>
      <c r="DZ43" s="44">
        <f t="shared" si="196"/>
        <v>0</v>
      </c>
      <c r="EB43" s="97">
        <f t="shared" si="265"/>
        <v>0</v>
      </c>
      <c r="EC43" s="44">
        <f t="shared" si="197"/>
        <v>0.01</v>
      </c>
      <c r="ED43" s="44">
        <f t="shared" si="198"/>
        <v>0</v>
      </c>
      <c r="EE43" s="93">
        <f t="shared" si="266"/>
        <v>44141</v>
      </c>
      <c r="EF43" s="44">
        <f t="shared" si="199"/>
        <v>0</v>
      </c>
      <c r="EG43" s="44">
        <f t="shared" si="200"/>
        <v>0</v>
      </c>
      <c r="EI43" s="97">
        <f t="shared" si="267"/>
        <v>0</v>
      </c>
      <c r="EJ43" s="44">
        <f t="shared" si="201"/>
        <v>0.01</v>
      </c>
      <c r="EK43" s="44">
        <f t="shared" si="202"/>
        <v>0</v>
      </c>
      <c r="EL43" s="93">
        <f t="shared" si="268"/>
        <v>44141</v>
      </c>
      <c r="EM43" s="44">
        <f t="shared" si="203"/>
        <v>0</v>
      </c>
      <c r="EN43" s="44">
        <f t="shared" si="204"/>
        <v>0</v>
      </c>
      <c r="EP43" s="97">
        <f t="shared" si="269"/>
        <v>0</v>
      </c>
      <c r="EQ43" s="44">
        <f t="shared" si="205"/>
        <v>0.01</v>
      </c>
      <c r="ER43" s="44">
        <f t="shared" si="206"/>
        <v>0</v>
      </c>
      <c r="ES43" s="93">
        <f t="shared" si="270"/>
        <v>44141</v>
      </c>
      <c r="ET43" s="44">
        <f t="shared" si="207"/>
        <v>0</v>
      </c>
      <c r="EU43" s="44">
        <f t="shared" si="208"/>
        <v>0</v>
      </c>
      <c r="EW43" s="97">
        <f t="shared" si="271"/>
        <v>0</v>
      </c>
      <c r="EX43" s="44">
        <f t="shared" si="209"/>
        <v>0.01</v>
      </c>
      <c r="EY43" s="44">
        <f t="shared" si="210"/>
        <v>0</v>
      </c>
      <c r="EZ43" s="93">
        <f t="shared" si="272"/>
        <v>44141</v>
      </c>
      <c r="FA43" s="44">
        <f t="shared" si="211"/>
        <v>0</v>
      </c>
      <c r="FB43" s="44">
        <f t="shared" si="212"/>
        <v>0</v>
      </c>
    </row>
    <row r="44" s="44" customFormat="1" hidden="1" spans="1:158">
      <c r="A44" s="44" t="s">
        <v>129</v>
      </c>
      <c r="B44" s="44" t="s">
        <v>130</v>
      </c>
      <c r="C44" s="44" t="s">
        <v>131</v>
      </c>
      <c r="D44" s="44">
        <f t="shared" si="275"/>
        <v>0.015808</v>
      </c>
      <c r="E44" s="44">
        <v>4.8</v>
      </c>
      <c r="F44" s="67">
        <v>0</v>
      </c>
      <c r="G44" s="68">
        <v>0</v>
      </c>
      <c r="H44" s="58">
        <f t="shared" si="215"/>
        <v>0</v>
      </c>
      <c r="I44" s="91">
        <v>0.01</v>
      </c>
      <c r="J44" s="92">
        <f t="shared" si="128"/>
        <v>0</v>
      </c>
      <c r="K44" s="93">
        <f t="shared" si="232"/>
        <v>44112</v>
      </c>
      <c r="M44" s="44">
        <f t="shared" si="233"/>
        <v>0</v>
      </c>
      <c r="N44" s="44">
        <f t="shared" si="129"/>
        <v>0.01</v>
      </c>
      <c r="O44" s="44">
        <f t="shared" si="130"/>
        <v>0</v>
      </c>
      <c r="P44" s="93">
        <f t="shared" si="234"/>
        <v>44073</v>
      </c>
      <c r="Q44" s="44">
        <f t="shared" si="131"/>
        <v>0</v>
      </c>
      <c r="R44" s="44">
        <f t="shared" si="132"/>
        <v>0</v>
      </c>
      <c r="T44" s="44">
        <f t="shared" si="235"/>
        <v>0</v>
      </c>
      <c r="U44" s="44">
        <f t="shared" si="133"/>
        <v>0.01</v>
      </c>
      <c r="V44" s="44">
        <f t="shared" si="134"/>
        <v>0</v>
      </c>
      <c r="W44" s="93">
        <f t="shared" si="236"/>
        <v>44076</v>
      </c>
      <c r="X44" s="44">
        <f t="shared" si="135"/>
        <v>0</v>
      </c>
      <c r="Y44" s="44">
        <f t="shared" si="136"/>
        <v>0</v>
      </c>
      <c r="AA44" s="44">
        <f t="shared" si="237"/>
        <v>0</v>
      </c>
      <c r="AB44" s="44">
        <f t="shared" si="137"/>
        <v>0.01</v>
      </c>
      <c r="AC44" s="44">
        <f t="shared" si="138"/>
        <v>0</v>
      </c>
      <c r="AD44" s="93">
        <f t="shared" si="238"/>
        <v>44082</v>
      </c>
      <c r="AE44" s="44">
        <f t="shared" si="139"/>
        <v>0</v>
      </c>
      <c r="AF44" s="44">
        <f t="shared" si="140"/>
        <v>0</v>
      </c>
      <c r="AH44" s="44">
        <f t="shared" si="239"/>
        <v>0</v>
      </c>
      <c r="AI44" s="44">
        <f t="shared" si="141"/>
        <v>0.01</v>
      </c>
      <c r="AJ44" s="44">
        <f t="shared" si="142"/>
        <v>0</v>
      </c>
      <c r="AK44" s="93">
        <f t="shared" si="240"/>
        <v>44082</v>
      </c>
      <c r="AL44" s="44">
        <f t="shared" si="143"/>
        <v>0</v>
      </c>
      <c r="AM44" s="44">
        <f t="shared" si="144"/>
        <v>0</v>
      </c>
      <c r="AO44" s="44">
        <f t="shared" si="241"/>
        <v>0</v>
      </c>
      <c r="AP44" s="44">
        <f t="shared" si="145"/>
        <v>0.01</v>
      </c>
      <c r="AQ44" s="44">
        <f t="shared" si="146"/>
        <v>0</v>
      </c>
      <c r="AR44" s="93">
        <f t="shared" si="273"/>
        <v>44082</v>
      </c>
      <c r="AS44" s="44">
        <f t="shared" si="147"/>
        <v>0</v>
      </c>
      <c r="AT44" s="44">
        <f t="shared" si="148"/>
        <v>0</v>
      </c>
      <c r="AV44" s="44">
        <f t="shared" si="242"/>
        <v>0</v>
      </c>
      <c r="AW44" s="44">
        <f t="shared" si="149"/>
        <v>0.01</v>
      </c>
      <c r="AX44" s="44">
        <f t="shared" si="150"/>
        <v>0</v>
      </c>
      <c r="AY44" s="93">
        <f t="shared" si="243"/>
        <v>44089</v>
      </c>
      <c r="AZ44" s="44">
        <f t="shared" si="151"/>
        <v>0</v>
      </c>
      <c r="BA44" s="44">
        <f t="shared" si="152"/>
        <v>0</v>
      </c>
      <c r="BC44" s="44">
        <f t="shared" si="244"/>
        <v>0</v>
      </c>
      <c r="BD44" s="44">
        <f t="shared" si="153"/>
        <v>0.01</v>
      </c>
      <c r="BE44" s="44">
        <f t="shared" si="154"/>
        <v>0</v>
      </c>
      <c r="BF44" s="93">
        <f t="shared" si="245"/>
        <v>44089</v>
      </c>
      <c r="BG44" s="44">
        <f t="shared" si="155"/>
        <v>0</v>
      </c>
      <c r="BH44" s="44">
        <f t="shared" si="156"/>
        <v>0</v>
      </c>
      <c r="BJ44" s="44">
        <f t="shared" si="246"/>
        <v>0</v>
      </c>
      <c r="BK44" s="44">
        <f t="shared" si="157"/>
        <v>0.01</v>
      </c>
      <c r="BL44" s="44">
        <f t="shared" si="158"/>
        <v>0</v>
      </c>
      <c r="BM44" s="93">
        <f t="shared" si="247"/>
        <v>44112</v>
      </c>
      <c r="BN44" s="44">
        <f t="shared" si="159"/>
        <v>0</v>
      </c>
      <c r="BO44" s="44">
        <f t="shared" si="160"/>
        <v>0</v>
      </c>
      <c r="BQ44" s="44">
        <f t="shared" si="248"/>
        <v>0</v>
      </c>
      <c r="BR44" s="44">
        <f t="shared" si="216"/>
        <v>0.01</v>
      </c>
      <c r="BS44" s="44">
        <f t="shared" si="217"/>
        <v>0</v>
      </c>
      <c r="BT44" s="93">
        <f t="shared" si="249"/>
        <v>44115</v>
      </c>
      <c r="BU44" s="44">
        <f t="shared" si="218"/>
        <v>0</v>
      </c>
      <c r="BV44" s="44">
        <f t="shared" si="219"/>
        <v>0</v>
      </c>
      <c r="BX44" s="44">
        <f t="shared" si="250"/>
        <v>0</v>
      </c>
      <c r="BY44" s="44">
        <f t="shared" si="220"/>
        <v>0.01</v>
      </c>
      <c r="BZ44" s="44">
        <f t="shared" si="221"/>
        <v>0</v>
      </c>
      <c r="CA44" s="93">
        <f t="shared" si="251"/>
        <v>44124</v>
      </c>
      <c r="CB44" s="44">
        <f t="shared" si="222"/>
        <v>0</v>
      </c>
      <c r="CC44" s="44">
        <f t="shared" si="223"/>
        <v>0</v>
      </c>
      <c r="CE44" s="44">
        <f t="shared" si="252"/>
        <v>0</v>
      </c>
      <c r="CF44" s="44">
        <f t="shared" si="224"/>
        <v>0.01</v>
      </c>
      <c r="CG44" s="44">
        <f t="shared" si="225"/>
        <v>0</v>
      </c>
      <c r="CH44" s="93">
        <f t="shared" si="253"/>
        <v>44112</v>
      </c>
      <c r="CI44" s="44">
        <f t="shared" si="226"/>
        <v>0</v>
      </c>
      <c r="CJ44" s="44">
        <f t="shared" si="227"/>
        <v>0</v>
      </c>
      <c r="CL44" s="44">
        <f t="shared" si="254"/>
        <v>0</v>
      </c>
      <c r="CM44" s="44">
        <f t="shared" si="228"/>
        <v>0.01</v>
      </c>
      <c r="CN44" s="44">
        <f t="shared" si="229"/>
        <v>0</v>
      </c>
      <c r="CO44" s="93">
        <f t="shared" si="255"/>
        <v>44116</v>
      </c>
      <c r="CP44" s="44">
        <f t="shared" si="230"/>
        <v>0</v>
      </c>
      <c r="CQ44" s="44">
        <f t="shared" si="231"/>
        <v>0</v>
      </c>
      <c r="CS44" s="44">
        <f t="shared" si="256"/>
        <v>0</v>
      </c>
      <c r="CT44" s="44">
        <f t="shared" si="177"/>
        <v>0.01</v>
      </c>
      <c r="CU44" s="44">
        <f t="shared" si="178"/>
        <v>0</v>
      </c>
      <c r="CV44" s="93">
        <f t="shared" si="257"/>
        <v>44116</v>
      </c>
      <c r="CW44" s="44">
        <f t="shared" si="179"/>
        <v>0</v>
      </c>
      <c r="CX44" s="44">
        <f t="shared" si="180"/>
        <v>0</v>
      </c>
      <c r="CZ44" s="44">
        <f t="shared" si="258"/>
        <v>0</v>
      </c>
      <c r="DA44" s="44">
        <f t="shared" si="181"/>
        <v>0.01</v>
      </c>
      <c r="DB44" s="44">
        <f t="shared" si="182"/>
        <v>0</v>
      </c>
      <c r="DC44" s="93">
        <f t="shared" si="259"/>
        <v>44127</v>
      </c>
      <c r="DD44" s="44">
        <f t="shared" si="183"/>
        <v>0</v>
      </c>
      <c r="DE44" s="44">
        <f t="shared" si="184"/>
        <v>0</v>
      </c>
      <c r="DG44" s="44">
        <f t="shared" si="274"/>
        <v>0</v>
      </c>
      <c r="DH44" s="44">
        <f t="shared" si="185"/>
        <v>0.01</v>
      </c>
      <c r="DI44" s="44">
        <f t="shared" si="186"/>
        <v>0</v>
      </c>
      <c r="DJ44" s="93">
        <f t="shared" si="260"/>
        <v>44127</v>
      </c>
      <c r="DK44" s="44">
        <f t="shared" si="187"/>
        <v>0</v>
      </c>
      <c r="DL44" s="44">
        <f t="shared" si="188"/>
        <v>0</v>
      </c>
      <c r="DN44" s="97">
        <f t="shared" si="261"/>
        <v>0</v>
      </c>
      <c r="DO44" s="44">
        <f t="shared" si="189"/>
        <v>0.01</v>
      </c>
      <c r="DP44" s="44">
        <f t="shared" si="190"/>
        <v>0</v>
      </c>
      <c r="DQ44" s="93">
        <f t="shared" si="262"/>
        <v>44134</v>
      </c>
      <c r="DR44" s="44">
        <f t="shared" si="191"/>
        <v>0</v>
      </c>
      <c r="DS44" s="44">
        <f t="shared" si="192"/>
        <v>0</v>
      </c>
      <c r="DU44" s="97">
        <f t="shared" si="263"/>
        <v>0</v>
      </c>
      <c r="DV44" s="44">
        <f t="shared" si="193"/>
        <v>0.01</v>
      </c>
      <c r="DW44" s="44">
        <f t="shared" si="194"/>
        <v>0</v>
      </c>
      <c r="DX44" s="93">
        <f t="shared" si="264"/>
        <v>44141</v>
      </c>
      <c r="DY44" s="44">
        <f t="shared" si="195"/>
        <v>0</v>
      </c>
      <c r="DZ44" s="44">
        <f t="shared" si="196"/>
        <v>0</v>
      </c>
      <c r="EB44" s="97">
        <f t="shared" si="265"/>
        <v>0</v>
      </c>
      <c r="EC44" s="44">
        <f t="shared" si="197"/>
        <v>0.01</v>
      </c>
      <c r="ED44" s="44">
        <f t="shared" si="198"/>
        <v>0</v>
      </c>
      <c r="EE44" s="93">
        <f t="shared" si="266"/>
        <v>44141</v>
      </c>
      <c r="EF44" s="44">
        <f t="shared" si="199"/>
        <v>0</v>
      </c>
      <c r="EG44" s="44">
        <f t="shared" si="200"/>
        <v>0</v>
      </c>
      <c r="EI44" s="97">
        <f t="shared" si="267"/>
        <v>0</v>
      </c>
      <c r="EJ44" s="44">
        <f t="shared" si="201"/>
        <v>0.01</v>
      </c>
      <c r="EK44" s="44">
        <f t="shared" si="202"/>
        <v>0</v>
      </c>
      <c r="EL44" s="93">
        <f t="shared" si="268"/>
        <v>44141</v>
      </c>
      <c r="EM44" s="44">
        <f t="shared" si="203"/>
        <v>0</v>
      </c>
      <c r="EN44" s="44">
        <f t="shared" si="204"/>
        <v>0</v>
      </c>
      <c r="EP44" s="97">
        <f t="shared" si="269"/>
        <v>0</v>
      </c>
      <c r="EQ44" s="44">
        <f t="shared" si="205"/>
        <v>0.01</v>
      </c>
      <c r="ER44" s="44">
        <f t="shared" si="206"/>
        <v>0</v>
      </c>
      <c r="ES44" s="93">
        <f t="shared" si="270"/>
        <v>44141</v>
      </c>
      <c r="ET44" s="44">
        <f t="shared" si="207"/>
        <v>0</v>
      </c>
      <c r="EU44" s="44">
        <f t="shared" si="208"/>
        <v>0</v>
      </c>
      <c r="EW44" s="97">
        <f t="shared" si="271"/>
        <v>0</v>
      </c>
      <c r="EX44" s="44">
        <f t="shared" si="209"/>
        <v>0.01</v>
      </c>
      <c r="EY44" s="44">
        <f t="shared" si="210"/>
        <v>0</v>
      </c>
      <c r="EZ44" s="93">
        <f t="shared" si="272"/>
        <v>44141</v>
      </c>
      <c r="FA44" s="44">
        <f t="shared" si="211"/>
        <v>0</v>
      </c>
      <c r="FB44" s="44">
        <f t="shared" si="212"/>
        <v>0</v>
      </c>
    </row>
    <row r="45" s="44" customFormat="1" hidden="1" spans="1:158">
      <c r="A45" s="44" t="s">
        <v>132</v>
      </c>
      <c r="B45" s="44" t="s">
        <v>133</v>
      </c>
      <c r="C45" s="44" t="s">
        <v>134</v>
      </c>
      <c r="D45" s="44">
        <f t="shared" si="275"/>
        <v>0.015808</v>
      </c>
      <c r="E45" s="44">
        <v>4.8</v>
      </c>
      <c r="F45" s="67">
        <v>0</v>
      </c>
      <c r="G45" s="68">
        <v>0</v>
      </c>
      <c r="H45" s="58">
        <f t="shared" si="215"/>
        <v>0</v>
      </c>
      <c r="I45" s="91">
        <v>0.01</v>
      </c>
      <c r="J45" s="92">
        <f t="shared" si="128"/>
        <v>0</v>
      </c>
      <c r="K45" s="93">
        <f t="shared" si="232"/>
        <v>44112</v>
      </c>
      <c r="M45" s="44">
        <f t="shared" si="233"/>
        <v>0</v>
      </c>
      <c r="N45" s="44">
        <f t="shared" si="129"/>
        <v>0.01</v>
      </c>
      <c r="O45" s="44">
        <f t="shared" si="130"/>
        <v>0</v>
      </c>
      <c r="P45" s="93">
        <f t="shared" si="234"/>
        <v>44073</v>
      </c>
      <c r="Q45" s="44">
        <f t="shared" si="131"/>
        <v>0</v>
      </c>
      <c r="R45" s="44">
        <f t="shared" si="132"/>
        <v>0</v>
      </c>
      <c r="T45" s="44">
        <f t="shared" si="235"/>
        <v>0</v>
      </c>
      <c r="U45" s="44">
        <f t="shared" si="133"/>
        <v>0.01</v>
      </c>
      <c r="V45" s="44">
        <f t="shared" si="134"/>
        <v>0</v>
      </c>
      <c r="W45" s="93">
        <f t="shared" si="236"/>
        <v>44076</v>
      </c>
      <c r="X45" s="44">
        <f t="shared" si="135"/>
        <v>0</v>
      </c>
      <c r="Y45" s="44">
        <f t="shared" si="136"/>
        <v>0</v>
      </c>
      <c r="AA45" s="44">
        <f t="shared" si="237"/>
        <v>0</v>
      </c>
      <c r="AB45" s="44">
        <f t="shared" si="137"/>
        <v>0.01</v>
      </c>
      <c r="AC45" s="44">
        <f t="shared" si="138"/>
        <v>0</v>
      </c>
      <c r="AD45" s="93">
        <f t="shared" si="238"/>
        <v>44082</v>
      </c>
      <c r="AE45" s="44">
        <f t="shared" si="139"/>
        <v>0</v>
      </c>
      <c r="AF45" s="44">
        <f t="shared" si="140"/>
        <v>0</v>
      </c>
      <c r="AH45" s="44">
        <f t="shared" si="239"/>
        <v>0</v>
      </c>
      <c r="AI45" s="44">
        <f t="shared" si="141"/>
        <v>0.01</v>
      </c>
      <c r="AJ45" s="44">
        <f t="shared" si="142"/>
        <v>0</v>
      </c>
      <c r="AK45" s="93">
        <f t="shared" si="240"/>
        <v>44082</v>
      </c>
      <c r="AL45" s="44">
        <f t="shared" si="143"/>
        <v>0</v>
      </c>
      <c r="AM45" s="44">
        <f t="shared" si="144"/>
        <v>0</v>
      </c>
      <c r="AO45" s="44">
        <f t="shared" si="241"/>
        <v>0</v>
      </c>
      <c r="AP45" s="44">
        <f t="shared" si="145"/>
        <v>0.01</v>
      </c>
      <c r="AQ45" s="44">
        <f t="shared" si="146"/>
        <v>0</v>
      </c>
      <c r="AR45" s="93">
        <f t="shared" si="273"/>
        <v>44082</v>
      </c>
      <c r="AS45" s="44">
        <f t="shared" si="147"/>
        <v>0</v>
      </c>
      <c r="AT45" s="44">
        <f t="shared" si="148"/>
        <v>0</v>
      </c>
      <c r="AV45" s="44">
        <f t="shared" si="242"/>
        <v>0</v>
      </c>
      <c r="AW45" s="44">
        <f t="shared" si="149"/>
        <v>0.01</v>
      </c>
      <c r="AX45" s="44">
        <f t="shared" si="150"/>
        <v>0</v>
      </c>
      <c r="AY45" s="93">
        <f t="shared" si="243"/>
        <v>44089</v>
      </c>
      <c r="AZ45" s="44">
        <f t="shared" si="151"/>
        <v>0</v>
      </c>
      <c r="BA45" s="44">
        <f t="shared" si="152"/>
        <v>0</v>
      </c>
      <c r="BC45" s="44">
        <f t="shared" si="244"/>
        <v>0</v>
      </c>
      <c r="BD45" s="44">
        <f t="shared" si="153"/>
        <v>0.01</v>
      </c>
      <c r="BE45" s="44">
        <f t="shared" si="154"/>
        <v>0</v>
      </c>
      <c r="BF45" s="93">
        <f t="shared" si="245"/>
        <v>44089</v>
      </c>
      <c r="BG45" s="44">
        <f t="shared" si="155"/>
        <v>0</v>
      </c>
      <c r="BH45" s="44">
        <f t="shared" si="156"/>
        <v>0</v>
      </c>
      <c r="BJ45" s="44">
        <f t="shared" si="246"/>
        <v>0</v>
      </c>
      <c r="BK45" s="44">
        <f t="shared" si="157"/>
        <v>0.01</v>
      </c>
      <c r="BL45" s="44">
        <f t="shared" si="158"/>
        <v>0</v>
      </c>
      <c r="BM45" s="93">
        <f t="shared" si="247"/>
        <v>44112</v>
      </c>
      <c r="BN45" s="44">
        <f t="shared" si="159"/>
        <v>0</v>
      </c>
      <c r="BO45" s="44">
        <f t="shared" si="160"/>
        <v>0</v>
      </c>
      <c r="BQ45" s="44">
        <f t="shared" si="248"/>
        <v>0</v>
      </c>
      <c r="BR45" s="44">
        <f t="shared" si="216"/>
        <v>0.01</v>
      </c>
      <c r="BS45" s="44">
        <f t="shared" si="217"/>
        <v>0</v>
      </c>
      <c r="BT45" s="93">
        <f t="shared" si="249"/>
        <v>44115</v>
      </c>
      <c r="BU45" s="44">
        <f t="shared" si="218"/>
        <v>0</v>
      </c>
      <c r="BV45" s="44">
        <f t="shared" si="219"/>
        <v>0</v>
      </c>
      <c r="BX45" s="44">
        <f t="shared" si="250"/>
        <v>0</v>
      </c>
      <c r="BY45" s="44">
        <f t="shared" si="220"/>
        <v>0.01</v>
      </c>
      <c r="BZ45" s="44">
        <f t="shared" si="221"/>
        <v>0</v>
      </c>
      <c r="CA45" s="93">
        <f t="shared" si="251"/>
        <v>44124</v>
      </c>
      <c r="CB45" s="44">
        <f t="shared" si="222"/>
        <v>0</v>
      </c>
      <c r="CC45" s="44">
        <f t="shared" si="223"/>
        <v>0</v>
      </c>
      <c r="CE45" s="44">
        <f t="shared" si="252"/>
        <v>0</v>
      </c>
      <c r="CF45" s="44">
        <f t="shared" si="224"/>
        <v>0.01</v>
      </c>
      <c r="CG45" s="44">
        <f t="shared" si="225"/>
        <v>0</v>
      </c>
      <c r="CH45" s="93">
        <f t="shared" si="253"/>
        <v>44112</v>
      </c>
      <c r="CI45" s="44">
        <f t="shared" si="226"/>
        <v>0</v>
      </c>
      <c r="CJ45" s="44">
        <f t="shared" si="227"/>
        <v>0</v>
      </c>
      <c r="CL45" s="44">
        <f t="shared" si="254"/>
        <v>0</v>
      </c>
      <c r="CM45" s="44">
        <f t="shared" si="228"/>
        <v>0.01</v>
      </c>
      <c r="CN45" s="44">
        <f t="shared" si="229"/>
        <v>0</v>
      </c>
      <c r="CO45" s="93">
        <f t="shared" si="255"/>
        <v>44116</v>
      </c>
      <c r="CP45" s="44">
        <f t="shared" si="230"/>
        <v>0</v>
      </c>
      <c r="CQ45" s="44">
        <f t="shared" si="231"/>
        <v>0</v>
      </c>
      <c r="CS45" s="44">
        <f t="shared" si="256"/>
        <v>0</v>
      </c>
      <c r="CT45" s="44">
        <f t="shared" si="177"/>
        <v>0.01</v>
      </c>
      <c r="CU45" s="44">
        <f t="shared" si="178"/>
        <v>0</v>
      </c>
      <c r="CV45" s="93">
        <f t="shared" si="257"/>
        <v>44116</v>
      </c>
      <c r="CW45" s="44">
        <f t="shared" si="179"/>
        <v>0</v>
      </c>
      <c r="CX45" s="44">
        <f t="shared" si="180"/>
        <v>0</v>
      </c>
      <c r="CZ45" s="44">
        <f t="shared" si="258"/>
        <v>0</v>
      </c>
      <c r="DA45" s="44">
        <f t="shared" si="181"/>
        <v>0.01</v>
      </c>
      <c r="DB45" s="44">
        <f t="shared" si="182"/>
        <v>0</v>
      </c>
      <c r="DC45" s="93">
        <f t="shared" si="259"/>
        <v>44127</v>
      </c>
      <c r="DD45" s="44">
        <f t="shared" si="183"/>
        <v>0</v>
      </c>
      <c r="DE45" s="44">
        <f t="shared" si="184"/>
        <v>0</v>
      </c>
      <c r="DG45" s="44">
        <f t="shared" si="274"/>
        <v>0</v>
      </c>
      <c r="DH45" s="44">
        <f t="shared" si="185"/>
        <v>0.01</v>
      </c>
      <c r="DI45" s="44">
        <f t="shared" si="186"/>
        <v>0</v>
      </c>
      <c r="DJ45" s="93">
        <f t="shared" si="260"/>
        <v>44127</v>
      </c>
      <c r="DK45" s="44">
        <f t="shared" si="187"/>
        <v>0</v>
      </c>
      <c r="DL45" s="44">
        <f t="shared" si="188"/>
        <v>0</v>
      </c>
      <c r="DN45" s="97">
        <f t="shared" si="261"/>
        <v>0</v>
      </c>
      <c r="DO45" s="44">
        <f t="shared" si="189"/>
        <v>0.01</v>
      </c>
      <c r="DP45" s="44">
        <f t="shared" si="190"/>
        <v>0</v>
      </c>
      <c r="DQ45" s="93">
        <f t="shared" si="262"/>
        <v>44134</v>
      </c>
      <c r="DR45" s="44">
        <f t="shared" si="191"/>
        <v>0</v>
      </c>
      <c r="DS45" s="44">
        <f t="shared" si="192"/>
        <v>0</v>
      </c>
      <c r="DU45" s="97">
        <f t="shared" si="263"/>
        <v>0</v>
      </c>
      <c r="DV45" s="44">
        <f t="shared" si="193"/>
        <v>0.01</v>
      </c>
      <c r="DW45" s="44">
        <f t="shared" si="194"/>
        <v>0</v>
      </c>
      <c r="DX45" s="93">
        <f t="shared" si="264"/>
        <v>44141</v>
      </c>
      <c r="DY45" s="44">
        <f t="shared" si="195"/>
        <v>0</v>
      </c>
      <c r="DZ45" s="44">
        <f t="shared" si="196"/>
        <v>0</v>
      </c>
      <c r="EB45" s="97">
        <f t="shared" si="265"/>
        <v>0</v>
      </c>
      <c r="EC45" s="44">
        <f t="shared" si="197"/>
        <v>0.01</v>
      </c>
      <c r="ED45" s="44">
        <f t="shared" si="198"/>
        <v>0</v>
      </c>
      <c r="EE45" s="93">
        <f t="shared" si="266"/>
        <v>44141</v>
      </c>
      <c r="EF45" s="44">
        <f t="shared" si="199"/>
        <v>0</v>
      </c>
      <c r="EG45" s="44">
        <f t="shared" si="200"/>
        <v>0</v>
      </c>
      <c r="EI45" s="97">
        <f t="shared" si="267"/>
        <v>0</v>
      </c>
      <c r="EJ45" s="44">
        <f t="shared" si="201"/>
        <v>0.01</v>
      </c>
      <c r="EK45" s="44">
        <f t="shared" si="202"/>
        <v>0</v>
      </c>
      <c r="EL45" s="93">
        <f t="shared" si="268"/>
        <v>44141</v>
      </c>
      <c r="EM45" s="44">
        <f t="shared" si="203"/>
        <v>0</v>
      </c>
      <c r="EN45" s="44">
        <f t="shared" si="204"/>
        <v>0</v>
      </c>
      <c r="EP45" s="97">
        <f t="shared" si="269"/>
        <v>0</v>
      </c>
      <c r="EQ45" s="44">
        <f t="shared" si="205"/>
        <v>0.01</v>
      </c>
      <c r="ER45" s="44">
        <f t="shared" si="206"/>
        <v>0</v>
      </c>
      <c r="ES45" s="93">
        <f t="shared" si="270"/>
        <v>44141</v>
      </c>
      <c r="ET45" s="44">
        <f t="shared" si="207"/>
        <v>0</v>
      </c>
      <c r="EU45" s="44">
        <f t="shared" si="208"/>
        <v>0</v>
      </c>
      <c r="EW45" s="97">
        <f t="shared" si="271"/>
        <v>0</v>
      </c>
      <c r="EX45" s="44">
        <f t="shared" si="209"/>
        <v>0.01</v>
      </c>
      <c r="EY45" s="44">
        <f t="shared" si="210"/>
        <v>0</v>
      </c>
      <c r="EZ45" s="93">
        <f t="shared" si="272"/>
        <v>44141</v>
      </c>
      <c r="FA45" s="44">
        <f t="shared" si="211"/>
        <v>0</v>
      </c>
      <c r="FB45" s="44">
        <f t="shared" si="212"/>
        <v>0</v>
      </c>
    </row>
    <row r="46" s="44" customFormat="1" hidden="1" spans="1:158">
      <c r="A46" s="44" t="s">
        <v>135</v>
      </c>
      <c r="B46" s="44" t="s">
        <v>136</v>
      </c>
      <c r="C46" s="44" t="s">
        <v>137</v>
      </c>
      <c r="D46" s="44">
        <f t="shared" si="275"/>
        <v>0.015808</v>
      </c>
      <c r="E46" s="44">
        <v>4.8</v>
      </c>
      <c r="F46" s="67">
        <v>395</v>
      </c>
      <c r="G46" s="68">
        <v>0</v>
      </c>
      <c r="H46" s="58">
        <f t="shared" si="215"/>
        <v>395</v>
      </c>
      <c r="I46" s="91">
        <v>0.01</v>
      </c>
      <c r="J46" s="92">
        <f t="shared" si="128"/>
        <v>39500</v>
      </c>
      <c r="K46" s="93">
        <f t="shared" si="232"/>
        <v>83612</v>
      </c>
      <c r="M46" s="44">
        <f t="shared" si="233"/>
        <v>395</v>
      </c>
      <c r="N46" s="44">
        <f t="shared" si="129"/>
        <v>0.01</v>
      </c>
      <c r="O46" s="44">
        <f t="shared" si="130"/>
        <v>39500</v>
      </c>
      <c r="P46" s="93">
        <f t="shared" si="234"/>
        <v>83573</v>
      </c>
      <c r="Q46" s="44">
        <f t="shared" si="131"/>
        <v>0</v>
      </c>
      <c r="R46" s="44">
        <f t="shared" si="132"/>
        <v>0</v>
      </c>
      <c r="T46" s="44">
        <f t="shared" si="235"/>
        <v>395</v>
      </c>
      <c r="U46" s="44">
        <f t="shared" si="133"/>
        <v>0.01</v>
      </c>
      <c r="V46" s="44">
        <f t="shared" si="134"/>
        <v>39500</v>
      </c>
      <c r="W46" s="93">
        <f t="shared" si="236"/>
        <v>83576</v>
      </c>
      <c r="X46" s="44">
        <f t="shared" si="135"/>
        <v>0</v>
      </c>
      <c r="Y46" s="44">
        <f t="shared" si="136"/>
        <v>0</v>
      </c>
      <c r="AA46" s="44">
        <f t="shared" si="237"/>
        <v>395</v>
      </c>
      <c r="AB46" s="44">
        <f t="shared" si="137"/>
        <v>0.01</v>
      </c>
      <c r="AC46" s="44">
        <f t="shared" si="138"/>
        <v>39500</v>
      </c>
      <c r="AD46" s="93">
        <f t="shared" si="238"/>
        <v>83582</v>
      </c>
      <c r="AE46" s="44">
        <f t="shared" si="139"/>
        <v>0</v>
      </c>
      <c r="AF46" s="44">
        <f t="shared" si="140"/>
        <v>0</v>
      </c>
      <c r="AH46" s="44">
        <f t="shared" si="239"/>
        <v>395</v>
      </c>
      <c r="AI46" s="44">
        <f t="shared" si="141"/>
        <v>0.01</v>
      </c>
      <c r="AJ46" s="44">
        <f t="shared" si="142"/>
        <v>39500</v>
      </c>
      <c r="AK46" s="93">
        <f t="shared" si="240"/>
        <v>83582</v>
      </c>
      <c r="AL46" s="44">
        <f t="shared" si="143"/>
        <v>0</v>
      </c>
      <c r="AM46" s="44">
        <f t="shared" si="144"/>
        <v>0</v>
      </c>
      <c r="AO46" s="44">
        <f t="shared" si="241"/>
        <v>395</v>
      </c>
      <c r="AP46" s="44">
        <f t="shared" si="145"/>
        <v>0.01</v>
      </c>
      <c r="AQ46" s="44">
        <f t="shared" si="146"/>
        <v>39500</v>
      </c>
      <c r="AR46" s="93">
        <f t="shared" si="273"/>
        <v>83582</v>
      </c>
      <c r="AS46" s="44">
        <f t="shared" si="147"/>
        <v>0</v>
      </c>
      <c r="AT46" s="44">
        <f t="shared" si="148"/>
        <v>0</v>
      </c>
      <c r="AV46" s="44">
        <f t="shared" si="242"/>
        <v>395</v>
      </c>
      <c r="AW46" s="44">
        <f t="shared" si="149"/>
        <v>0.01</v>
      </c>
      <c r="AX46" s="44">
        <f t="shared" si="150"/>
        <v>39500</v>
      </c>
      <c r="AY46" s="93">
        <f t="shared" si="243"/>
        <v>83589</v>
      </c>
      <c r="AZ46" s="44">
        <f t="shared" si="151"/>
        <v>0</v>
      </c>
      <c r="BA46" s="44">
        <f t="shared" si="152"/>
        <v>0</v>
      </c>
      <c r="BC46" s="44">
        <f t="shared" si="244"/>
        <v>395</v>
      </c>
      <c r="BD46" s="44">
        <f t="shared" si="153"/>
        <v>0.01</v>
      </c>
      <c r="BE46" s="44">
        <f t="shared" si="154"/>
        <v>39500</v>
      </c>
      <c r="BF46" s="93">
        <f t="shared" si="245"/>
        <v>83589</v>
      </c>
      <c r="BG46" s="44">
        <f t="shared" si="155"/>
        <v>0</v>
      </c>
      <c r="BH46" s="44">
        <f t="shared" si="156"/>
        <v>0</v>
      </c>
      <c r="BJ46" s="44">
        <f t="shared" si="246"/>
        <v>395</v>
      </c>
      <c r="BK46" s="44">
        <f t="shared" si="157"/>
        <v>0.01</v>
      </c>
      <c r="BL46" s="44">
        <f t="shared" si="158"/>
        <v>39500</v>
      </c>
      <c r="BM46" s="93">
        <f t="shared" si="247"/>
        <v>83612</v>
      </c>
      <c r="BN46" s="44">
        <f t="shared" si="159"/>
        <v>0</v>
      </c>
      <c r="BO46" s="44">
        <f t="shared" si="160"/>
        <v>0</v>
      </c>
      <c r="BQ46" s="44">
        <f t="shared" si="248"/>
        <v>395</v>
      </c>
      <c r="BR46" s="44">
        <f t="shared" si="216"/>
        <v>0.01</v>
      </c>
      <c r="BS46" s="44">
        <f t="shared" si="217"/>
        <v>39500</v>
      </c>
      <c r="BT46" s="93">
        <f t="shared" si="249"/>
        <v>83615</v>
      </c>
      <c r="BU46" s="44">
        <f t="shared" si="218"/>
        <v>0</v>
      </c>
      <c r="BV46" s="44">
        <f t="shared" si="219"/>
        <v>0</v>
      </c>
      <c r="BX46" s="44">
        <f t="shared" si="250"/>
        <v>395</v>
      </c>
      <c r="BY46" s="44">
        <f t="shared" si="220"/>
        <v>0.01</v>
      </c>
      <c r="BZ46" s="44">
        <f t="shared" si="221"/>
        <v>39500</v>
      </c>
      <c r="CA46" s="93">
        <f t="shared" si="251"/>
        <v>83624</v>
      </c>
      <c r="CB46" s="44">
        <f t="shared" si="222"/>
        <v>0</v>
      </c>
      <c r="CC46" s="44">
        <f t="shared" si="223"/>
        <v>0</v>
      </c>
      <c r="CE46" s="44">
        <f t="shared" si="252"/>
        <v>395</v>
      </c>
      <c r="CF46" s="44">
        <f t="shared" si="224"/>
        <v>0.01</v>
      </c>
      <c r="CG46" s="44">
        <f t="shared" si="225"/>
        <v>39500</v>
      </c>
      <c r="CH46" s="93">
        <f t="shared" si="253"/>
        <v>83612</v>
      </c>
      <c r="CI46" s="44">
        <f t="shared" si="226"/>
        <v>0</v>
      </c>
      <c r="CJ46" s="44">
        <f t="shared" si="227"/>
        <v>0</v>
      </c>
      <c r="CL46" s="44">
        <f t="shared" si="254"/>
        <v>395</v>
      </c>
      <c r="CM46" s="44">
        <f t="shared" si="228"/>
        <v>0.01</v>
      </c>
      <c r="CN46" s="44">
        <f t="shared" si="229"/>
        <v>39500</v>
      </c>
      <c r="CO46" s="93">
        <f t="shared" si="255"/>
        <v>83616</v>
      </c>
      <c r="CP46" s="44">
        <f t="shared" si="230"/>
        <v>0</v>
      </c>
      <c r="CQ46" s="44">
        <f t="shared" si="231"/>
        <v>0</v>
      </c>
      <c r="CS46" s="44">
        <f t="shared" si="256"/>
        <v>395</v>
      </c>
      <c r="CT46" s="44">
        <f t="shared" si="177"/>
        <v>0.01</v>
      </c>
      <c r="CU46" s="44">
        <f t="shared" si="178"/>
        <v>39500</v>
      </c>
      <c r="CV46" s="93">
        <f t="shared" si="257"/>
        <v>83616</v>
      </c>
      <c r="CW46" s="44">
        <f t="shared" si="179"/>
        <v>0</v>
      </c>
      <c r="CX46" s="44">
        <f t="shared" si="180"/>
        <v>0</v>
      </c>
      <c r="CZ46" s="44">
        <f t="shared" si="258"/>
        <v>395</v>
      </c>
      <c r="DA46" s="44">
        <f t="shared" si="181"/>
        <v>0.01</v>
      </c>
      <c r="DB46" s="44">
        <f t="shared" si="182"/>
        <v>39500</v>
      </c>
      <c r="DC46" s="93">
        <f t="shared" si="259"/>
        <v>83627</v>
      </c>
      <c r="DD46" s="44">
        <f t="shared" si="183"/>
        <v>0</v>
      </c>
      <c r="DE46" s="44">
        <f t="shared" si="184"/>
        <v>0</v>
      </c>
      <c r="DG46" s="44">
        <f t="shared" si="274"/>
        <v>395</v>
      </c>
      <c r="DH46" s="44">
        <f t="shared" si="185"/>
        <v>0.01</v>
      </c>
      <c r="DI46" s="44">
        <f t="shared" si="186"/>
        <v>39500</v>
      </c>
      <c r="DJ46" s="93">
        <f t="shared" si="260"/>
        <v>83627</v>
      </c>
      <c r="DK46" s="44">
        <f t="shared" si="187"/>
        <v>0</v>
      </c>
      <c r="DL46" s="44">
        <f t="shared" si="188"/>
        <v>0</v>
      </c>
      <c r="DN46" s="97">
        <f t="shared" si="261"/>
        <v>395</v>
      </c>
      <c r="DO46" s="44">
        <f t="shared" si="189"/>
        <v>0.01</v>
      </c>
      <c r="DP46" s="44">
        <f t="shared" si="190"/>
        <v>39500</v>
      </c>
      <c r="DQ46" s="93">
        <f t="shared" si="262"/>
        <v>83634</v>
      </c>
      <c r="DR46" s="44">
        <f t="shared" si="191"/>
        <v>0</v>
      </c>
      <c r="DS46" s="44">
        <f t="shared" si="192"/>
        <v>0</v>
      </c>
      <c r="DU46" s="97">
        <f t="shared" si="263"/>
        <v>395</v>
      </c>
      <c r="DV46" s="44">
        <f t="shared" si="193"/>
        <v>0.01</v>
      </c>
      <c r="DW46" s="44">
        <f t="shared" si="194"/>
        <v>39500</v>
      </c>
      <c r="DX46" s="93">
        <f t="shared" si="264"/>
        <v>83641</v>
      </c>
      <c r="DY46" s="44">
        <f t="shared" si="195"/>
        <v>0</v>
      </c>
      <c r="DZ46" s="44">
        <f t="shared" si="196"/>
        <v>0</v>
      </c>
      <c r="EB46" s="97">
        <f t="shared" si="265"/>
        <v>395</v>
      </c>
      <c r="EC46" s="44">
        <f t="shared" si="197"/>
        <v>0.01</v>
      </c>
      <c r="ED46" s="44">
        <f t="shared" si="198"/>
        <v>39500</v>
      </c>
      <c r="EE46" s="93">
        <f t="shared" si="266"/>
        <v>83641</v>
      </c>
      <c r="EF46" s="44">
        <f t="shared" si="199"/>
        <v>0</v>
      </c>
      <c r="EG46" s="44">
        <f t="shared" si="200"/>
        <v>0</v>
      </c>
      <c r="EI46" s="97">
        <f t="shared" si="267"/>
        <v>395</v>
      </c>
      <c r="EJ46" s="44">
        <f t="shared" si="201"/>
        <v>0.01</v>
      </c>
      <c r="EK46" s="44">
        <f t="shared" si="202"/>
        <v>39500</v>
      </c>
      <c r="EL46" s="93">
        <f t="shared" si="268"/>
        <v>83641</v>
      </c>
      <c r="EM46" s="44">
        <f t="shared" si="203"/>
        <v>0</v>
      </c>
      <c r="EN46" s="44">
        <f t="shared" si="204"/>
        <v>0</v>
      </c>
      <c r="EP46" s="97">
        <f t="shared" si="269"/>
        <v>395</v>
      </c>
      <c r="EQ46" s="44">
        <f t="shared" si="205"/>
        <v>0.01</v>
      </c>
      <c r="ER46" s="44">
        <f t="shared" si="206"/>
        <v>39500</v>
      </c>
      <c r="ES46" s="93">
        <f t="shared" si="270"/>
        <v>83641</v>
      </c>
      <c r="ET46" s="44">
        <f t="shared" si="207"/>
        <v>0</v>
      </c>
      <c r="EU46" s="44">
        <f t="shared" si="208"/>
        <v>0</v>
      </c>
      <c r="EW46" s="97">
        <f t="shared" si="271"/>
        <v>395</v>
      </c>
      <c r="EX46" s="44">
        <f t="shared" si="209"/>
        <v>0.01</v>
      </c>
      <c r="EY46" s="44">
        <f t="shared" si="210"/>
        <v>39500</v>
      </c>
      <c r="EZ46" s="93">
        <f t="shared" si="272"/>
        <v>83641</v>
      </c>
      <c r="FA46" s="44">
        <f t="shared" si="211"/>
        <v>0</v>
      </c>
      <c r="FB46" s="44">
        <f t="shared" si="212"/>
        <v>0</v>
      </c>
    </row>
    <row r="47" hidden="1" spans="1:158">
      <c r="A47" t="s">
        <v>138</v>
      </c>
      <c r="B47" t="s">
        <v>139</v>
      </c>
      <c r="C47" t="s">
        <v>140</v>
      </c>
      <c r="D47">
        <v>0.06912</v>
      </c>
      <c r="E47">
        <v>21.7</v>
      </c>
      <c r="F47" s="65">
        <v>0</v>
      </c>
      <c r="G47" s="66">
        <v>0</v>
      </c>
      <c r="H47" s="58">
        <f t="shared" si="215"/>
        <v>0</v>
      </c>
      <c r="I47" s="79">
        <v>0.01</v>
      </c>
      <c r="J47" s="80">
        <f t="shared" ref="J47:J50" si="276">ROUND(H47/I47,0)</f>
        <v>0</v>
      </c>
      <c r="K47" s="81">
        <f t="shared" si="232"/>
        <v>44112</v>
      </c>
      <c r="M47">
        <f t="shared" si="233"/>
        <v>0</v>
      </c>
      <c r="N47">
        <f t="shared" si="129"/>
        <v>0.01</v>
      </c>
      <c r="O47">
        <f t="shared" si="130"/>
        <v>0</v>
      </c>
      <c r="P47" s="81">
        <f t="shared" si="234"/>
        <v>44073</v>
      </c>
      <c r="Q47">
        <f t="shared" si="131"/>
        <v>0</v>
      </c>
      <c r="R47">
        <f t="shared" si="132"/>
        <v>0</v>
      </c>
      <c r="T47">
        <f t="shared" si="235"/>
        <v>0</v>
      </c>
      <c r="U47">
        <f t="shared" si="133"/>
        <v>0.01</v>
      </c>
      <c r="V47">
        <f t="shared" si="134"/>
        <v>0</v>
      </c>
      <c r="W47" s="81">
        <f t="shared" si="236"/>
        <v>44076</v>
      </c>
      <c r="X47">
        <f t="shared" si="135"/>
        <v>0</v>
      </c>
      <c r="Y47">
        <f t="shared" si="136"/>
        <v>0</v>
      </c>
      <c r="AA47">
        <f t="shared" si="237"/>
        <v>0</v>
      </c>
      <c r="AB47">
        <f t="shared" si="137"/>
        <v>0.01</v>
      </c>
      <c r="AC47">
        <f t="shared" si="138"/>
        <v>0</v>
      </c>
      <c r="AD47" s="81">
        <f t="shared" si="238"/>
        <v>44082</v>
      </c>
      <c r="AE47">
        <f t="shared" si="139"/>
        <v>0</v>
      </c>
      <c r="AF47">
        <f t="shared" si="140"/>
        <v>0</v>
      </c>
      <c r="AH47">
        <f t="shared" si="239"/>
        <v>0</v>
      </c>
      <c r="AI47">
        <f t="shared" ref="AI47:AI50" si="277">$I47</f>
        <v>0.01</v>
      </c>
      <c r="AJ47">
        <f t="shared" ref="AJ47:AJ50" si="278">ROUND(AH47/AI47,0)</f>
        <v>0</v>
      </c>
      <c r="AK47" s="81">
        <f t="shared" si="240"/>
        <v>44082</v>
      </c>
      <c r="AL47">
        <f t="shared" ref="AL47:AL50" si="279">AG47*$D47</f>
        <v>0</v>
      </c>
      <c r="AM47">
        <f t="shared" ref="AM47:AM50" si="280">AG47*$E47</f>
        <v>0</v>
      </c>
      <c r="AO47">
        <f t="shared" si="241"/>
        <v>0</v>
      </c>
      <c r="AP47">
        <f t="shared" ref="AP47:AP50" si="281">$I47</f>
        <v>0.01</v>
      </c>
      <c r="AQ47">
        <f t="shared" ref="AQ47:AQ50" si="282">ROUND(AO47/AP47,0)</f>
        <v>0</v>
      </c>
      <c r="AR47" s="81">
        <f t="shared" si="273"/>
        <v>44082</v>
      </c>
      <c r="AS47">
        <f t="shared" ref="AS47:AS50" si="283">AN47*$D47</f>
        <v>0</v>
      </c>
      <c r="AT47">
        <f t="shared" ref="AT47:AT50" si="284">AN47*$E47</f>
        <v>0</v>
      </c>
      <c r="AV47">
        <f t="shared" si="242"/>
        <v>0</v>
      </c>
      <c r="AW47">
        <f t="shared" ref="AW47:AW50" si="285">$I47</f>
        <v>0.01</v>
      </c>
      <c r="AX47">
        <f t="shared" ref="AX47:AX50" si="286">ROUND(AV47/AW47,0)</f>
        <v>0</v>
      </c>
      <c r="AY47" s="81">
        <f t="shared" si="243"/>
        <v>44089</v>
      </c>
      <c r="AZ47">
        <f t="shared" ref="AZ47:AZ50" si="287">AU47*$D47</f>
        <v>0</v>
      </c>
      <c r="BA47">
        <f t="shared" ref="BA47:BA50" si="288">AU47*$E47</f>
        <v>0</v>
      </c>
      <c r="BC47">
        <f t="shared" si="244"/>
        <v>0</v>
      </c>
      <c r="BD47">
        <f t="shared" si="153"/>
        <v>0.01</v>
      </c>
      <c r="BE47">
        <f t="shared" si="154"/>
        <v>0</v>
      </c>
      <c r="BF47" s="81">
        <f t="shared" si="245"/>
        <v>44089</v>
      </c>
      <c r="BG47">
        <f t="shared" si="155"/>
        <v>0</v>
      </c>
      <c r="BH47">
        <f t="shared" si="156"/>
        <v>0</v>
      </c>
      <c r="BJ47">
        <f t="shared" si="246"/>
        <v>0</v>
      </c>
      <c r="BK47">
        <f t="shared" si="157"/>
        <v>0.01</v>
      </c>
      <c r="BL47">
        <f t="shared" si="158"/>
        <v>0</v>
      </c>
      <c r="BM47" s="81">
        <f t="shared" si="247"/>
        <v>44112</v>
      </c>
      <c r="BN47">
        <f t="shared" si="159"/>
        <v>0</v>
      </c>
      <c r="BO47">
        <f t="shared" si="160"/>
        <v>0</v>
      </c>
      <c r="BQ47">
        <f t="shared" si="248"/>
        <v>0</v>
      </c>
      <c r="BR47">
        <f t="shared" si="216"/>
        <v>0.01</v>
      </c>
      <c r="BS47">
        <f t="shared" si="217"/>
        <v>0</v>
      </c>
      <c r="BT47" s="81">
        <f t="shared" si="249"/>
        <v>44115</v>
      </c>
      <c r="BU47">
        <f t="shared" si="218"/>
        <v>0</v>
      </c>
      <c r="BV47">
        <f t="shared" si="219"/>
        <v>0</v>
      </c>
      <c r="BX47">
        <f t="shared" si="250"/>
        <v>0</v>
      </c>
      <c r="BY47">
        <f t="shared" si="220"/>
        <v>0.01</v>
      </c>
      <c r="BZ47">
        <f t="shared" si="221"/>
        <v>0</v>
      </c>
      <c r="CA47" s="81">
        <f t="shared" si="251"/>
        <v>44124</v>
      </c>
      <c r="CB47">
        <f t="shared" si="222"/>
        <v>0</v>
      </c>
      <c r="CC47">
        <f t="shared" si="223"/>
        <v>0</v>
      </c>
      <c r="CE47">
        <f t="shared" si="252"/>
        <v>0</v>
      </c>
      <c r="CF47">
        <f t="shared" si="224"/>
        <v>0.01</v>
      </c>
      <c r="CG47">
        <f t="shared" si="225"/>
        <v>0</v>
      </c>
      <c r="CH47" s="81">
        <f t="shared" si="253"/>
        <v>44112</v>
      </c>
      <c r="CI47">
        <f t="shared" si="226"/>
        <v>0</v>
      </c>
      <c r="CJ47">
        <f t="shared" si="227"/>
        <v>0</v>
      </c>
      <c r="CL47">
        <f t="shared" si="254"/>
        <v>0</v>
      </c>
      <c r="CM47">
        <f t="shared" si="228"/>
        <v>0.01</v>
      </c>
      <c r="CN47">
        <f t="shared" si="229"/>
        <v>0</v>
      </c>
      <c r="CO47" s="81">
        <f t="shared" si="255"/>
        <v>44116</v>
      </c>
      <c r="CP47">
        <f t="shared" si="230"/>
        <v>0</v>
      </c>
      <c r="CQ47">
        <f t="shared" si="231"/>
        <v>0</v>
      </c>
      <c r="CS47">
        <f t="shared" si="256"/>
        <v>0</v>
      </c>
      <c r="CT47">
        <f t="shared" si="177"/>
        <v>0.01</v>
      </c>
      <c r="CU47">
        <f t="shared" si="178"/>
        <v>0</v>
      </c>
      <c r="CV47" s="81">
        <f t="shared" si="257"/>
        <v>44116</v>
      </c>
      <c r="CW47">
        <f t="shared" si="179"/>
        <v>0</v>
      </c>
      <c r="CX47">
        <f t="shared" si="180"/>
        <v>0</v>
      </c>
      <c r="CZ47">
        <f t="shared" si="258"/>
        <v>0</v>
      </c>
      <c r="DA47">
        <f t="shared" si="181"/>
        <v>0.01</v>
      </c>
      <c r="DB47">
        <f t="shared" si="182"/>
        <v>0</v>
      </c>
      <c r="DC47" s="81">
        <f t="shared" si="259"/>
        <v>44127</v>
      </c>
      <c r="DD47">
        <f t="shared" si="183"/>
        <v>0</v>
      </c>
      <c r="DE47">
        <f t="shared" si="184"/>
        <v>0</v>
      </c>
      <c r="DG47">
        <f t="shared" si="274"/>
        <v>0</v>
      </c>
      <c r="DH47">
        <f t="shared" si="185"/>
        <v>0.01</v>
      </c>
      <c r="DI47">
        <f t="shared" si="186"/>
        <v>0</v>
      </c>
      <c r="DJ47" s="81">
        <f t="shared" si="260"/>
        <v>44127</v>
      </c>
      <c r="DK47">
        <f t="shared" si="187"/>
        <v>0</v>
      </c>
      <c r="DL47">
        <f t="shared" si="188"/>
        <v>0</v>
      </c>
      <c r="DN47" s="96">
        <f t="shared" si="261"/>
        <v>0</v>
      </c>
      <c r="DO47">
        <f t="shared" si="189"/>
        <v>0.01</v>
      </c>
      <c r="DP47">
        <f t="shared" si="190"/>
        <v>0</v>
      </c>
      <c r="DQ47" s="81">
        <f t="shared" si="262"/>
        <v>44134</v>
      </c>
      <c r="DR47">
        <f t="shared" si="191"/>
        <v>0</v>
      </c>
      <c r="DS47">
        <f t="shared" si="192"/>
        <v>0</v>
      </c>
      <c r="DU47" s="96">
        <f t="shared" si="263"/>
        <v>0</v>
      </c>
      <c r="DV47">
        <f t="shared" si="193"/>
        <v>0.01</v>
      </c>
      <c r="DW47">
        <f t="shared" si="194"/>
        <v>0</v>
      </c>
      <c r="DX47" s="81">
        <f t="shared" si="264"/>
        <v>44141</v>
      </c>
      <c r="DY47">
        <f t="shared" si="195"/>
        <v>0</v>
      </c>
      <c r="DZ47">
        <f t="shared" si="196"/>
        <v>0</v>
      </c>
      <c r="EB47" s="96">
        <f t="shared" si="265"/>
        <v>0</v>
      </c>
      <c r="EC47">
        <f t="shared" si="197"/>
        <v>0.01</v>
      </c>
      <c r="ED47">
        <f t="shared" si="198"/>
        <v>0</v>
      </c>
      <c r="EE47" s="81">
        <f t="shared" si="266"/>
        <v>44141</v>
      </c>
      <c r="EF47">
        <f t="shared" si="199"/>
        <v>0</v>
      </c>
      <c r="EG47">
        <f t="shared" si="200"/>
        <v>0</v>
      </c>
      <c r="EI47" s="96">
        <f t="shared" si="267"/>
        <v>0</v>
      </c>
      <c r="EJ47">
        <f t="shared" si="201"/>
        <v>0.01</v>
      </c>
      <c r="EK47">
        <f t="shared" si="202"/>
        <v>0</v>
      </c>
      <c r="EL47" s="81">
        <f t="shared" si="268"/>
        <v>44141</v>
      </c>
      <c r="EM47">
        <f t="shared" si="203"/>
        <v>0</v>
      </c>
      <c r="EN47">
        <f t="shared" si="204"/>
        <v>0</v>
      </c>
      <c r="EP47" s="96">
        <f t="shared" si="269"/>
        <v>0</v>
      </c>
      <c r="EQ47">
        <f t="shared" si="205"/>
        <v>0.01</v>
      </c>
      <c r="ER47">
        <f t="shared" si="206"/>
        <v>0</v>
      </c>
      <c r="ES47" s="81">
        <f t="shared" si="270"/>
        <v>44141</v>
      </c>
      <c r="ET47">
        <f t="shared" si="207"/>
        <v>0</v>
      </c>
      <c r="EU47">
        <f t="shared" si="208"/>
        <v>0</v>
      </c>
      <c r="EW47" s="96">
        <f t="shared" si="271"/>
        <v>0</v>
      </c>
      <c r="EX47">
        <f t="shared" si="209"/>
        <v>0.01</v>
      </c>
      <c r="EY47">
        <f t="shared" si="210"/>
        <v>0</v>
      </c>
      <c r="EZ47" s="81">
        <f t="shared" si="272"/>
        <v>44141</v>
      </c>
      <c r="FA47">
        <f t="shared" si="211"/>
        <v>0</v>
      </c>
      <c r="FB47">
        <f t="shared" si="212"/>
        <v>0</v>
      </c>
    </row>
    <row r="48" hidden="1" spans="1:158">
      <c r="A48" t="s">
        <v>141</v>
      </c>
      <c r="B48" t="s">
        <v>142</v>
      </c>
      <c r="C48" t="s">
        <v>143</v>
      </c>
      <c r="D48">
        <v>0.06912</v>
      </c>
      <c r="E48">
        <v>21.7</v>
      </c>
      <c r="F48" s="65">
        <v>0</v>
      </c>
      <c r="G48" s="66">
        <v>0</v>
      </c>
      <c r="H48" s="58">
        <f t="shared" si="215"/>
        <v>0</v>
      </c>
      <c r="I48" s="79">
        <v>0.01</v>
      </c>
      <c r="J48" s="80">
        <f t="shared" si="276"/>
        <v>0</v>
      </c>
      <c r="K48" s="81">
        <f t="shared" si="232"/>
        <v>44112</v>
      </c>
      <c r="M48">
        <f t="shared" si="233"/>
        <v>0</v>
      </c>
      <c r="N48">
        <f t="shared" si="129"/>
        <v>0.01</v>
      </c>
      <c r="O48">
        <f t="shared" si="130"/>
        <v>0</v>
      </c>
      <c r="P48" s="81">
        <f t="shared" si="234"/>
        <v>44073</v>
      </c>
      <c r="Q48">
        <f t="shared" si="131"/>
        <v>0</v>
      </c>
      <c r="R48">
        <f t="shared" si="132"/>
        <v>0</v>
      </c>
      <c r="T48">
        <f t="shared" si="235"/>
        <v>0</v>
      </c>
      <c r="U48">
        <f t="shared" si="133"/>
        <v>0.01</v>
      </c>
      <c r="V48">
        <f t="shared" si="134"/>
        <v>0</v>
      </c>
      <c r="W48" s="81">
        <f t="shared" si="236"/>
        <v>44076</v>
      </c>
      <c r="X48">
        <f t="shared" si="135"/>
        <v>0</v>
      </c>
      <c r="Y48">
        <f t="shared" si="136"/>
        <v>0</v>
      </c>
      <c r="AA48">
        <f t="shared" si="237"/>
        <v>0</v>
      </c>
      <c r="AB48">
        <f t="shared" si="137"/>
        <v>0.01</v>
      </c>
      <c r="AC48">
        <f t="shared" si="138"/>
        <v>0</v>
      </c>
      <c r="AD48" s="81">
        <f t="shared" si="238"/>
        <v>44082</v>
      </c>
      <c r="AE48">
        <f t="shared" si="139"/>
        <v>0</v>
      </c>
      <c r="AF48">
        <f t="shared" si="140"/>
        <v>0</v>
      </c>
      <c r="AH48">
        <f t="shared" si="239"/>
        <v>0</v>
      </c>
      <c r="AI48">
        <f t="shared" si="277"/>
        <v>0.01</v>
      </c>
      <c r="AJ48">
        <f t="shared" si="278"/>
        <v>0</v>
      </c>
      <c r="AK48" s="81">
        <f t="shared" si="240"/>
        <v>44082</v>
      </c>
      <c r="AL48">
        <f t="shared" si="279"/>
        <v>0</v>
      </c>
      <c r="AM48">
        <f t="shared" si="280"/>
        <v>0</v>
      </c>
      <c r="AO48">
        <f t="shared" si="241"/>
        <v>0</v>
      </c>
      <c r="AP48">
        <f t="shared" si="281"/>
        <v>0.01</v>
      </c>
      <c r="AQ48">
        <f t="shared" si="282"/>
        <v>0</v>
      </c>
      <c r="AR48" s="81">
        <f t="shared" si="273"/>
        <v>44082</v>
      </c>
      <c r="AS48">
        <f t="shared" si="283"/>
        <v>0</v>
      </c>
      <c r="AT48">
        <f t="shared" si="284"/>
        <v>0</v>
      </c>
      <c r="AV48">
        <f t="shared" si="242"/>
        <v>0</v>
      </c>
      <c r="AW48">
        <f t="shared" si="285"/>
        <v>0.01</v>
      </c>
      <c r="AX48">
        <f t="shared" si="286"/>
        <v>0</v>
      </c>
      <c r="AY48" s="81">
        <f t="shared" si="243"/>
        <v>44089</v>
      </c>
      <c r="AZ48">
        <f t="shared" si="287"/>
        <v>0</v>
      </c>
      <c r="BA48">
        <f t="shared" si="288"/>
        <v>0</v>
      </c>
      <c r="BC48">
        <f t="shared" si="244"/>
        <v>0</v>
      </c>
      <c r="BD48">
        <f t="shared" si="153"/>
        <v>0.01</v>
      </c>
      <c r="BE48">
        <f t="shared" si="154"/>
        <v>0</v>
      </c>
      <c r="BF48" s="81">
        <f t="shared" si="245"/>
        <v>44089</v>
      </c>
      <c r="BG48">
        <f t="shared" si="155"/>
        <v>0</v>
      </c>
      <c r="BH48">
        <f t="shared" si="156"/>
        <v>0</v>
      </c>
      <c r="BJ48">
        <f t="shared" si="246"/>
        <v>0</v>
      </c>
      <c r="BK48">
        <f t="shared" si="157"/>
        <v>0.01</v>
      </c>
      <c r="BL48">
        <f t="shared" si="158"/>
        <v>0</v>
      </c>
      <c r="BM48" s="81">
        <f t="shared" si="247"/>
        <v>44112</v>
      </c>
      <c r="BN48">
        <f t="shared" si="159"/>
        <v>0</v>
      </c>
      <c r="BO48">
        <f t="shared" si="160"/>
        <v>0</v>
      </c>
      <c r="BQ48">
        <f t="shared" si="248"/>
        <v>0</v>
      </c>
      <c r="BR48">
        <f t="shared" si="216"/>
        <v>0.01</v>
      </c>
      <c r="BS48">
        <f t="shared" si="217"/>
        <v>0</v>
      </c>
      <c r="BT48" s="81">
        <f t="shared" si="249"/>
        <v>44115</v>
      </c>
      <c r="BU48">
        <f t="shared" si="218"/>
        <v>0</v>
      </c>
      <c r="BV48">
        <f t="shared" si="219"/>
        <v>0</v>
      </c>
      <c r="BX48">
        <f t="shared" si="250"/>
        <v>0</v>
      </c>
      <c r="BY48">
        <f t="shared" si="220"/>
        <v>0.01</v>
      </c>
      <c r="BZ48">
        <f t="shared" si="221"/>
        <v>0</v>
      </c>
      <c r="CA48" s="81">
        <f t="shared" si="251"/>
        <v>44124</v>
      </c>
      <c r="CB48">
        <f t="shared" si="222"/>
        <v>0</v>
      </c>
      <c r="CC48">
        <f t="shared" si="223"/>
        <v>0</v>
      </c>
      <c r="CE48">
        <f t="shared" si="252"/>
        <v>0</v>
      </c>
      <c r="CF48">
        <f t="shared" si="224"/>
        <v>0.01</v>
      </c>
      <c r="CG48">
        <f t="shared" si="225"/>
        <v>0</v>
      </c>
      <c r="CH48" s="81">
        <f t="shared" si="253"/>
        <v>44112</v>
      </c>
      <c r="CI48">
        <f t="shared" si="226"/>
        <v>0</v>
      </c>
      <c r="CJ48">
        <f t="shared" si="227"/>
        <v>0</v>
      </c>
      <c r="CL48">
        <f t="shared" si="254"/>
        <v>0</v>
      </c>
      <c r="CM48">
        <f t="shared" si="228"/>
        <v>0.01</v>
      </c>
      <c r="CN48">
        <f t="shared" si="229"/>
        <v>0</v>
      </c>
      <c r="CO48" s="81">
        <f t="shared" si="255"/>
        <v>44116</v>
      </c>
      <c r="CP48">
        <f t="shared" si="230"/>
        <v>0</v>
      </c>
      <c r="CQ48">
        <f t="shared" si="231"/>
        <v>0</v>
      </c>
      <c r="CS48">
        <f t="shared" si="256"/>
        <v>0</v>
      </c>
      <c r="CT48">
        <f t="shared" si="177"/>
        <v>0.01</v>
      </c>
      <c r="CU48">
        <f t="shared" si="178"/>
        <v>0</v>
      </c>
      <c r="CV48" s="81">
        <f t="shared" si="257"/>
        <v>44116</v>
      </c>
      <c r="CW48">
        <f t="shared" si="179"/>
        <v>0</v>
      </c>
      <c r="CX48">
        <f t="shared" si="180"/>
        <v>0</v>
      </c>
      <c r="CZ48">
        <f t="shared" si="258"/>
        <v>0</v>
      </c>
      <c r="DA48">
        <f t="shared" si="181"/>
        <v>0.01</v>
      </c>
      <c r="DB48">
        <f t="shared" si="182"/>
        <v>0</v>
      </c>
      <c r="DC48" s="81">
        <f t="shared" si="259"/>
        <v>44127</v>
      </c>
      <c r="DD48">
        <f t="shared" si="183"/>
        <v>0</v>
      </c>
      <c r="DE48">
        <f t="shared" si="184"/>
        <v>0</v>
      </c>
      <c r="DG48">
        <f t="shared" si="274"/>
        <v>0</v>
      </c>
      <c r="DH48">
        <f t="shared" si="185"/>
        <v>0.01</v>
      </c>
      <c r="DI48">
        <f t="shared" si="186"/>
        <v>0</v>
      </c>
      <c r="DJ48" s="81">
        <f t="shared" si="260"/>
        <v>44127</v>
      </c>
      <c r="DK48">
        <f t="shared" si="187"/>
        <v>0</v>
      </c>
      <c r="DL48">
        <f t="shared" si="188"/>
        <v>0</v>
      </c>
      <c r="DN48" s="96">
        <f t="shared" si="261"/>
        <v>0</v>
      </c>
      <c r="DO48">
        <f t="shared" si="189"/>
        <v>0.01</v>
      </c>
      <c r="DP48">
        <f t="shared" si="190"/>
        <v>0</v>
      </c>
      <c r="DQ48" s="81">
        <f t="shared" si="262"/>
        <v>44134</v>
      </c>
      <c r="DR48">
        <f t="shared" si="191"/>
        <v>0</v>
      </c>
      <c r="DS48">
        <f t="shared" si="192"/>
        <v>0</v>
      </c>
      <c r="DU48" s="96">
        <f t="shared" si="263"/>
        <v>0</v>
      </c>
      <c r="DV48">
        <f t="shared" si="193"/>
        <v>0.01</v>
      </c>
      <c r="DW48">
        <f t="shared" si="194"/>
        <v>0</v>
      </c>
      <c r="DX48" s="81">
        <f t="shared" si="264"/>
        <v>44141</v>
      </c>
      <c r="DY48">
        <f t="shared" si="195"/>
        <v>0</v>
      </c>
      <c r="DZ48">
        <f t="shared" si="196"/>
        <v>0</v>
      </c>
      <c r="EB48" s="96">
        <f t="shared" si="265"/>
        <v>0</v>
      </c>
      <c r="EC48">
        <f t="shared" si="197"/>
        <v>0.01</v>
      </c>
      <c r="ED48">
        <f t="shared" si="198"/>
        <v>0</v>
      </c>
      <c r="EE48" s="81">
        <f t="shared" si="266"/>
        <v>44141</v>
      </c>
      <c r="EF48">
        <f t="shared" si="199"/>
        <v>0</v>
      </c>
      <c r="EG48">
        <f t="shared" si="200"/>
        <v>0</v>
      </c>
      <c r="EI48" s="96">
        <f t="shared" si="267"/>
        <v>0</v>
      </c>
      <c r="EJ48">
        <f t="shared" si="201"/>
        <v>0.01</v>
      </c>
      <c r="EK48">
        <f t="shared" si="202"/>
        <v>0</v>
      </c>
      <c r="EL48" s="81">
        <f t="shared" si="268"/>
        <v>44141</v>
      </c>
      <c r="EM48">
        <f t="shared" si="203"/>
        <v>0</v>
      </c>
      <c r="EN48">
        <f t="shared" si="204"/>
        <v>0</v>
      </c>
      <c r="EP48" s="96">
        <f t="shared" si="269"/>
        <v>0</v>
      </c>
      <c r="EQ48">
        <f t="shared" si="205"/>
        <v>0.01</v>
      </c>
      <c r="ER48">
        <f t="shared" si="206"/>
        <v>0</v>
      </c>
      <c r="ES48" s="81">
        <f t="shared" si="270"/>
        <v>44141</v>
      </c>
      <c r="ET48">
        <f t="shared" si="207"/>
        <v>0</v>
      </c>
      <c r="EU48">
        <f t="shared" si="208"/>
        <v>0</v>
      </c>
      <c r="EW48" s="96">
        <f t="shared" si="271"/>
        <v>0</v>
      </c>
      <c r="EX48">
        <f t="shared" si="209"/>
        <v>0.01</v>
      </c>
      <c r="EY48">
        <f t="shared" si="210"/>
        <v>0</v>
      </c>
      <c r="EZ48" s="81">
        <f t="shared" si="272"/>
        <v>44141</v>
      </c>
      <c r="FA48">
        <f t="shared" si="211"/>
        <v>0</v>
      </c>
      <c r="FB48">
        <f t="shared" si="212"/>
        <v>0</v>
      </c>
    </row>
    <row r="49" hidden="1" spans="1:158">
      <c r="A49" t="s">
        <v>144</v>
      </c>
      <c r="B49" t="s">
        <v>145</v>
      </c>
      <c r="C49" t="s">
        <v>146</v>
      </c>
      <c r="D49">
        <v>0.06912</v>
      </c>
      <c r="E49">
        <v>21.7</v>
      </c>
      <c r="F49" s="65">
        <v>20</v>
      </c>
      <c r="G49" s="66">
        <v>0</v>
      </c>
      <c r="H49" s="58">
        <f t="shared" si="215"/>
        <v>20</v>
      </c>
      <c r="I49" s="79">
        <v>0.01</v>
      </c>
      <c r="J49" s="80">
        <f t="shared" si="276"/>
        <v>2000</v>
      </c>
      <c r="K49" s="81">
        <f t="shared" si="232"/>
        <v>46112</v>
      </c>
      <c r="M49">
        <f t="shared" si="233"/>
        <v>20</v>
      </c>
      <c r="N49">
        <f t="shared" si="129"/>
        <v>0.01</v>
      </c>
      <c r="O49">
        <f t="shared" si="130"/>
        <v>2000</v>
      </c>
      <c r="P49" s="81">
        <f t="shared" si="234"/>
        <v>46073</v>
      </c>
      <c r="Q49">
        <f t="shared" si="131"/>
        <v>0</v>
      </c>
      <c r="R49">
        <f t="shared" si="132"/>
        <v>0</v>
      </c>
      <c r="T49">
        <f t="shared" si="235"/>
        <v>20</v>
      </c>
      <c r="U49">
        <f t="shared" si="133"/>
        <v>0.01</v>
      </c>
      <c r="V49">
        <f t="shared" si="134"/>
        <v>2000</v>
      </c>
      <c r="W49" s="81">
        <f t="shared" si="236"/>
        <v>46076</v>
      </c>
      <c r="X49">
        <f t="shared" si="135"/>
        <v>0</v>
      </c>
      <c r="Y49">
        <f t="shared" si="136"/>
        <v>0</v>
      </c>
      <c r="AA49">
        <f t="shared" si="237"/>
        <v>20</v>
      </c>
      <c r="AB49">
        <f t="shared" si="137"/>
        <v>0.01</v>
      </c>
      <c r="AC49">
        <f t="shared" si="138"/>
        <v>2000</v>
      </c>
      <c r="AD49" s="81">
        <f t="shared" si="238"/>
        <v>46082</v>
      </c>
      <c r="AE49">
        <f t="shared" si="139"/>
        <v>0</v>
      </c>
      <c r="AF49">
        <f t="shared" si="140"/>
        <v>0</v>
      </c>
      <c r="AH49">
        <f t="shared" si="239"/>
        <v>20</v>
      </c>
      <c r="AI49">
        <f t="shared" si="277"/>
        <v>0.01</v>
      </c>
      <c r="AJ49">
        <f t="shared" si="278"/>
        <v>2000</v>
      </c>
      <c r="AK49" s="81">
        <f t="shared" si="240"/>
        <v>46082</v>
      </c>
      <c r="AL49">
        <f t="shared" si="279"/>
        <v>0</v>
      </c>
      <c r="AM49">
        <f t="shared" si="280"/>
        <v>0</v>
      </c>
      <c r="AO49">
        <f t="shared" si="241"/>
        <v>20</v>
      </c>
      <c r="AP49">
        <f t="shared" si="281"/>
        <v>0.01</v>
      </c>
      <c r="AQ49">
        <f t="shared" si="282"/>
        <v>2000</v>
      </c>
      <c r="AR49" s="81">
        <f t="shared" si="273"/>
        <v>46082</v>
      </c>
      <c r="AS49">
        <f t="shared" si="283"/>
        <v>0</v>
      </c>
      <c r="AT49">
        <f t="shared" si="284"/>
        <v>0</v>
      </c>
      <c r="AV49">
        <f t="shared" si="242"/>
        <v>20</v>
      </c>
      <c r="AW49">
        <f t="shared" si="285"/>
        <v>0.01</v>
      </c>
      <c r="AX49">
        <f t="shared" si="286"/>
        <v>2000</v>
      </c>
      <c r="AY49" s="81">
        <f t="shared" si="243"/>
        <v>46089</v>
      </c>
      <c r="AZ49">
        <f t="shared" si="287"/>
        <v>0</v>
      </c>
      <c r="BA49">
        <f t="shared" si="288"/>
        <v>0</v>
      </c>
      <c r="BC49">
        <f t="shared" si="244"/>
        <v>20</v>
      </c>
      <c r="BD49">
        <f t="shared" si="153"/>
        <v>0.01</v>
      </c>
      <c r="BE49">
        <f t="shared" si="154"/>
        <v>2000</v>
      </c>
      <c r="BF49" s="81">
        <f t="shared" si="245"/>
        <v>46089</v>
      </c>
      <c r="BG49">
        <f t="shared" si="155"/>
        <v>0</v>
      </c>
      <c r="BH49">
        <f t="shared" si="156"/>
        <v>0</v>
      </c>
      <c r="BJ49">
        <f t="shared" si="246"/>
        <v>20</v>
      </c>
      <c r="BK49">
        <f t="shared" si="157"/>
        <v>0.01</v>
      </c>
      <c r="BL49">
        <f t="shared" si="158"/>
        <v>2000</v>
      </c>
      <c r="BM49" s="81">
        <f t="shared" si="247"/>
        <v>46112</v>
      </c>
      <c r="BN49">
        <f t="shared" si="159"/>
        <v>0</v>
      </c>
      <c r="BO49">
        <f t="shared" si="160"/>
        <v>0</v>
      </c>
      <c r="BQ49">
        <f t="shared" si="248"/>
        <v>20</v>
      </c>
      <c r="BR49">
        <f t="shared" si="216"/>
        <v>0.01</v>
      </c>
      <c r="BS49">
        <f t="shared" si="217"/>
        <v>2000</v>
      </c>
      <c r="BT49" s="81">
        <f t="shared" si="249"/>
        <v>46115</v>
      </c>
      <c r="BU49">
        <f t="shared" si="218"/>
        <v>0</v>
      </c>
      <c r="BV49">
        <f t="shared" si="219"/>
        <v>0</v>
      </c>
      <c r="BX49">
        <f t="shared" si="250"/>
        <v>20</v>
      </c>
      <c r="BY49">
        <f t="shared" si="220"/>
        <v>0.01</v>
      </c>
      <c r="BZ49">
        <f t="shared" si="221"/>
        <v>2000</v>
      </c>
      <c r="CA49" s="81">
        <f t="shared" si="251"/>
        <v>46124</v>
      </c>
      <c r="CB49">
        <f t="shared" si="222"/>
        <v>0</v>
      </c>
      <c r="CC49">
        <f t="shared" si="223"/>
        <v>0</v>
      </c>
      <c r="CE49">
        <f t="shared" si="252"/>
        <v>20</v>
      </c>
      <c r="CF49">
        <f t="shared" si="224"/>
        <v>0.01</v>
      </c>
      <c r="CG49">
        <f t="shared" si="225"/>
        <v>2000</v>
      </c>
      <c r="CH49" s="81">
        <f t="shared" si="253"/>
        <v>46112</v>
      </c>
      <c r="CI49">
        <f t="shared" si="226"/>
        <v>0</v>
      </c>
      <c r="CJ49">
        <f t="shared" si="227"/>
        <v>0</v>
      </c>
      <c r="CL49">
        <f t="shared" si="254"/>
        <v>20</v>
      </c>
      <c r="CM49">
        <f t="shared" si="228"/>
        <v>0.01</v>
      </c>
      <c r="CN49">
        <f t="shared" si="229"/>
        <v>2000</v>
      </c>
      <c r="CO49" s="81">
        <f t="shared" si="255"/>
        <v>46116</v>
      </c>
      <c r="CP49">
        <f t="shared" si="230"/>
        <v>0</v>
      </c>
      <c r="CQ49">
        <f t="shared" si="231"/>
        <v>0</v>
      </c>
      <c r="CS49">
        <f t="shared" si="256"/>
        <v>20</v>
      </c>
      <c r="CT49">
        <f t="shared" si="177"/>
        <v>0.01</v>
      </c>
      <c r="CU49">
        <f t="shared" si="178"/>
        <v>2000</v>
      </c>
      <c r="CV49" s="81">
        <f t="shared" si="257"/>
        <v>46116</v>
      </c>
      <c r="CW49">
        <f t="shared" si="179"/>
        <v>0</v>
      </c>
      <c r="CX49">
        <f t="shared" si="180"/>
        <v>0</v>
      </c>
      <c r="CZ49">
        <f t="shared" si="258"/>
        <v>20</v>
      </c>
      <c r="DA49">
        <f t="shared" si="181"/>
        <v>0.01</v>
      </c>
      <c r="DB49">
        <f t="shared" si="182"/>
        <v>2000</v>
      </c>
      <c r="DC49" s="81">
        <f t="shared" si="259"/>
        <v>46127</v>
      </c>
      <c r="DD49">
        <f t="shared" si="183"/>
        <v>0</v>
      </c>
      <c r="DE49">
        <f t="shared" si="184"/>
        <v>0</v>
      </c>
      <c r="DG49">
        <f t="shared" si="274"/>
        <v>20</v>
      </c>
      <c r="DH49">
        <f t="shared" si="185"/>
        <v>0.01</v>
      </c>
      <c r="DI49">
        <f t="shared" si="186"/>
        <v>2000</v>
      </c>
      <c r="DJ49" s="81">
        <f t="shared" si="260"/>
        <v>46127</v>
      </c>
      <c r="DK49">
        <f t="shared" si="187"/>
        <v>0</v>
      </c>
      <c r="DL49">
        <f t="shared" si="188"/>
        <v>0</v>
      </c>
      <c r="DN49" s="96">
        <f t="shared" si="261"/>
        <v>20</v>
      </c>
      <c r="DO49">
        <f t="shared" si="189"/>
        <v>0.01</v>
      </c>
      <c r="DP49">
        <f t="shared" si="190"/>
        <v>2000</v>
      </c>
      <c r="DQ49" s="81">
        <f t="shared" si="262"/>
        <v>46134</v>
      </c>
      <c r="DR49">
        <f t="shared" si="191"/>
        <v>0</v>
      </c>
      <c r="DS49">
        <f t="shared" si="192"/>
        <v>0</v>
      </c>
      <c r="DU49" s="96">
        <f t="shared" si="263"/>
        <v>20</v>
      </c>
      <c r="DV49">
        <f t="shared" si="193"/>
        <v>0.01</v>
      </c>
      <c r="DW49">
        <f t="shared" si="194"/>
        <v>2000</v>
      </c>
      <c r="DX49" s="81">
        <f t="shared" si="264"/>
        <v>46141</v>
      </c>
      <c r="DY49">
        <f t="shared" si="195"/>
        <v>0</v>
      </c>
      <c r="DZ49">
        <f t="shared" si="196"/>
        <v>0</v>
      </c>
      <c r="EB49" s="96">
        <f t="shared" si="265"/>
        <v>20</v>
      </c>
      <c r="EC49">
        <f t="shared" si="197"/>
        <v>0.01</v>
      </c>
      <c r="ED49">
        <f t="shared" si="198"/>
        <v>2000</v>
      </c>
      <c r="EE49" s="81">
        <f t="shared" si="266"/>
        <v>46141</v>
      </c>
      <c r="EF49">
        <f t="shared" si="199"/>
        <v>0</v>
      </c>
      <c r="EG49">
        <f t="shared" si="200"/>
        <v>0</v>
      </c>
      <c r="EI49" s="96">
        <f t="shared" si="267"/>
        <v>20</v>
      </c>
      <c r="EJ49">
        <f t="shared" si="201"/>
        <v>0.01</v>
      </c>
      <c r="EK49">
        <f t="shared" si="202"/>
        <v>2000</v>
      </c>
      <c r="EL49" s="81">
        <f t="shared" si="268"/>
        <v>46141</v>
      </c>
      <c r="EM49">
        <f t="shared" si="203"/>
        <v>0</v>
      </c>
      <c r="EN49">
        <f t="shared" si="204"/>
        <v>0</v>
      </c>
      <c r="EP49" s="96">
        <f t="shared" si="269"/>
        <v>20</v>
      </c>
      <c r="EQ49">
        <f t="shared" si="205"/>
        <v>0.01</v>
      </c>
      <c r="ER49">
        <f t="shared" si="206"/>
        <v>2000</v>
      </c>
      <c r="ES49" s="81">
        <f t="shared" si="270"/>
        <v>46141</v>
      </c>
      <c r="ET49">
        <f t="shared" si="207"/>
        <v>0</v>
      </c>
      <c r="EU49">
        <f t="shared" si="208"/>
        <v>0</v>
      </c>
      <c r="EW49" s="96">
        <f t="shared" si="271"/>
        <v>20</v>
      </c>
      <c r="EX49">
        <f t="shared" si="209"/>
        <v>0.01</v>
      </c>
      <c r="EY49">
        <f t="shared" si="210"/>
        <v>2000</v>
      </c>
      <c r="EZ49" s="81">
        <f t="shared" si="272"/>
        <v>46141</v>
      </c>
      <c r="FA49">
        <f t="shared" si="211"/>
        <v>0</v>
      </c>
      <c r="FB49">
        <f t="shared" si="212"/>
        <v>0</v>
      </c>
    </row>
    <row r="50" hidden="1" spans="1:158">
      <c r="A50" t="s">
        <v>147</v>
      </c>
      <c r="B50" t="s">
        <v>148</v>
      </c>
      <c r="C50" t="s">
        <v>149</v>
      </c>
      <c r="D50">
        <v>0.06912</v>
      </c>
      <c r="E50">
        <v>21.7</v>
      </c>
      <c r="F50" s="65">
        <v>0</v>
      </c>
      <c r="G50" s="66">
        <v>0</v>
      </c>
      <c r="H50" s="58">
        <f t="shared" si="215"/>
        <v>0</v>
      </c>
      <c r="I50" s="79">
        <v>0.01</v>
      </c>
      <c r="J50" s="80">
        <f t="shared" si="276"/>
        <v>0</v>
      </c>
      <c r="K50" s="81">
        <f t="shared" si="232"/>
        <v>44112</v>
      </c>
      <c r="M50">
        <f t="shared" si="233"/>
        <v>0</v>
      </c>
      <c r="N50">
        <f t="shared" si="129"/>
        <v>0.01</v>
      </c>
      <c r="O50">
        <f t="shared" si="130"/>
        <v>0</v>
      </c>
      <c r="P50" s="81">
        <f t="shared" si="234"/>
        <v>44073</v>
      </c>
      <c r="Q50">
        <f t="shared" si="131"/>
        <v>0</v>
      </c>
      <c r="R50">
        <f t="shared" si="132"/>
        <v>0</v>
      </c>
      <c r="T50">
        <f t="shared" si="235"/>
        <v>0</v>
      </c>
      <c r="U50">
        <f t="shared" si="133"/>
        <v>0.01</v>
      </c>
      <c r="V50">
        <f t="shared" si="134"/>
        <v>0</v>
      </c>
      <c r="W50" s="81">
        <f t="shared" si="236"/>
        <v>44076</v>
      </c>
      <c r="X50">
        <f t="shared" si="135"/>
        <v>0</v>
      </c>
      <c r="Y50">
        <f t="shared" si="136"/>
        <v>0</v>
      </c>
      <c r="AA50">
        <f t="shared" si="237"/>
        <v>0</v>
      </c>
      <c r="AB50">
        <f t="shared" si="137"/>
        <v>0.01</v>
      </c>
      <c r="AC50">
        <f t="shared" si="138"/>
        <v>0</v>
      </c>
      <c r="AD50" s="81">
        <f t="shared" si="238"/>
        <v>44082</v>
      </c>
      <c r="AE50">
        <f t="shared" si="139"/>
        <v>0</v>
      </c>
      <c r="AF50">
        <f t="shared" si="140"/>
        <v>0</v>
      </c>
      <c r="AH50">
        <f t="shared" si="239"/>
        <v>0</v>
      </c>
      <c r="AI50">
        <f t="shared" si="277"/>
        <v>0.01</v>
      </c>
      <c r="AJ50">
        <f t="shared" si="278"/>
        <v>0</v>
      </c>
      <c r="AK50" s="81">
        <f t="shared" si="240"/>
        <v>44082</v>
      </c>
      <c r="AL50">
        <f t="shared" si="279"/>
        <v>0</v>
      </c>
      <c r="AM50">
        <f t="shared" si="280"/>
        <v>0</v>
      </c>
      <c r="AO50">
        <f t="shared" si="241"/>
        <v>0</v>
      </c>
      <c r="AP50">
        <f t="shared" si="281"/>
        <v>0.01</v>
      </c>
      <c r="AQ50">
        <f t="shared" si="282"/>
        <v>0</v>
      </c>
      <c r="AR50" s="81">
        <f t="shared" si="273"/>
        <v>44082</v>
      </c>
      <c r="AS50">
        <f t="shared" si="283"/>
        <v>0</v>
      </c>
      <c r="AT50">
        <f t="shared" si="284"/>
        <v>0</v>
      </c>
      <c r="AV50">
        <f t="shared" si="242"/>
        <v>0</v>
      </c>
      <c r="AW50">
        <f t="shared" si="285"/>
        <v>0.01</v>
      </c>
      <c r="AX50">
        <f t="shared" si="286"/>
        <v>0</v>
      </c>
      <c r="AY50" s="81">
        <f t="shared" si="243"/>
        <v>44089</v>
      </c>
      <c r="AZ50">
        <f t="shared" si="287"/>
        <v>0</v>
      </c>
      <c r="BA50">
        <f t="shared" si="288"/>
        <v>0</v>
      </c>
      <c r="BC50">
        <f t="shared" si="244"/>
        <v>0</v>
      </c>
      <c r="BD50">
        <f t="shared" si="153"/>
        <v>0.01</v>
      </c>
      <c r="BE50">
        <f t="shared" si="154"/>
        <v>0</v>
      </c>
      <c r="BF50" s="81">
        <f t="shared" si="245"/>
        <v>44089</v>
      </c>
      <c r="BG50">
        <f t="shared" si="155"/>
        <v>0</v>
      </c>
      <c r="BH50">
        <f t="shared" si="156"/>
        <v>0</v>
      </c>
      <c r="BJ50">
        <f t="shared" si="246"/>
        <v>0</v>
      </c>
      <c r="BK50">
        <f t="shared" si="157"/>
        <v>0.01</v>
      </c>
      <c r="BL50">
        <f t="shared" si="158"/>
        <v>0</v>
      </c>
      <c r="BM50" s="81">
        <f t="shared" si="247"/>
        <v>44112</v>
      </c>
      <c r="BN50">
        <f t="shared" si="159"/>
        <v>0</v>
      </c>
      <c r="BO50">
        <f t="shared" si="160"/>
        <v>0</v>
      </c>
      <c r="BQ50">
        <f t="shared" si="248"/>
        <v>0</v>
      </c>
      <c r="BR50">
        <f t="shared" si="216"/>
        <v>0.01</v>
      </c>
      <c r="BS50">
        <f t="shared" si="217"/>
        <v>0</v>
      </c>
      <c r="BT50" s="81">
        <f t="shared" si="249"/>
        <v>44115</v>
      </c>
      <c r="BU50">
        <f t="shared" si="218"/>
        <v>0</v>
      </c>
      <c r="BV50">
        <f t="shared" si="219"/>
        <v>0</v>
      </c>
      <c r="BX50">
        <f t="shared" si="250"/>
        <v>0</v>
      </c>
      <c r="BY50">
        <f t="shared" si="220"/>
        <v>0.01</v>
      </c>
      <c r="BZ50">
        <f t="shared" si="221"/>
        <v>0</v>
      </c>
      <c r="CA50" s="81">
        <f t="shared" si="251"/>
        <v>44124</v>
      </c>
      <c r="CB50">
        <f t="shared" si="222"/>
        <v>0</v>
      </c>
      <c r="CC50">
        <f t="shared" si="223"/>
        <v>0</v>
      </c>
      <c r="CE50">
        <f t="shared" si="252"/>
        <v>0</v>
      </c>
      <c r="CF50">
        <f t="shared" si="224"/>
        <v>0.01</v>
      </c>
      <c r="CG50">
        <f t="shared" si="225"/>
        <v>0</v>
      </c>
      <c r="CH50" s="81">
        <f t="shared" si="253"/>
        <v>44112</v>
      </c>
      <c r="CI50">
        <f t="shared" si="226"/>
        <v>0</v>
      </c>
      <c r="CJ50">
        <f t="shared" si="227"/>
        <v>0</v>
      </c>
      <c r="CL50">
        <f t="shared" si="254"/>
        <v>0</v>
      </c>
      <c r="CM50">
        <f t="shared" si="228"/>
        <v>0.01</v>
      </c>
      <c r="CN50">
        <f t="shared" si="229"/>
        <v>0</v>
      </c>
      <c r="CO50" s="81">
        <f t="shared" si="255"/>
        <v>44116</v>
      </c>
      <c r="CP50">
        <f t="shared" si="230"/>
        <v>0</v>
      </c>
      <c r="CQ50">
        <f t="shared" si="231"/>
        <v>0</v>
      </c>
      <c r="CS50">
        <f t="shared" si="256"/>
        <v>0</v>
      </c>
      <c r="CT50">
        <f t="shared" si="177"/>
        <v>0.01</v>
      </c>
      <c r="CU50">
        <f t="shared" si="178"/>
        <v>0</v>
      </c>
      <c r="CV50" s="81">
        <f t="shared" si="257"/>
        <v>44116</v>
      </c>
      <c r="CW50">
        <f t="shared" si="179"/>
        <v>0</v>
      </c>
      <c r="CX50">
        <f t="shared" si="180"/>
        <v>0</v>
      </c>
      <c r="CZ50">
        <f t="shared" si="258"/>
        <v>0</v>
      </c>
      <c r="DA50">
        <f t="shared" si="181"/>
        <v>0.01</v>
      </c>
      <c r="DB50">
        <f t="shared" si="182"/>
        <v>0</v>
      </c>
      <c r="DC50" s="81">
        <f t="shared" si="259"/>
        <v>44127</v>
      </c>
      <c r="DD50">
        <f t="shared" si="183"/>
        <v>0</v>
      </c>
      <c r="DE50">
        <f t="shared" si="184"/>
        <v>0</v>
      </c>
      <c r="DG50">
        <f t="shared" si="274"/>
        <v>0</v>
      </c>
      <c r="DH50">
        <f t="shared" si="185"/>
        <v>0.01</v>
      </c>
      <c r="DI50">
        <f t="shared" si="186"/>
        <v>0</v>
      </c>
      <c r="DJ50" s="81">
        <f t="shared" si="260"/>
        <v>44127</v>
      </c>
      <c r="DK50">
        <f t="shared" si="187"/>
        <v>0</v>
      </c>
      <c r="DL50">
        <f t="shared" si="188"/>
        <v>0</v>
      </c>
      <c r="DN50" s="96">
        <f t="shared" si="261"/>
        <v>0</v>
      </c>
      <c r="DO50">
        <f t="shared" si="189"/>
        <v>0.01</v>
      </c>
      <c r="DP50">
        <f t="shared" si="190"/>
        <v>0</v>
      </c>
      <c r="DQ50" s="81">
        <f t="shared" si="262"/>
        <v>44134</v>
      </c>
      <c r="DR50">
        <f t="shared" si="191"/>
        <v>0</v>
      </c>
      <c r="DS50">
        <f t="shared" si="192"/>
        <v>0</v>
      </c>
      <c r="DU50" s="96">
        <f t="shared" si="263"/>
        <v>0</v>
      </c>
      <c r="DV50">
        <f t="shared" si="193"/>
        <v>0.01</v>
      </c>
      <c r="DW50">
        <f t="shared" si="194"/>
        <v>0</v>
      </c>
      <c r="DX50" s="81">
        <f t="shared" si="264"/>
        <v>44141</v>
      </c>
      <c r="DY50">
        <f t="shared" si="195"/>
        <v>0</v>
      </c>
      <c r="DZ50">
        <f t="shared" si="196"/>
        <v>0</v>
      </c>
      <c r="EB50" s="96">
        <f t="shared" si="265"/>
        <v>0</v>
      </c>
      <c r="EC50">
        <f t="shared" si="197"/>
        <v>0.01</v>
      </c>
      <c r="ED50">
        <f t="shared" si="198"/>
        <v>0</v>
      </c>
      <c r="EE50" s="81">
        <f t="shared" si="266"/>
        <v>44141</v>
      </c>
      <c r="EF50">
        <f t="shared" si="199"/>
        <v>0</v>
      </c>
      <c r="EG50">
        <f t="shared" si="200"/>
        <v>0</v>
      </c>
      <c r="EI50" s="96">
        <f t="shared" si="267"/>
        <v>0</v>
      </c>
      <c r="EJ50">
        <f t="shared" si="201"/>
        <v>0.01</v>
      </c>
      <c r="EK50">
        <f t="shared" si="202"/>
        <v>0</v>
      </c>
      <c r="EL50" s="81">
        <f t="shared" si="268"/>
        <v>44141</v>
      </c>
      <c r="EM50">
        <f t="shared" si="203"/>
        <v>0</v>
      </c>
      <c r="EN50">
        <f t="shared" si="204"/>
        <v>0</v>
      </c>
      <c r="EP50" s="96">
        <f t="shared" si="269"/>
        <v>0</v>
      </c>
      <c r="EQ50">
        <f t="shared" si="205"/>
        <v>0.01</v>
      </c>
      <c r="ER50">
        <f t="shared" si="206"/>
        <v>0</v>
      </c>
      <c r="ES50" s="81">
        <f t="shared" si="270"/>
        <v>44141</v>
      </c>
      <c r="ET50">
        <f t="shared" si="207"/>
        <v>0</v>
      </c>
      <c r="EU50">
        <f t="shared" si="208"/>
        <v>0</v>
      </c>
      <c r="EW50" s="96">
        <f t="shared" si="271"/>
        <v>0</v>
      </c>
      <c r="EX50">
        <f t="shared" si="209"/>
        <v>0.01</v>
      </c>
      <c r="EY50">
        <f t="shared" si="210"/>
        <v>0</v>
      </c>
      <c r="EZ50" s="81">
        <f t="shared" si="272"/>
        <v>44141</v>
      </c>
      <c r="FA50">
        <f t="shared" si="211"/>
        <v>0</v>
      </c>
      <c r="FB50">
        <f t="shared" si="212"/>
        <v>0</v>
      </c>
    </row>
    <row r="51" hidden="1" spans="1:158">
      <c r="A51" t="s">
        <v>150</v>
      </c>
      <c r="B51" t="s">
        <v>151</v>
      </c>
      <c r="C51" t="s">
        <v>152</v>
      </c>
      <c r="D51">
        <v>0.05472</v>
      </c>
      <c r="E51">
        <v>17.95</v>
      </c>
      <c r="F51" s="65">
        <v>0</v>
      </c>
      <c r="G51" s="66">
        <v>0</v>
      </c>
      <c r="H51" s="58">
        <f t="shared" si="215"/>
        <v>0</v>
      </c>
      <c r="I51" s="79">
        <v>0.01</v>
      </c>
      <c r="J51" s="80">
        <f t="shared" ref="J51:J54" si="289">ROUND(H51/I51,0)</f>
        <v>0</v>
      </c>
      <c r="K51" s="81">
        <f t="shared" si="232"/>
        <v>44112</v>
      </c>
      <c r="M51">
        <f t="shared" si="233"/>
        <v>0</v>
      </c>
      <c r="N51">
        <f t="shared" si="129"/>
        <v>0.01</v>
      </c>
      <c r="O51">
        <f t="shared" si="130"/>
        <v>0</v>
      </c>
      <c r="P51" s="81">
        <f t="shared" si="234"/>
        <v>44073</v>
      </c>
      <c r="Q51">
        <f t="shared" si="131"/>
        <v>0</v>
      </c>
      <c r="R51">
        <f t="shared" si="132"/>
        <v>0</v>
      </c>
      <c r="T51">
        <f t="shared" si="235"/>
        <v>0</v>
      </c>
      <c r="U51">
        <f t="shared" si="133"/>
        <v>0.01</v>
      </c>
      <c r="V51">
        <f t="shared" si="134"/>
        <v>0</v>
      </c>
      <c r="W51" s="81">
        <f t="shared" si="236"/>
        <v>44076</v>
      </c>
      <c r="X51">
        <f t="shared" si="135"/>
        <v>0</v>
      </c>
      <c r="Y51">
        <f t="shared" si="136"/>
        <v>0</v>
      </c>
      <c r="AA51">
        <f t="shared" si="237"/>
        <v>0</v>
      </c>
      <c r="AB51">
        <f t="shared" si="137"/>
        <v>0.01</v>
      </c>
      <c r="AC51">
        <f t="shared" si="138"/>
        <v>0</v>
      </c>
      <c r="AD51" s="81">
        <f t="shared" si="238"/>
        <v>44082</v>
      </c>
      <c r="AE51">
        <f t="shared" si="139"/>
        <v>0</v>
      </c>
      <c r="AF51">
        <f t="shared" si="140"/>
        <v>0</v>
      </c>
      <c r="AH51">
        <f t="shared" si="239"/>
        <v>0</v>
      </c>
      <c r="AI51">
        <f t="shared" ref="AI51:AI54" si="290">$I51</f>
        <v>0.01</v>
      </c>
      <c r="AJ51">
        <f t="shared" ref="AJ51:AJ54" si="291">ROUND(AH51/AI51,0)</f>
        <v>0</v>
      </c>
      <c r="AK51" s="81">
        <f t="shared" si="240"/>
        <v>44082</v>
      </c>
      <c r="AL51">
        <f t="shared" ref="AL51:AL54" si="292">AG51*$D51</f>
        <v>0</v>
      </c>
      <c r="AM51">
        <f t="shared" ref="AM51:AM54" si="293">AG51*$E51</f>
        <v>0</v>
      </c>
      <c r="AO51">
        <f t="shared" si="241"/>
        <v>0</v>
      </c>
      <c r="AP51">
        <f t="shared" ref="AP51:AP54" si="294">$I51</f>
        <v>0.01</v>
      </c>
      <c r="AQ51">
        <f t="shared" ref="AQ51:AQ54" si="295">ROUND(AO51/AP51,0)</f>
        <v>0</v>
      </c>
      <c r="AR51" s="81">
        <f t="shared" si="273"/>
        <v>44082</v>
      </c>
      <c r="AS51">
        <f t="shared" ref="AS51:AS54" si="296">AN51*$D51</f>
        <v>0</v>
      </c>
      <c r="AT51">
        <f t="shared" ref="AT51:AT54" si="297">AN51*$E51</f>
        <v>0</v>
      </c>
      <c r="AV51">
        <f t="shared" si="242"/>
        <v>0</v>
      </c>
      <c r="AW51">
        <f t="shared" ref="AW51:AW54" si="298">$I51</f>
        <v>0.01</v>
      </c>
      <c r="AX51">
        <f t="shared" ref="AX51:AX54" si="299">ROUND(AV51/AW51,0)</f>
        <v>0</v>
      </c>
      <c r="AY51" s="81">
        <f t="shared" si="243"/>
        <v>44089</v>
      </c>
      <c r="AZ51">
        <f t="shared" ref="AZ51:AZ54" si="300">AU51*$D51</f>
        <v>0</v>
      </c>
      <c r="BA51">
        <f t="shared" ref="BA51:BA54" si="301">AU51*$E51</f>
        <v>0</v>
      </c>
      <c r="BC51">
        <f t="shared" si="244"/>
        <v>0</v>
      </c>
      <c r="BD51">
        <f t="shared" si="153"/>
        <v>0.01</v>
      </c>
      <c r="BE51">
        <f t="shared" si="154"/>
        <v>0</v>
      </c>
      <c r="BF51" s="81">
        <f t="shared" si="245"/>
        <v>44089</v>
      </c>
      <c r="BG51">
        <f t="shared" si="155"/>
        <v>0</v>
      </c>
      <c r="BH51">
        <f t="shared" si="156"/>
        <v>0</v>
      </c>
      <c r="BJ51">
        <f t="shared" si="246"/>
        <v>0</v>
      </c>
      <c r="BK51">
        <f t="shared" si="157"/>
        <v>0.01</v>
      </c>
      <c r="BL51">
        <f t="shared" si="158"/>
        <v>0</v>
      </c>
      <c r="BM51" s="81">
        <f t="shared" si="247"/>
        <v>44112</v>
      </c>
      <c r="BN51">
        <f t="shared" si="159"/>
        <v>0</v>
      </c>
      <c r="BO51">
        <f t="shared" si="160"/>
        <v>0</v>
      </c>
      <c r="BQ51">
        <f t="shared" si="248"/>
        <v>0</v>
      </c>
      <c r="BR51">
        <f t="shared" si="216"/>
        <v>0.01</v>
      </c>
      <c r="BS51">
        <f t="shared" si="217"/>
        <v>0</v>
      </c>
      <c r="BT51" s="81">
        <f t="shared" si="249"/>
        <v>44115</v>
      </c>
      <c r="BU51">
        <f t="shared" si="218"/>
        <v>0</v>
      </c>
      <c r="BV51">
        <f t="shared" si="219"/>
        <v>0</v>
      </c>
      <c r="BX51">
        <f t="shared" si="250"/>
        <v>0</v>
      </c>
      <c r="BY51">
        <f t="shared" si="220"/>
        <v>0.01</v>
      </c>
      <c r="BZ51">
        <f t="shared" si="221"/>
        <v>0</v>
      </c>
      <c r="CA51" s="81">
        <f t="shared" si="251"/>
        <v>44124</v>
      </c>
      <c r="CB51">
        <f t="shared" si="222"/>
        <v>0</v>
      </c>
      <c r="CC51">
        <f t="shared" si="223"/>
        <v>0</v>
      </c>
      <c r="CE51">
        <f t="shared" si="252"/>
        <v>0</v>
      </c>
      <c r="CF51">
        <f t="shared" si="224"/>
        <v>0.01</v>
      </c>
      <c r="CG51">
        <f t="shared" si="225"/>
        <v>0</v>
      </c>
      <c r="CH51" s="81">
        <f t="shared" si="253"/>
        <v>44112</v>
      </c>
      <c r="CI51">
        <f t="shared" si="226"/>
        <v>0</v>
      </c>
      <c r="CJ51">
        <f t="shared" si="227"/>
        <v>0</v>
      </c>
      <c r="CL51">
        <f t="shared" si="254"/>
        <v>0</v>
      </c>
      <c r="CM51">
        <f t="shared" si="228"/>
        <v>0.01</v>
      </c>
      <c r="CN51">
        <f t="shared" si="229"/>
        <v>0</v>
      </c>
      <c r="CO51" s="81">
        <f t="shared" si="255"/>
        <v>44116</v>
      </c>
      <c r="CP51">
        <f t="shared" si="230"/>
        <v>0</v>
      </c>
      <c r="CQ51">
        <f t="shared" si="231"/>
        <v>0</v>
      </c>
      <c r="CS51">
        <f t="shared" si="256"/>
        <v>0</v>
      </c>
      <c r="CT51">
        <f t="shared" si="177"/>
        <v>0.01</v>
      </c>
      <c r="CU51">
        <f t="shared" si="178"/>
        <v>0</v>
      </c>
      <c r="CV51" s="81">
        <f t="shared" si="257"/>
        <v>44116</v>
      </c>
      <c r="CW51">
        <f t="shared" si="179"/>
        <v>0</v>
      </c>
      <c r="CX51">
        <f t="shared" si="180"/>
        <v>0</v>
      </c>
      <c r="CZ51">
        <f t="shared" si="258"/>
        <v>0</v>
      </c>
      <c r="DA51">
        <f t="shared" si="181"/>
        <v>0.01</v>
      </c>
      <c r="DB51">
        <f t="shared" si="182"/>
        <v>0</v>
      </c>
      <c r="DC51" s="81">
        <f t="shared" si="259"/>
        <v>44127</v>
      </c>
      <c r="DD51">
        <f t="shared" si="183"/>
        <v>0</v>
      </c>
      <c r="DE51">
        <f t="shared" si="184"/>
        <v>0</v>
      </c>
      <c r="DG51">
        <f t="shared" si="274"/>
        <v>0</v>
      </c>
      <c r="DH51">
        <f t="shared" si="185"/>
        <v>0.01</v>
      </c>
      <c r="DI51">
        <f t="shared" si="186"/>
        <v>0</v>
      </c>
      <c r="DJ51" s="81">
        <f t="shared" si="260"/>
        <v>44127</v>
      </c>
      <c r="DK51">
        <f t="shared" si="187"/>
        <v>0</v>
      </c>
      <c r="DL51">
        <f t="shared" si="188"/>
        <v>0</v>
      </c>
      <c r="DN51" s="96">
        <f t="shared" si="261"/>
        <v>0</v>
      </c>
      <c r="DO51">
        <f t="shared" si="189"/>
        <v>0.01</v>
      </c>
      <c r="DP51">
        <f t="shared" si="190"/>
        <v>0</v>
      </c>
      <c r="DQ51" s="81">
        <f t="shared" si="262"/>
        <v>44134</v>
      </c>
      <c r="DR51">
        <f t="shared" si="191"/>
        <v>0</v>
      </c>
      <c r="DS51">
        <f t="shared" si="192"/>
        <v>0</v>
      </c>
      <c r="DU51" s="96">
        <f t="shared" si="263"/>
        <v>0</v>
      </c>
      <c r="DV51">
        <f t="shared" si="193"/>
        <v>0.01</v>
      </c>
      <c r="DW51">
        <f t="shared" si="194"/>
        <v>0</v>
      </c>
      <c r="DX51" s="81">
        <f t="shared" si="264"/>
        <v>44141</v>
      </c>
      <c r="DY51">
        <f t="shared" si="195"/>
        <v>0</v>
      </c>
      <c r="DZ51">
        <f t="shared" si="196"/>
        <v>0</v>
      </c>
      <c r="EB51" s="96">
        <f t="shared" si="265"/>
        <v>0</v>
      </c>
      <c r="EC51">
        <f t="shared" si="197"/>
        <v>0.01</v>
      </c>
      <c r="ED51">
        <f t="shared" si="198"/>
        <v>0</v>
      </c>
      <c r="EE51" s="81">
        <f t="shared" si="266"/>
        <v>44141</v>
      </c>
      <c r="EF51">
        <f t="shared" si="199"/>
        <v>0</v>
      </c>
      <c r="EG51">
        <f t="shared" si="200"/>
        <v>0</v>
      </c>
      <c r="EI51" s="96">
        <f t="shared" si="267"/>
        <v>0</v>
      </c>
      <c r="EJ51">
        <f t="shared" si="201"/>
        <v>0.01</v>
      </c>
      <c r="EK51">
        <f t="shared" si="202"/>
        <v>0</v>
      </c>
      <c r="EL51" s="81">
        <f t="shared" si="268"/>
        <v>44141</v>
      </c>
      <c r="EM51">
        <f t="shared" si="203"/>
        <v>0</v>
      </c>
      <c r="EN51">
        <f t="shared" si="204"/>
        <v>0</v>
      </c>
      <c r="EP51" s="96">
        <f t="shared" si="269"/>
        <v>0</v>
      </c>
      <c r="EQ51">
        <f t="shared" si="205"/>
        <v>0.01</v>
      </c>
      <c r="ER51">
        <f t="shared" si="206"/>
        <v>0</v>
      </c>
      <c r="ES51" s="81">
        <f t="shared" si="270"/>
        <v>44141</v>
      </c>
      <c r="ET51">
        <f t="shared" si="207"/>
        <v>0</v>
      </c>
      <c r="EU51">
        <f t="shared" si="208"/>
        <v>0</v>
      </c>
      <c r="EW51" s="96">
        <f t="shared" si="271"/>
        <v>0</v>
      </c>
      <c r="EX51">
        <f t="shared" si="209"/>
        <v>0.01</v>
      </c>
      <c r="EY51">
        <f t="shared" si="210"/>
        <v>0</v>
      </c>
      <c r="EZ51" s="81">
        <f t="shared" si="272"/>
        <v>44141</v>
      </c>
      <c r="FA51">
        <f t="shared" si="211"/>
        <v>0</v>
      </c>
      <c r="FB51">
        <f t="shared" si="212"/>
        <v>0</v>
      </c>
    </row>
    <row r="52" hidden="1" spans="1:158">
      <c r="A52" t="s">
        <v>153</v>
      </c>
      <c r="B52" t="s">
        <v>154</v>
      </c>
      <c r="C52" t="s">
        <v>155</v>
      </c>
      <c r="D52">
        <v>0.05472</v>
      </c>
      <c r="E52">
        <v>17.95</v>
      </c>
      <c r="F52" s="65">
        <v>9</v>
      </c>
      <c r="G52" s="66">
        <v>0</v>
      </c>
      <c r="H52" s="58">
        <f t="shared" si="215"/>
        <v>9</v>
      </c>
      <c r="I52" s="79">
        <v>0.01</v>
      </c>
      <c r="J52" s="80">
        <f t="shared" si="289"/>
        <v>900</v>
      </c>
      <c r="K52" s="81">
        <f t="shared" si="232"/>
        <v>45012</v>
      </c>
      <c r="M52">
        <f t="shared" si="233"/>
        <v>9</v>
      </c>
      <c r="N52">
        <f t="shared" si="129"/>
        <v>0.01</v>
      </c>
      <c r="O52">
        <f t="shared" si="130"/>
        <v>900</v>
      </c>
      <c r="P52" s="81">
        <f t="shared" si="234"/>
        <v>44973</v>
      </c>
      <c r="Q52">
        <f t="shared" si="131"/>
        <v>0</v>
      </c>
      <c r="R52">
        <f t="shared" si="132"/>
        <v>0</v>
      </c>
      <c r="T52">
        <f t="shared" si="235"/>
        <v>9</v>
      </c>
      <c r="U52">
        <f t="shared" si="133"/>
        <v>0.01</v>
      </c>
      <c r="V52">
        <f t="shared" si="134"/>
        <v>900</v>
      </c>
      <c r="W52" s="81">
        <f t="shared" si="236"/>
        <v>44976</v>
      </c>
      <c r="X52">
        <f t="shared" si="135"/>
        <v>0</v>
      </c>
      <c r="Y52">
        <f t="shared" si="136"/>
        <v>0</v>
      </c>
      <c r="AA52">
        <f t="shared" si="237"/>
        <v>9</v>
      </c>
      <c r="AB52">
        <f t="shared" si="137"/>
        <v>0.01</v>
      </c>
      <c r="AC52">
        <f t="shared" si="138"/>
        <v>900</v>
      </c>
      <c r="AD52" s="81">
        <f t="shared" si="238"/>
        <v>44982</v>
      </c>
      <c r="AE52">
        <f t="shared" si="139"/>
        <v>0</v>
      </c>
      <c r="AF52">
        <f t="shared" si="140"/>
        <v>0</v>
      </c>
      <c r="AH52">
        <f t="shared" si="239"/>
        <v>9</v>
      </c>
      <c r="AI52">
        <f t="shared" si="290"/>
        <v>0.01</v>
      </c>
      <c r="AJ52">
        <f t="shared" si="291"/>
        <v>900</v>
      </c>
      <c r="AK52" s="81">
        <f t="shared" si="240"/>
        <v>44982</v>
      </c>
      <c r="AL52">
        <f t="shared" si="292"/>
        <v>0</v>
      </c>
      <c r="AM52">
        <f t="shared" si="293"/>
        <v>0</v>
      </c>
      <c r="AO52">
        <f t="shared" si="241"/>
        <v>9</v>
      </c>
      <c r="AP52">
        <f t="shared" si="294"/>
        <v>0.01</v>
      </c>
      <c r="AQ52">
        <f t="shared" si="295"/>
        <v>900</v>
      </c>
      <c r="AR52" s="81">
        <f t="shared" si="273"/>
        <v>44982</v>
      </c>
      <c r="AS52">
        <f t="shared" si="296"/>
        <v>0</v>
      </c>
      <c r="AT52">
        <f t="shared" si="297"/>
        <v>0</v>
      </c>
      <c r="AV52">
        <f t="shared" si="242"/>
        <v>9</v>
      </c>
      <c r="AW52">
        <f t="shared" si="298"/>
        <v>0.01</v>
      </c>
      <c r="AX52">
        <f t="shared" si="299"/>
        <v>900</v>
      </c>
      <c r="AY52" s="81">
        <f t="shared" si="243"/>
        <v>44989</v>
      </c>
      <c r="AZ52">
        <f t="shared" si="300"/>
        <v>0</v>
      </c>
      <c r="BA52">
        <f t="shared" si="301"/>
        <v>0</v>
      </c>
      <c r="BC52">
        <f t="shared" si="244"/>
        <v>9</v>
      </c>
      <c r="BD52">
        <f t="shared" si="153"/>
        <v>0.01</v>
      </c>
      <c r="BE52">
        <f t="shared" si="154"/>
        <v>900</v>
      </c>
      <c r="BF52" s="81">
        <f t="shared" si="245"/>
        <v>44989</v>
      </c>
      <c r="BG52">
        <f t="shared" si="155"/>
        <v>0</v>
      </c>
      <c r="BH52">
        <f t="shared" si="156"/>
        <v>0</v>
      </c>
      <c r="BJ52">
        <f t="shared" si="246"/>
        <v>9</v>
      </c>
      <c r="BK52">
        <f t="shared" si="157"/>
        <v>0.01</v>
      </c>
      <c r="BL52">
        <f t="shared" si="158"/>
        <v>900</v>
      </c>
      <c r="BM52" s="81">
        <f t="shared" si="247"/>
        <v>45012</v>
      </c>
      <c r="BN52">
        <f t="shared" si="159"/>
        <v>0</v>
      </c>
      <c r="BO52">
        <f t="shared" si="160"/>
        <v>0</v>
      </c>
      <c r="BQ52">
        <f t="shared" si="248"/>
        <v>9</v>
      </c>
      <c r="BR52">
        <f t="shared" si="216"/>
        <v>0.01</v>
      </c>
      <c r="BS52">
        <f t="shared" si="217"/>
        <v>900</v>
      </c>
      <c r="BT52" s="81">
        <f t="shared" si="249"/>
        <v>45015</v>
      </c>
      <c r="BU52">
        <f t="shared" si="218"/>
        <v>0</v>
      </c>
      <c r="BV52">
        <f t="shared" si="219"/>
        <v>0</v>
      </c>
      <c r="BX52">
        <f t="shared" si="250"/>
        <v>9</v>
      </c>
      <c r="BY52">
        <f t="shared" si="220"/>
        <v>0.01</v>
      </c>
      <c r="BZ52">
        <f t="shared" si="221"/>
        <v>900</v>
      </c>
      <c r="CA52" s="81">
        <f t="shared" si="251"/>
        <v>45024</v>
      </c>
      <c r="CB52">
        <f t="shared" si="222"/>
        <v>0</v>
      </c>
      <c r="CC52">
        <f t="shared" si="223"/>
        <v>0</v>
      </c>
      <c r="CE52">
        <f t="shared" si="252"/>
        <v>9</v>
      </c>
      <c r="CF52">
        <f t="shared" si="224"/>
        <v>0.01</v>
      </c>
      <c r="CG52">
        <f t="shared" si="225"/>
        <v>900</v>
      </c>
      <c r="CH52" s="81">
        <f t="shared" si="253"/>
        <v>45012</v>
      </c>
      <c r="CI52">
        <f t="shared" si="226"/>
        <v>0</v>
      </c>
      <c r="CJ52">
        <f t="shared" si="227"/>
        <v>0</v>
      </c>
      <c r="CL52">
        <f t="shared" si="254"/>
        <v>9</v>
      </c>
      <c r="CM52">
        <f t="shared" si="228"/>
        <v>0.01</v>
      </c>
      <c r="CN52">
        <f t="shared" si="229"/>
        <v>900</v>
      </c>
      <c r="CO52" s="81">
        <f t="shared" si="255"/>
        <v>45016</v>
      </c>
      <c r="CP52">
        <f t="shared" si="230"/>
        <v>0</v>
      </c>
      <c r="CQ52">
        <f t="shared" si="231"/>
        <v>0</v>
      </c>
      <c r="CS52">
        <f t="shared" si="256"/>
        <v>9</v>
      </c>
      <c r="CT52">
        <f t="shared" si="177"/>
        <v>0.01</v>
      </c>
      <c r="CU52">
        <f t="shared" si="178"/>
        <v>900</v>
      </c>
      <c r="CV52" s="81">
        <f t="shared" si="257"/>
        <v>45016</v>
      </c>
      <c r="CW52">
        <f t="shared" si="179"/>
        <v>0</v>
      </c>
      <c r="CX52">
        <f t="shared" si="180"/>
        <v>0</v>
      </c>
      <c r="CZ52">
        <f t="shared" si="258"/>
        <v>9</v>
      </c>
      <c r="DA52">
        <f t="shared" si="181"/>
        <v>0.01</v>
      </c>
      <c r="DB52">
        <f t="shared" si="182"/>
        <v>900</v>
      </c>
      <c r="DC52" s="81">
        <f t="shared" si="259"/>
        <v>45027</v>
      </c>
      <c r="DD52">
        <f t="shared" si="183"/>
        <v>0</v>
      </c>
      <c r="DE52">
        <f t="shared" si="184"/>
        <v>0</v>
      </c>
      <c r="DG52">
        <f t="shared" si="274"/>
        <v>9</v>
      </c>
      <c r="DH52">
        <f t="shared" si="185"/>
        <v>0.01</v>
      </c>
      <c r="DI52">
        <f t="shared" si="186"/>
        <v>900</v>
      </c>
      <c r="DJ52" s="81">
        <f t="shared" si="260"/>
        <v>45027</v>
      </c>
      <c r="DK52">
        <f t="shared" si="187"/>
        <v>0</v>
      </c>
      <c r="DL52">
        <f t="shared" si="188"/>
        <v>0</v>
      </c>
      <c r="DN52" s="96">
        <f t="shared" si="261"/>
        <v>9</v>
      </c>
      <c r="DO52">
        <f t="shared" si="189"/>
        <v>0.01</v>
      </c>
      <c r="DP52">
        <f t="shared" si="190"/>
        <v>900</v>
      </c>
      <c r="DQ52" s="81">
        <f t="shared" si="262"/>
        <v>45034</v>
      </c>
      <c r="DR52">
        <f t="shared" si="191"/>
        <v>0</v>
      </c>
      <c r="DS52">
        <f t="shared" si="192"/>
        <v>0</v>
      </c>
      <c r="DU52" s="96">
        <f t="shared" si="263"/>
        <v>9</v>
      </c>
      <c r="DV52">
        <f t="shared" si="193"/>
        <v>0.01</v>
      </c>
      <c r="DW52">
        <f t="shared" si="194"/>
        <v>900</v>
      </c>
      <c r="DX52" s="81">
        <f t="shared" si="264"/>
        <v>45041</v>
      </c>
      <c r="DY52">
        <f t="shared" si="195"/>
        <v>0</v>
      </c>
      <c r="DZ52">
        <f t="shared" si="196"/>
        <v>0</v>
      </c>
      <c r="EB52" s="96">
        <f t="shared" si="265"/>
        <v>9</v>
      </c>
      <c r="EC52">
        <f t="shared" si="197"/>
        <v>0.01</v>
      </c>
      <c r="ED52">
        <f t="shared" si="198"/>
        <v>900</v>
      </c>
      <c r="EE52" s="81">
        <f t="shared" si="266"/>
        <v>45041</v>
      </c>
      <c r="EF52">
        <f t="shared" si="199"/>
        <v>0</v>
      </c>
      <c r="EG52">
        <f t="shared" si="200"/>
        <v>0</v>
      </c>
      <c r="EI52" s="96">
        <f t="shared" si="267"/>
        <v>9</v>
      </c>
      <c r="EJ52">
        <f t="shared" si="201"/>
        <v>0.01</v>
      </c>
      <c r="EK52">
        <f t="shared" si="202"/>
        <v>900</v>
      </c>
      <c r="EL52" s="81">
        <f t="shared" si="268"/>
        <v>45041</v>
      </c>
      <c r="EM52">
        <f t="shared" si="203"/>
        <v>0</v>
      </c>
      <c r="EN52">
        <f t="shared" si="204"/>
        <v>0</v>
      </c>
      <c r="EP52" s="96">
        <f t="shared" si="269"/>
        <v>9</v>
      </c>
      <c r="EQ52">
        <f t="shared" si="205"/>
        <v>0.01</v>
      </c>
      <c r="ER52">
        <f t="shared" si="206"/>
        <v>900</v>
      </c>
      <c r="ES52" s="81">
        <f t="shared" si="270"/>
        <v>45041</v>
      </c>
      <c r="ET52">
        <f t="shared" si="207"/>
        <v>0</v>
      </c>
      <c r="EU52">
        <f t="shared" si="208"/>
        <v>0</v>
      </c>
      <c r="EW52" s="96">
        <f t="shared" si="271"/>
        <v>9</v>
      </c>
      <c r="EX52">
        <f t="shared" si="209"/>
        <v>0.01</v>
      </c>
      <c r="EY52">
        <f t="shared" si="210"/>
        <v>900</v>
      </c>
      <c r="EZ52" s="81">
        <f t="shared" si="272"/>
        <v>45041</v>
      </c>
      <c r="FA52">
        <f t="shared" si="211"/>
        <v>0</v>
      </c>
      <c r="FB52">
        <f t="shared" si="212"/>
        <v>0</v>
      </c>
    </row>
    <row r="53" hidden="1" spans="1:158">
      <c r="A53" t="s">
        <v>156</v>
      </c>
      <c r="B53" t="s">
        <v>157</v>
      </c>
      <c r="C53" t="s">
        <v>158</v>
      </c>
      <c r="D53">
        <v>0.05472</v>
      </c>
      <c r="E53">
        <v>17.95</v>
      </c>
      <c r="F53" s="65">
        <v>22</v>
      </c>
      <c r="G53" s="66">
        <v>3</v>
      </c>
      <c r="H53" s="58">
        <f t="shared" si="215"/>
        <v>25</v>
      </c>
      <c r="I53" s="79">
        <v>0.01</v>
      </c>
      <c r="J53" s="80">
        <f t="shared" si="289"/>
        <v>2500</v>
      </c>
      <c r="K53" s="81">
        <f t="shared" si="232"/>
        <v>46612</v>
      </c>
      <c r="M53">
        <f t="shared" si="233"/>
        <v>25</v>
      </c>
      <c r="N53">
        <f t="shared" si="129"/>
        <v>0.01</v>
      </c>
      <c r="O53">
        <f t="shared" si="130"/>
        <v>2500</v>
      </c>
      <c r="P53" s="81">
        <f t="shared" si="234"/>
        <v>46573</v>
      </c>
      <c r="Q53">
        <f t="shared" si="131"/>
        <v>0</v>
      </c>
      <c r="R53">
        <f t="shared" si="132"/>
        <v>0</v>
      </c>
      <c r="T53">
        <f t="shared" si="235"/>
        <v>25</v>
      </c>
      <c r="U53">
        <f t="shared" si="133"/>
        <v>0.01</v>
      </c>
      <c r="V53">
        <f t="shared" si="134"/>
        <v>2500</v>
      </c>
      <c r="W53" s="81">
        <f t="shared" si="236"/>
        <v>46576</v>
      </c>
      <c r="X53">
        <f t="shared" si="135"/>
        <v>0</v>
      </c>
      <c r="Y53">
        <f t="shared" si="136"/>
        <v>0</v>
      </c>
      <c r="AA53">
        <f t="shared" si="237"/>
        <v>25</v>
      </c>
      <c r="AB53">
        <f t="shared" si="137"/>
        <v>0.01</v>
      </c>
      <c r="AC53">
        <f t="shared" si="138"/>
        <v>2500</v>
      </c>
      <c r="AD53" s="81">
        <f t="shared" si="238"/>
        <v>46582</v>
      </c>
      <c r="AE53">
        <f t="shared" si="139"/>
        <v>0</v>
      </c>
      <c r="AF53">
        <f t="shared" si="140"/>
        <v>0</v>
      </c>
      <c r="AH53">
        <f t="shared" si="239"/>
        <v>25</v>
      </c>
      <c r="AI53">
        <f t="shared" si="290"/>
        <v>0.01</v>
      </c>
      <c r="AJ53">
        <f t="shared" si="291"/>
        <v>2500</v>
      </c>
      <c r="AK53" s="81">
        <f t="shared" si="240"/>
        <v>46582</v>
      </c>
      <c r="AL53">
        <f t="shared" si="292"/>
        <v>0</v>
      </c>
      <c r="AM53">
        <f t="shared" si="293"/>
        <v>0</v>
      </c>
      <c r="AO53">
        <f t="shared" si="241"/>
        <v>25</v>
      </c>
      <c r="AP53">
        <f t="shared" si="294"/>
        <v>0.01</v>
      </c>
      <c r="AQ53">
        <f t="shared" si="295"/>
        <v>2500</v>
      </c>
      <c r="AR53" s="81">
        <f t="shared" si="273"/>
        <v>46582</v>
      </c>
      <c r="AS53">
        <f t="shared" si="296"/>
        <v>0</v>
      </c>
      <c r="AT53">
        <f t="shared" si="297"/>
        <v>0</v>
      </c>
      <c r="AV53">
        <f t="shared" si="242"/>
        <v>25</v>
      </c>
      <c r="AW53">
        <f t="shared" si="298"/>
        <v>0.01</v>
      </c>
      <c r="AX53">
        <f t="shared" si="299"/>
        <v>2500</v>
      </c>
      <c r="AY53" s="81">
        <f t="shared" si="243"/>
        <v>46589</v>
      </c>
      <c r="AZ53">
        <f t="shared" si="300"/>
        <v>0</v>
      </c>
      <c r="BA53">
        <f t="shared" si="301"/>
        <v>0</v>
      </c>
      <c r="BC53">
        <f t="shared" si="244"/>
        <v>25</v>
      </c>
      <c r="BD53">
        <f t="shared" si="153"/>
        <v>0.01</v>
      </c>
      <c r="BE53">
        <f t="shared" si="154"/>
        <v>2500</v>
      </c>
      <c r="BF53" s="81">
        <f t="shared" si="245"/>
        <v>46589</v>
      </c>
      <c r="BG53">
        <f t="shared" si="155"/>
        <v>0</v>
      </c>
      <c r="BH53">
        <f t="shared" si="156"/>
        <v>0</v>
      </c>
      <c r="BJ53">
        <f t="shared" si="246"/>
        <v>25</v>
      </c>
      <c r="BK53">
        <f t="shared" si="157"/>
        <v>0.01</v>
      </c>
      <c r="BL53">
        <f t="shared" si="158"/>
        <v>2500</v>
      </c>
      <c r="BM53" s="81">
        <f t="shared" si="247"/>
        <v>46612</v>
      </c>
      <c r="BN53">
        <f t="shared" si="159"/>
        <v>0</v>
      </c>
      <c r="BO53">
        <f t="shared" si="160"/>
        <v>0</v>
      </c>
      <c r="BQ53">
        <f t="shared" si="248"/>
        <v>25</v>
      </c>
      <c r="BR53">
        <f t="shared" si="216"/>
        <v>0.01</v>
      </c>
      <c r="BS53">
        <f t="shared" si="217"/>
        <v>2500</v>
      </c>
      <c r="BT53" s="81">
        <f t="shared" si="249"/>
        <v>46615</v>
      </c>
      <c r="BU53">
        <f t="shared" si="218"/>
        <v>0</v>
      </c>
      <c r="BV53">
        <f t="shared" si="219"/>
        <v>0</v>
      </c>
      <c r="BX53">
        <f t="shared" si="250"/>
        <v>25</v>
      </c>
      <c r="BY53">
        <f t="shared" si="220"/>
        <v>0.01</v>
      </c>
      <c r="BZ53">
        <f t="shared" si="221"/>
        <v>2500</v>
      </c>
      <c r="CA53" s="81">
        <f t="shared" si="251"/>
        <v>46624</v>
      </c>
      <c r="CB53">
        <f t="shared" si="222"/>
        <v>0</v>
      </c>
      <c r="CC53">
        <f t="shared" si="223"/>
        <v>0</v>
      </c>
      <c r="CE53">
        <f t="shared" si="252"/>
        <v>25</v>
      </c>
      <c r="CF53">
        <f t="shared" si="224"/>
        <v>0.01</v>
      </c>
      <c r="CG53">
        <f t="shared" si="225"/>
        <v>2500</v>
      </c>
      <c r="CH53" s="81">
        <f t="shared" si="253"/>
        <v>46612</v>
      </c>
      <c r="CI53">
        <f t="shared" si="226"/>
        <v>0</v>
      </c>
      <c r="CJ53">
        <f t="shared" si="227"/>
        <v>0</v>
      </c>
      <c r="CL53">
        <f t="shared" si="254"/>
        <v>25</v>
      </c>
      <c r="CM53">
        <f t="shared" si="228"/>
        <v>0.01</v>
      </c>
      <c r="CN53">
        <f t="shared" si="229"/>
        <v>2500</v>
      </c>
      <c r="CO53" s="81">
        <f t="shared" si="255"/>
        <v>46616</v>
      </c>
      <c r="CP53">
        <f t="shared" si="230"/>
        <v>0</v>
      </c>
      <c r="CQ53">
        <f t="shared" si="231"/>
        <v>0</v>
      </c>
      <c r="CS53">
        <f t="shared" si="256"/>
        <v>25</v>
      </c>
      <c r="CT53">
        <f t="shared" si="177"/>
        <v>0.01</v>
      </c>
      <c r="CU53">
        <f t="shared" si="178"/>
        <v>2500</v>
      </c>
      <c r="CV53" s="81">
        <f t="shared" si="257"/>
        <v>46616</v>
      </c>
      <c r="CW53">
        <f t="shared" si="179"/>
        <v>0</v>
      </c>
      <c r="CX53">
        <f t="shared" si="180"/>
        <v>0</v>
      </c>
      <c r="CZ53">
        <f t="shared" si="258"/>
        <v>25</v>
      </c>
      <c r="DA53">
        <f t="shared" si="181"/>
        <v>0.01</v>
      </c>
      <c r="DB53">
        <f t="shared" si="182"/>
        <v>2500</v>
      </c>
      <c r="DC53" s="81">
        <f t="shared" si="259"/>
        <v>46627</v>
      </c>
      <c r="DD53">
        <f t="shared" si="183"/>
        <v>0</v>
      </c>
      <c r="DE53">
        <f t="shared" si="184"/>
        <v>0</v>
      </c>
      <c r="DG53">
        <f t="shared" si="274"/>
        <v>25</v>
      </c>
      <c r="DH53">
        <f t="shared" si="185"/>
        <v>0.01</v>
      </c>
      <c r="DI53">
        <f t="shared" si="186"/>
        <v>2500</v>
      </c>
      <c r="DJ53" s="81">
        <f t="shared" si="260"/>
        <v>46627</v>
      </c>
      <c r="DK53">
        <f t="shared" si="187"/>
        <v>0</v>
      </c>
      <c r="DL53">
        <f t="shared" si="188"/>
        <v>0</v>
      </c>
      <c r="DN53" s="96">
        <f t="shared" si="261"/>
        <v>25</v>
      </c>
      <c r="DO53">
        <f t="shared" si="189"/>
        <v>0.01</v>
      </c>
      <c r="DP53">
        <f t="shared" si="190"/>
        <v>2500</v>
      </c>
      <c r="DQ53" s="81">
        <f t="shared" si="262"/>
        <v>46634</v>
      </c>
      <c r="DR53">
        <f t="shared" si="191"/>
        <v>0</v>
      </c>
      <c r="DS53">
        <f t="shared" si="192"/>
        <v>0</v>
      </c>
      <c r="DU53" s="96">
        <f t="shared" si="263"/>
        <v>25</v>
      </c>
      <c r="DV53">
        <f t="shared" si="193"/>
        <v>0.01</v>
      </c>
      <c r="DW53">
        <f t="shared" si="194"/>
        <v>2500</v>
      </c>
      <c r="DX53" s="81">
        <f t="shared" si="264"/>
        <v>46641</v>
      </c>
      <c r="DY53">
        <f t="shared" si="195"/>
        <v>0</v>
      </c>
      <c r="DZ53">
        <f t="shared" si="196"/>
        <v>0</v>
      </c>
      <c r="EB53" s="96">
        <f t="shared" si="265"/>
        <v>25</v>
      </c>
      <c r="EC53">
        <f t="shared" si="197"/>
        <v>0.01</v>
      </c>
      <c r="ED53">
        <f t="shared" si="198"/>
        <v>2500</v>
      </c>
      <c r="EE53" s="81">
        <f t="shared" si="266"/>
        <v>46641</v>
      </c>
      <c r="EF53">
        <f t="shared" si="199"/>
        <v>0</v>
      </c>
      <c r="EG53">
        <f t="shared" si="200"/>
        <v>0</v>
      </c>
      <c r="EI53" s="96">
        <f t="shared" si="267"/>
        <v>25</v>
      </c>
      <c r="EJ53">
        <f t="shared" si="201"/>
        <v>0.01</v>
      </c>
      <c r="EK53">
        <f t="shared" si="202"/>
        <v>2500</v>
      </c>
      <c r="EL53" s="81">
        <f t="shared" si="268"/>
        <v>46641</v>
      </c>
      <c r="EM53">
        <f t="shared" si="203"/>
        <v>0</v>
      </c>
      <c r="EN53">
        <f t="shared" si="204"/>
        <v>0</v>
      </c>
      <c r="EP53" s="96">
        <f t="shared" si="269"/>
        <v>25</v>
      </c>
      <c r="EQ53">
        <f t="shared" si="205"/>
        <v>0.01</v>
      </c>
      <c r="ER53">
        <f t="shared" si="206"/>
        <v>2500</v>
      </c>
      <c r="ES53" s="81">
        <f t="shared" si="270"/>
        <v>46641</v>
      </c>
      <c r="ET53">
        <f t="shared" si="207"/>
        <v>0</v>
      </c>
      <c r="EU53">
        <f t="shared" si="208"/>
        <v>0</v>
      </c>
      <c r="EW53" s="96">
        <f t="shared" si="271"/>
        <v>25</v>
      </c>
      <c r="EX53">
        <f t="shared" si="209"/>
        <v>0.01</v>
      </c>
      <c r="EY53">
        <f t="shared" si="210"/>
        <v>2500</v>
      </c>
      <c r="EZ53" s="81">
        <f t="shared" si="272"/>
        <v>46641</v>
      </c>
      <c r="FA53">
        <f t="shared" si="211"/>
        <v>0</v>
      </c>
      <c r="FB53">
        <f t="shared" si="212"/>
        <v>0</v>
      </c>
    </row>
    <row r="54" hidden="1" spans="1:158">
      <c r="A54" t="s">
        <v>159</v>
      </c>
      <c r="B54" t="s">
        <v>160</v>
      </c>
      <c r="C54" t="s">
        <v>161</v>
      </c>
      <c r="D54">
        <v>0.05472</v>
      </c>
      <c r="E54">
        <v>17.95</v>
      </c>
      <c r="F54" s="65">
        <v>0</v>
      </c>
      <c r="G54" s="66">
        <v>0</v>
      </c>
      <c r="H54" s="58">
        <f t="shared" si="215"/>
        <v>0</v>
      </c>
      <c r="I54" s="79">
        <v>0.01</v>
      </c>
      <c r="J54" s="80">
        <f t="shared" si="289"/>
        <v>0</v>
      </c>
      <c r="K54" s="81">
        <f t="shared" si="232"/>
        <v>44112</v>
      </c>
      <c r="M54">
        <f t="shared" si="233"/>
        <v>0</v>
      </c>
      <c r="N54">
        <f t="shared" si="129"/>
        <v>0.01</v>
      </c>
      <c r="O54">
        <f t="shared" si="130"/>
        <v>0</v>
      </c>
      <c r="P54" s="81">
        <f t="shared" si="234"/>
        <v>44073</v>
      </c>
      <c r="Q54">
        <f t="shared" si="131"/>
        <v>0</v>
      </c>
      <c r="R54">
        <f t="shared" si="132"/>
        <v>0</v>
      </c>
      <c r="T54">
        <f t="shared" si="235"/>
        <v>0</v>
      </c>
      <c r="U54">
        <f t="shared" si="133"/>
        <v>0.01</v>
      </c>
      <c r="V54">
        <f t="shared" si="134"/>
        <v>0</v>
      </c>
      <c r="W54" s="81">
        <f t="shared" si="236"/>
        <v>44076</v>
      </c>
      <c r="X54">
        <f t="shared" si="135"/>
        <v>0</v>
      </c>
      <c r="Y54">
        <f t="shared" si="136"/>
        <v>0</v>
      </c>
      <c r="AA54">
        <f t="shared" si="237"/>
        <v>0</v>
      </c>
      <c r="AB54">
        <f t="shared" si="137"/>
        <v>0.01</v>
      </c>
      <c r="AC54">
        <f t="shared" si="138"/>
        <v>0</v>
      </c>
      <c r="AD54" s="81">
        <f t="shared" si="238"/>
        <v>44082</v>
      </c>
      <c r="AE54">
        <f t="shared" si="139"/>
        <v>0</v>
      </c>
      <c r="AF54">
        <f t="shared" si="140"/>
        <v>0</v>
      </c>
      <c r="AH54">
        <f t="shared" si="239"/>
        <v>0</v>
      </c>
      <c r="AI54">
        <f t="shared" si="290"/>
        <v>0.01</v>
      </c>
      <c r="AJ54">
        <f t="shared" si="291"/>
        <v>0</v>
      </c>
      <c r="AK54" s="81">
        <f t="shared" si="240"/>
        <v>44082</v>
      </c>
      <c r="AL54">
        <f t="shared" si="292"/>
        <v>0</v>
      </c>
      <c r="AM54">
        <f t="shared" si="293"/>
        <v>0</v>
      </c>
      <c r="AO54">
        <f t="shared" si="241"/>
        <v>0</v>
      </c>
      <c r="AP54">
        <f t="shared" si="294"/>
        <v>0.01</v>
      </c>
      <c r="AQ54">
        <f t="shared" si="295"/>
        <v>0</v>
      </c>
      <c r="AR54" s="81">
        <f t="shared" si="273"/>
        <v>44082</v>
      </c>
      <c r="AS54">
        <f t="shared" si="296"/>
        <v>0</v>
      </c>
      <c r="AT54">
        <f t="shared" si="297"/>
        <v>0</v>
      </c>
      <c r="AV54">
        <f t="shared" si="242"/>
        <v>0</v>
      </c>
      <c r="AW54">
        <f t="shared" si="298"/>
        <v>0.01</v>
      </c>
      <c r="AX54">
        <f t="shared" si="299"/>
        <v>0</v>
      </c>
      <c r="AY54" s="81">
        <f t="shared" si="243"/>
        <v>44089</v>
      </c>
      <c r="AZ54">
        <f t="shared" si="300"/>
        <v>0</v>
      </c>
      <c r="BA54">
        <f t="shared" si="301"/>
        <v>0</v>
      </c>
      <c r="BC54">
        <f t="shared" si="244"/>
        <v>0</v>
      </c>
      <c r="BD54">
        <f t="shared" si="153"/>
        <v>0.01</v>
      </c>
      <c r="BE54">
        <f t="shared" si="154"/>
        <v>0</v>
      </c>
      <c r="BF54" s="81">
        <f t="shared" si="245"/>
        <v>44089</v>
      </c>
      <c r="BG54">
        <f t="shared" si="155"/>
        <v>0</v>
      </c>
      <c r="BH54">
        <f t="shared" si="156"/>
        <v>0</v>
      </c>
      <c r="BJ54">
        <f t="shared" si="246"/>
        <v>0</v>
      </c>
      <c r="BK54">
        <f t="shared" si="157"/>
        <v>0.01</v>
      </c>
      <c r="BL54">
        <f t="shared" si="158"/>
        <v>0</v>
      </c>
      <c r="BM54" s="81">
        <f t="shared" si="247"/>
        <v>44112</v>
      </c>
      <c r="BN54">
        <f t="shared" si="159"/>
        <v>0</v>
      </c>
      <c r="BO54">
        <f t="shared" si="160"/>
        <v>0</v>
      </c>
      <c r="BQ54">
        <f t="shared" si="248"/>
        <v>0</v>
      </c>
      <c r="BR54">
        <f t="shared" si="216"/>
        <v>0.01</v>
      </c>
      <c r="BS54">
        <f t="shared" si="217"/>
        <v>0</v>
      </c>
      <c r="BT54" s="81">
        <f t="shared" si="249"/>
        <v>44115</v>
      </c>
      <c r="BU54">
        <f t="shared" si="218"/>
        <v>0</v>
      </c>
      <c r="BV54">
        <f t="shared" si="219"/>
        <v>0</v>
      </c>
      <c r="BX54">
        <f t="shared" si="250"/>
        <v>0</v>
      </c>
      <c r="BY54">
        <f t="shared" si="220"/>
        <v>0.01</v>
      </c>
      <c r="BZ54">
        <f t="shared" si="221"/>
        <v>0</v>
      </c>
      <c r="CA54" s="81">
        <f t="shared" si="251"/>
        <v>44124</v>
      </c>
      <c r="CB54">
        <f t="shared" si="222"/>
        <v>0</v>
      </c>
      <c r="CC54">
        <f t="shared" si="223"/>
        <v>0</v>
      </c>
      <c r="CE54">
        <f t="shared" si="252"/>
        <v>0</v>
      </c>
      <c r="CF54">
        <f t="shared" si="224"/>
        <v>0.01</v>
      </c>
      <c r="CG54">
        <f t="shared" si="225"/>
        <v>0</v>
      </c>
      <c r="CH54" s="81">
        <f t="shared" si="253"/>
        <v>44112</v>
      </c>
      <c r="CI54">
        <f t="shared" si="226"/>
        <v>0</v>
      </c>
      <c r="CJ54">
        <f t="shared" si="227"/>
        <v>0</v>
      </c>
      <c r="CL54">
        <f t="shared" si="254"/>
        <v>0</v>
      </c>
      <c r="CM54">
        <f t="shared" si="228"/>
        <v>0.01</v>
      </c>
      <c r="CN54">
        <f t="shared" si="229"/>
        <v>0</v>
      </c>
      <c r="CO54" s="81">
        <f t="shared" si="255"/>
        <v>44116</v>
      </c>
      <c r="CP54">
        <f t="shared" si="230"/>
        <v>0</v>
      </c>
      <c r="CQ54">
        <f t="shared" si="231"/>
        <v>0</v>
      </c>
      <c r="CS54">
        <f t="shared" si="256"/>
        <v>0</v>
      </c>
      <c r="CT54">
        <f t="shared" si="177"/>
        <v>0.01</v>
      </c>
      <c r="CU54">
        <f t="shared" si="178"/>
        <v>0</v>
      </c>
      <c r="CV54" s="81">
        <f t="shared" si="257"/>
        <v>44116</v>
      </c>
      <c r="CW54">
        <f t="shared" si="179"/>
        <v>0</v>
      </c>
      <c r="CX54">
        <f t="shared" si="180"/>
        <v>0</v>
      </c>
      <c r="CZ54">
        <f t="shared" si="258"/>
        <v>0</v>
      </c>
      <c r="DA54">
        <f t="shared" si="181"/>
        <v>0.01</v>
      </c>
      <c r="DB54">
        <f t="shared" si="182"/>
        <v>0</v>
      </c>
      <c r="DC54" s="81">
        <f t="shared" si="259"/>
        <v>44127</v>
      </c>
      <c r="DD54">
        <f t="shared" si="183"/>
        <v>0</v>
      </c>
      <c r="DE54">
        <f t="shared" si="184"/>
        <v>0</v>
      </c>
      <c r="DG54">
        <f t="shared" si="274"/>
        <v>0</v>
      </c>
      <c r="DH54">
        <f t="shared" si="185"/>
        <v>0.01</v>
      </c>
      <c r="DI54">
        <f t="shared" si="186"/>
        <v>0</v>
      </c>
      <c r="DJ54" s="81">
        <f t="shared" si="260"/>
        <v>44127</v>
      </c>
      <c r="DK54">
        <f t="shared" si="187"/>
        <v>0</v>
      </c>
      <c r="DL54">
        <f t="shared" si="188"/>
        <v>0</v>
      </c>
      <c r="DN54" s="96">
        <f t="shared" si="261"/>
        <v>0</v>
      </c>
      <c r="DO54">
        <f t="shared" si="189"/>
        <v>0.01</v>
      </c>
      <c r="DP54">
        <f t="shared" si="190"/>
        <v>0</v>
      </c>
      <c r="DQ54" s="81">
        <f t="shared" si="262"/>
        <v>44134</v>
      </c>
      <c r="DR54">
        <f t="shared" si="191"/>
        <v>0</v>
      </c>
      <c r="DS54">
        <f t="shared" si="192"/>
        <v>0</v>
      </c>
      <c r="DU54" s="96">
        <f t="shared" si="263"/>
        <v>0</v>
      </c>
      <c r="DV54">
        <f t="shared" si="193"/>
        <v>0.01</v>
      </c>
      <c r="DW54">
        <f t="shared" si="194"/>
        <v>0</v>
      </c>
      <c r="DX54" s="81">
        <f t="shared" si="264"/>
        <v>44141</v>
      </c>
      <c r="DY54">
        <f t="shared" si="195"/>
        <v>0</v>
      </c>
      <c r="DZ54">
        <f t="shared" si="196"/>
        <v>0</v>
      </c>
      <c r="EB54" s="96">
        <f t="shared" si="265"/>
        <v>0</v>
      </c>
      <c r="EC54">
        <f t="shared" si="197"/>
        <v>0.01</v>
      </c>
      <c r="ED54">
        <f t="shared" si="198"/>
        <v>0</v>
      </c>
      <c r="EE54" s="81">
        <f t="shared" si="266"/>
        <v>44141</v>
      </c>
      <c r="EF54">
        <f t="shared" si="199"/>
        <v>0</v>
      </c>
      <c r="EG54">
        <f t="shared" si="200"/>
        <v>0</v>
      </c>
      <c r="EI54" s="96">
        <f t="shared" si="267"/>
        <v>0</v>
      </c>
      <c r="EJ54">
        <f t="shared" si="201"/>
        <v>0.01</v>
      </c>
      <c r="EK54">
        <f t="shared" si="202"/>
        <v>0</v>
      </c>
      <c r="EL54" s="81">
        <f t="shared" si="268"/>
        <v>44141</v>
      </c>
      <c r="EM54">
        <f t="shared" si="203"/>
        <v>0</v>
      </c>
      <c r="EN54">
        <f t="shared" si="204"/>
        <v>0</v>
      </c>
      <c r="EP54" s="96">
        <f t="shared" si="269"/>
        <v>0</v>
      </c>
      <c r="EQ54">
        <f t="shared" si="205"/>
        <v>0.01</v>
      </c>
      <c r="ER54">
        <f t="shared" si="206"/>
        <v>0</v>
      </c>
      <c r="ES54" s="81">
        <f t="shared" si="270"/>
        <v>44141</v>
      </c>
      <c r="ET54">
        <f t="shared" si="207"/>
        <v>0</v>
      </c>
      <c r="EU54">
        <f t="shared" si="208"/>
        <v>0</v>
      </c>
      <c r="EW54" s="96">
        <f t="shared" si="271"/>
        <v>0</v>
      </c>
      <c r="EX54">
        <f t="shared" si="209"/>
        <v>0.01</v>
      </c>
      <c r="EY54">
        <f t="shared" si="210"/>
        <v>0</v>
      </c>
      <c r="EZ54" s="81">
        <f t="shared" si="272"/>
        <v>44141</v>
      </c>
      <c r="FA54">
        <f t="shared" si="211"/>
        <v>0</v>
      </c>
      <c r="FB54">
        <f t="shared" si="212"/>
        <v>0</v>
      </c>
    </row>
    <row r="55" hidden="1" spans="1:158">
      <c r="A55" t="s">
        <v>162</v>
      </c>
      <c r="B55" t="s">
        <v>163</v>
      </c>
      <c r="C55" t="s">
        <v>164</v>
      </c>
      <c r="D55">
        <f t="shared" ref="D55:D58" si="302">0.8*0.16*0.36</f>
        <v>0.04608</v>
      </c>
      <c r="E55">
        <v>14.35</v>
      </c>
      <c r="F55" s="65">
        <v>0</v>
      </c>
      <c r="G55" s="66">
        <v>0</v>
      </c>
      <c r="H55" s="58">
        <f t="shared" si="215"/>
        <v>0</v>
      </c>
      <c r="I55" s="79">
        <v>0.01</v>
      </c>
      <c r="J55" s="80">
        <f t="shared" ref="J55:J58" si="303">ROUND(H55/I55,0)</f>
        <v>0</v>
      </c>
      <c r="K55" s="81">
        <f t="shared" si="232"/>
        <v>44112</v>
      </c>
      <c r="M55">
        <f t="shared" si="233"/>
        <v>0</v>
      </c>
      <c r="N55">
        <f t="shared" si="129"/>
        <v>0.01</v>
      </c>
      <c r="O55">
        <f t="shared" si="130"/>
        <v>0</v>
      </c>
      <c r="P55" s="81">
        <f t="shared" si="234"/>
        <v>44073</v>
      </c>
      <c r="Q55">
        <f t="shared" si="131"/>
        <v>0</v>
      </c>
      <c r="R55">
        <f t="shared" si="132"/>
        <v>0</v>
      </c>
      <c r="T55">
        <f t="shared" si="235"/>
        <v>0</v>
      </c>
      <c r="U55">
        <f t="shared" si="133"/>
        <v>0.01</v>
      </c>
      <c r="V55">
        <f t="shared" si="134"/>
        <v>0</v>
      </c>
      <c r="W55" s="81">
        <f t="shared" si="236"/>
        <v>44076</v>
      </c>
      <c r="X55">
        <f t="shared" si="135"/>
        <v>0</v>
      </c>
      <c r="Y55">
        <f t="shared" si="136"/>
        <v>0</v>
      </c>
      <c r="AA55">
        <f t="shared" si="237"/>
        <v>0</v>
      </c>
      <c r="AB55">
        <f t="shared" si="137"/>
        <v>0.01</v>
      </c>
      <c r="AC55">
        <f t="shared" si="138"/>
        <v>0</v>
      </c>
      <c r="AD55" s="81">
        <f t="shared" si="238"/>
        <v>44082</v>
      </c>
      <c r="AE55">
        <f t="shared" si="139"/>
        <v>0</v>
      </c>
      <c r="AF55">
        <f t="shared" si="140"/>
        <v>0</v>
      </c>
      <c r="AH55">
        <f t="shared" si="239"/>
        <v>0</v>
      </c>
      <c r="AI55">
        <f t="shared" ref="AI55:AI58" si="304">$I55</f>
        <v>0.01</v>
      </c>
      <c r="AJ55">
        <f t="shared" ref="AJ55:AJ58" si="305">ROUND(AH55/AI55,0)</f>
        <v>0</v>
      </c>
      <c r="AK55" s="81">
        <f t="shared" si="240"/>
        <v>44082</v>
      </c>
      <c r="AL55">
        <f t="shared" ref="AL55:AL58" si="306">AG55*$D55</f>
        <v>0</v>
      </c>
      <c r="AM55">
        <f t="shared" ref="AM55:AM58" si="307">AG55*$E55</f>
        <v>0</v>
      </c>
      <c r="AO55">
        <f t="shared" si="241"/>
        <v>0</v>
      </c>
      <c r="AP55">
        <f t="shared" ref="AP55:AP58" si="308">$I55</f>
        <v>0.01</v>
      </c>
      <c r="AQ55">
        <f t="shared" ref="AQ55:AQ58" si="309">ROUND(AO55/AP55,0)</f>
        <v>0</v>
      </c>
      <c r="AR55" s="81">
        <f t="shared" si="273"/>
        <v>44082</v>
      </c>
      <c r="AS55">
        <f t="shared" ref="AS55:AS58" si="310">AN55*$D55</f>
        <v>0</v>
      </c>
      <c r="AT55">
        <f t="shared" ref="AT55:AT58" si="311">AN55*$E55</f>
        <v>0</v>
      </c>
      <c r="AV55">
        <f t="shared" si="242"/>
        <v>0</v>
      </c>
      <c r="AW55">
        <f t="shared" ref="AW55:AW58" si="312">$I55</f>
        <v>0.01</v>
      </c>
      <c r="AX55">
        <f t="shared" ref="AX55:AX58" si="313">ROUND(AV55/AW55,0)</f>
        <v>0</v>
      </c>
      <c r="AY55" s="81">
        <f t="shared" si="243"/>
        <v>44089</v>
      </c>
      <c r="AZ55">
        <f t="shared" ref="AZ55:AZ58" si="314">AU55*$D55</f>
        <v>0</v>
      </c>
      <c r="BA55">
        <f t="shared" ref="BA55:BA58" si="315">AU55*$E55</f>
        <v>0</v>
      </c>
      <c r="BC55">
        <f t="shared" si="244"/>
        <v>0</v>
      </c>
      <c r="BD55">
        <f t="shared" si="153"/>
        <v>0.01</v>
      </c>
      <c r="BE55">
        <f t="shared" si="154"/>
        <v>0</v>
      </c>
      <c r="BF55" s="81">
        <f t="shared" si="245"/>
        <v>44089</v>
      </c>
      <c r="BG55">
        <f t="shared" si="155"/>
        <v>0</v>
      </c>
      <c r="BH55">
        <f t="shared" si="156"/>
        <v>0</v>
      </c>
      <c r="BJ55">
        <f t="shared" si="246"/>
        <v>0</v>
      </c>
      <c r="BK55">
        <f t="shared" si="157"/>
        <v>0.01</v>
      </c>
      <c r="BL55">
        <f t="shared" si="158"/>
        <v>0</v>
      </c>
      <c r="BM55" s="81">
        <f t="shared" si="247"/>
        <v>44112</v>
      </c>
      <c r="BN55">
        <f t="shared" si="159"/>
        <v>0</v>
      </c>
      <c r="BO55">
        <f t="shared" si="160"/>
        <v>0</v>
      </c>
      <c r="BQ55">
        <f t="shared" si="248"/>
        <v>0</v>
      </c>
      <c r="BR55">
        <f t="shared" si="216"/>
        <v>0.01</v>
      </c>
      <c r="BS55">
        <f t="shared" si="217"/>
        <v>0</v>
      </c>
      <c r="BT55" s="81">
        <f t="shared" si="249"/>
        <v>44115</v>
      </c>
      <c r="BU55">
        <f t="shared" si="218"/>
        <v>0</v>
      </c>
      <c r="BV55">
        <f t="shared" si="219"/>
        <v>0</v>
      </c>
      <c r="BX55">
        <f t="shared" si="250"/>
        <v>0</v>
      </c>
      <c r="BY55">
        <f t="shared" si="220"/>
        <v>0.01</v>
      </c>
      <c r="BZ55">
        <f t="shared" si="221"/>
        <v>0</v>
      </c>
      <c r="CA55" s="81">
        <f t="shared" si="251"/>
        <v>44124</v>
      </c>
      <c r="CB55">
        <f t="shared" si="222"/>
        <v>0</v>
      </c>
      <c r="CC55">
        <f t="shared" si="223"/>
        <v>0</v>
      </c>
      <c r="CE55">
        <f t="shared" si="252"/>
        <v>0</v>
      </c>
      <c r="CF55">
        <f t="shared" si="224"/>
        <v>0.01</v>
      </c>
      <c r="CG55">
        <f t="shared" si="225"/>
        <v>0</v>
      </c>
      <c r="CH55" s="81">
        <f t="shared" si="253"/>
        <v>44112</v>
      </c>
      <c r="CI55">
        <f t="shared" si="226"/>
        <v>0</v>
      </c>
      <c r="CJ55">
        <f t="shared" si="227"/>
        <v>0</v>
      </c>
      <c r="CL55">
        <f t="shared" si="254"/>
        <v>0</v>
      </c>
      <c r="CM55">
        <f t="shared" si="228"/>
        <v>0.01</v>
      </c>
      <c r="CN55">
        <f t="shared" si="229"/>
        <v>0</v>
      </c>
      <c r="CO55" s="81">
        <f t="shared" si="255"/>
        <v>44116</v>
      </c>
      <c r="CP55">
        <f t="shared" si="230"/>
        <v>0</v>
      </c>
      <c r="CQ55">
        <f t="shared" si="231"/>
        <v>0</v>
      </c>
      <c r="CS55">
        <f t="shared" si="256"/>
        <v>0</v>
      </c>
      <c r="CT55">
        <f t="shared" si="177"/>
        <v>0.01</v>
      </c>
      <c r="CU55">
        <f t="shared" si="178"/>
        <v>0</v>
      </c>
      <c r="CV55" s="81">
        <f t="shared" si="257"/>
        <v>44116</v>
      </c>
      <c r="CW55">
        <f t="shared" si="179"/>
        <v>0</v>
      </c>
      <c r="CX55">
        <f t="shared" si="180"/>
        <v>0</v>
      </c>
      <c r="CZ55">
        <f t="shared" si="258"/>
        <v>0</v>
      </c>
      <c r="DA55">
        <f t="shared" si="181"/>
        <v>0.01</v>
      </c>
      <c r="DB55">
        <f t="shared" si="182"/>
        <v>0</v>
      </c>
      <c r="DC55" s="81">
        <f t="shared" si="259"/>
        <v>44127</v>
      </c>
      <c r="DD55">
        <f t="shared" si="183"/>
        <v>0</v>
      </c>
      <c r="DE55">
        <f t="shared" si="184"/>
        <v>0</v>
      </c>
      <c r="DG55">
        <f t="shared" si="274"/>
        <v>0</v>
      </c>
      <c r="DH55">
        <f t="shared" si="185"/>
        <v>0.01</v>
      </c>
      <c r="DI55">
        <f t="shared" si="186"/>
        <v>0</v>
      </c>
      <c r="DJ55" s="81">
        <f t="shared" si="260"/>
        <v>44127</v>
      </c>
      <c r="DK55">
        <f t="shared" si="187"/>
        <v>0</v>
      </c>
      <c r="DL55">
        <f t="shared" si="188"/>
        <v>0</v>
      </c>
      <c r="DN55" s="96">
        <f t="shared" si="261"/>
        <v>0</v>
      </c>
      <c r="DO55">
        <f t="shared" si="189"/>
        <v>0.01</v>
      </c>
      <c r="DP55">
        <f t="shared" si="190"/>
        <v>0</v>
      </c>
      <c r="DQ55" s="81">
        <f t="shared" si="262"/>
        <v>44134</v>
      </c>
      <c r="DR55">
        <f t="shared" si="191"/>
        <v>0</v>
      </c>
      <c r="DS55">
        <f t="shared" si="192"/>
        <v>0</v>
      </c>
      <c r="DU55" s="96">
        <f t="shared" si="263"/>
        <v>0</v>
      </c>
      <c r="DV55">
        <f t="shared" si="193"/>
        <v>0.01</v>
      </c>
      <c r="DW55">
        <f t="shared" si="194"/>
        <v>0</v>
      </c>
      <c r="DX55" s="81">
        <f t="shared" si="264"/>
        <v>44141</v>
      </c>
      <c r="DY55">
        <f t="shared" si="195"/>
        <v>0</v>
      </c>
      <c r="DZ55">
        <f t="shared" si="196"/>
        <v>0</v>
      </c>
      <c r="EB55" s="96">
        <f t="shared" si="265"/>
        <v>0</v>
      </c>
      <c r="EC55">
        <f t="shared" si="197"/>
        <v>0.01</v>
      </c>
      <c r="ED55">
        <f t="shared" si="198"/>
        <v>0</v>
      </c>
      <c r="EE55" s="81">
        <f t="shared" si="266"/>
        <v>44141</v>
      </c>
      <c r="EF55">
        <f t="shared" si="199"/>
        <v>0</v>
      </c>
      <c r="EG55">
        <f t="shared" si="200"/>
        <v>0</v>
      </c>
      <c r="EI55" s="96">
        <f t="shared" si="267"/>
        <v>0</v>
      </c>
      <c r="EJ55">
        <f t="shared" si="201"/>
        <v>0.01</v>
      </c>
      <c r="EK55">
        <f t="shared" si="202"/>
        <v>0</v>
      </c>
      <c r="EL55" s="81">
        <f t="shared" si="268"/>
        <v>44141</v>
      </c>
      <c r="EM55">
        <f t="shared" si="203"/>
        <v>0</v>
      </c>
      <c r="EN55">
        <f t="shared" si="204"/>
        <v>0</v>
      </c>
      <c r="EP55" s="96">
        <f t="shared" si="269"/>
        <v>0</v>
      </c>
      <c r="EQ55">
        <f t="shared" si="205"/>
        <v>0.01</v>
      </c>
      <c r="ER55">
        <f t="shared" si="206"/>
        <v>0</v>
      </c>
      <c r="ES55" s="81">
        <f t="shared" si="270"/>
        <v>44141</v>
      </c>
      <c r="ET55">
        <f t="shared" si="207"/>
        <v>0</v>
      </c>
      <c r="EU55">
        <f t="shared" si="208"/>
        <v>0</v>
      </c>
      <c r="EW55" s="96">
        <f t="shared" si="271"/>
        <v>0</v>
      </c>
      <c r="EX55">
        <f t="shared" si="209"/>
        <v>0.01</v>
      </c>
      <c r="EY55">
        <f t="shared" si="210"/>
        <v>0</v>
      </c>
      <c r="EZ55" s="81">
        <f t="shared" si="272"/>
        <v>44141</v>
      </c>
      <c r="FA55">
        <f t="shared" si="211"/>
        <v>0</v>
      </c>
      <c r="FB55">
        <f t="shared" si="212"/>
        <v>0</v>
      </c>
    </row>
    <row r="56" hidden="1" spans="1:158">
      <c r="A56" t="s">
        <v>165</v>
      </c>
      <c r="B56" t="s">
        <v>166</v>
      </c>
      <c r="C56" t="s">
        <v>167</v>
      </c>
      <c r="D56">
        <f t="shared" si="302"/>
        <v>0.04608</v>
      </c>
      <c r="E56">
        <v>14.35</v>
      </c>
      <c r="F56" s="65">
        <v>61</v>
      </c>
      <c r="G56" s="66">
        <v>0</v>
      </c>
      <c r="H56" s="58">
        <f t="shared" si="215"/>
        <v>61</v>
      </c>
      <c r="I56" s="79">
        <v>0.01</v>
      </c>
      <c r="J56" s="80">
        <f t="shared" si="303"/>
        <v>6100</v>
      </c>
      <c r="K56" s="81">
        <f t="shared" si="232"/>
        <v>50212</v>
      </c>
      <c r="M56">
        <f t="shared" si="233"/>
        <v>61</v>
      </c>
      <c r="N56">
        <f t="shared" si="129"/>
        <v>0.01</v>
      </c>
      <c r="O56">
        <f t="shared" si="130"/>
        <v>6100</v>
      </c>
      <c r="P56" s="81">
        <f t="shared" si="234"/>
        <v>50173</v>
      </c>
      <c r="Q56">
        <f t="shared" si="131"/>
        <v>0</v>
      </c>
      <c r="R56">
        <f t="shared" si="132"/>
        <v>0</v>
      </c>
      <c r="T56">
        <f t="shared" si="235"/>
        <v>61</v>
      </c>
      <c r="U56">
        <f t="shared" si="133"/>
        <v>0.01</v>
      </c>
      <c r="V56">
        <f t="shared" si="134"/>
        <v>6100</v>
      </c>
      <c r="W56" s="81">
        <f t="shared" si="236"/>
        <v>50176</v>
      </c>
      <c r="X56">
        <f t="shared" si="135"/>
        <v>0</v>
      </c>
      <c r="Y56">
        <f t="shared" si="136"/>
        <v>0</v>
      </c>
      <c r="AA56">
        <f t="shared" si="237"/>
        <v>61</v>
      </c>
      <c r="AB56">
        <f t="shared" si="137"/>
        <v>0.01</v>
      </c>
      <c r="AC56">
        <f t="shared" si="138"/>
        <v>6100</v>
      </c>
      <c r="AD56" s="81">
        <f t="shared" si="238"/>
        <v>50182</v>
      </c>
      <c r="AE56">
        <f t="shared" si="139"/>
        <v>0</v>
      </c>
      <c r="AF56">
        <f t="shared" si="140"/>
        <v>0</v>
      </c>
      <c r="AH56">
        <f t="shared" si="239"/>
        <v>61</v>
      </c>
      <c r="AI56">
        <f t="shared" si="304"/>
        <v>0.01</v>
      </c>
      <c r="AJ56">
        <f t="shared" si="305"/>
        <v>6100</v>
      </c>
      <c r="AK56" s="81">
        <f t="shared" si="240"/>
        <v>50182</v>
      </c>
      <c r="AL56">
        <f t="shared" si="306"/>
        <v>0</v>
      </c>
      <c r="AM56">
        <f t="shared" si="307"/>
        <v>0</v>
      </c>
      <c r="AO56">
        <f t="shared" si="241"/>
        <v>61</v>
      </c>
      <c r="AP56">
        <f t="shared" si="308"/>
        <v>0.01</v>
      </c>
      <c r="AQ56">
        <f t="shared" si="309"/>
        <v>6100</v>
      </c>
      <c r="AR56" s="81">
        <f t="shared" si="273"/>
        <v>50182</v>
      </c>
      <c r="AS56">
        <f t="shared" si="310"/>
        <v>0</v>
      </c>
      <c r="AT56">
        <f t="shared" si="311"/>
        <v>0</v>
      </c>
      <c r="AV56">
        <f t="shared" si="242"/>
        <v>61</v>
      </c>
      <c r="AW56">
        <f t="shared" si="312"/>
        <v>0.01</v>
      </c>
      <c r="AX56">
        <f t="shared" si="313"/>
        <v>6100</v>
      </c>
      <c r="AY56" s="81">
        <f t="shared" si="243"/>
        <v>50189</v>
      </c>
      <c r="AZ56">
        <f t="shared" si="314"/>
        <v>0</v>
      </c>
      <c r="BA56">
        <f t="shared" si="315"/>
        <v>0</v>
      </c>
      <c r="BC56">
        <f t="shared" si="244"/>
        <v>61</v>
      </c>
      <c r="BD56">
        <f t="shared" si="153"/>
        <v>0.01</v>
      </c>
      <c r="BE56">
        <f t="shared" si="154"/>
        <v>6100</v>
      </c>
      <c r="BF56" s="81">
        <f t="shared" si="245"/>
        <v>50189</v>
      </c>
      <c r="BG56">
        <f t="shared" si="155"/>
        <v>0</v>
      </c>
      <c r="BH56">
        <f t="shared" si="156"/>
        <v>0</v>
      </c>
      <c r="BJ56">
        <f t="shared" si="246"/>
        <v>61</v>
      </c>
      <c r="BK56">
        <f t="shared" si="157"/>
        <v>0.01</v>
      </c>
      <c r="BL56">
        <f t="shared" si="158"/>
        <v>6100</v>
      </c>
      <c r="BM56" s="81">
        <f t="shared" si="247"/>
        <v>50212</v>
      </c>
      <c r="BN56">
        <f t="shared" si="159"/>
        <v>0</v>
      </c>
      <c r="BO56">
        <f t="shared" si="160"/>
        <v>0</v>
      </c>
      <c r="BQ56">
        <f t="shared" si="248"/>
        <v>61</v>
      </c>
      <c r="BR56">
        <f t="shared" si="216"/>
        <v>0.01</v>
      </c>
      <c r="BS56">
        <f t="shared" si="217"/>
        <v>6100</v>
      </c>
      <c r="BT56" s="81">
        <f t="shared" si="249"/>
        <v>50215</v>
      </c>
      <c r="BU56">
        <f t="shared" si="218"/>
        <v>0</v>
      </c>
      <c r="BV56">
        <f t="shared" si="219"/>
        <v>0</v>
      </c>
      <c r="BX56">
        <f t="shared" si="250"/>
        <v>61</v>
      </c>
      <c r="BY56">
        <f t="shared" si="220"/>
        <v>0.01</v>
      </c>
      <c r="BZ56">
        <f t="shared" si="221"/>
        <v>6100</v>
      </c>
      <c r="CA56" s="81">
        <f t="shared" si="251"/>
        <v>50224</v>
      </c>
      <c r="CB56">
        <f t="shared" si="222"/>
        <v>0</v>
      </c>
      <c r="CC56">
        <f t="shared" si="223"/>
        <v>0</v>
      </c>
      <c r="CE56">
        <f t="shared" si="252"/>
        <v>61</v>
      </c>
      <c r="CF56">
        <f t="shared" si="224"/>
        <v>0.01</v>
      </c>
      <c r="CG56">
        <f t="shared" si="225"/>
        <v>6100</v>
      </c>
      <c r="CH56" s="81">
        <f t="shared" si="253"/>
        <v>50212</v>
      </c>
      <c r="CI56">
        <f t="shared" si="226"/>
        <v>0</v>
      </c>
      <c r="CJ56">
        <f t="shared" si="227"/>
        <v>0</v>
      </c>
      <c r="CL56">
        <f t="shared" si="254"/>
        <v>61</v>
      </c>
      <c r="CM56">
        <f t="shared" si="228"/>
        <v>0.01</v>
      </c>
      <c r="CN56">
        <f t="shared" si="229"/>
        <v>6100</v>
      </c>
      <c r="CO56" s="81">
        <f t="shared" si="255"/>
        <v>50216</v>
      </c>
      <c r="CP56">
        <f t="shared" si="230"/>
        <v>0</v>
      </c>
      <c r="CQ56">
        <f t="shared" si="231"/>
        <v>0</v>
      </c>
      <c r="CS56">
        <f t="shared" si="256"/>
        <v>61</v>
      </c>
      <c r="CT56">
        <f t="shared" si="177"/>
        <v>0.01</v>
      </c>
      <c r="CU56">
        <f t="shared" si="178"/>
        <v>6100</v>
      </c>
      <c r="CV56" s="81">
        <f t="shared" si="257"/>
        <v>50216</v>
      </c>
      <c r="CW56">
        <f t="shared" si="179"/>
        <v>0</v>
      </c>
      <c r="CX56">
        <f t="shared" si="180"/>
        <v>0</v>
      </c>
      <c r="CZ56">
        <f t="shared" si="258"/>
        <v>61</v>
      </c>
      <c r="DA56">
        <f t="shared" si="181"/>
        <v>0.01</v>
      </c>
      <c r="DB56">
        <f t="shared" si="182"/>
        <v>6100</v>
      </c>
      <c r="DC56" s="81">
        <f t="shared" si="259"/>
        <v>50227</v>
      </c>
      <c r="DD56">
        <f t="shared" si="183"/>
        <v>0</v>
      </c>
      <c r="DE56">
        <f t="shared" si="184"/>
        <v>0</v>
      </c>
      <c r="DG56">
        <f t="shared" si="274"/>
        <v>61</v>
      </c>
      <c r="DH56">
        <f t="shared" si="185"/>
        <v>0.01</v>
      </c>
      <c r="DI56">
        <f t="shared" si="186"/>
        <v>6100</v>
      </c>
      <c r="DJ56" s="81">
        <f t="shared" si="260"/>
        <v>50227</v>
      </c>
      <c r="DK56">
        <f t="shared" si="187"/>
        <v>0</v>
      </c>
      <c r="DL56">
        <f t="shared" si="188"/>
        <v>0</v>
      </c>
      <c r="DN56" s="96">
        <f t="shared" si="261"/>
        <v>61</v>
      </c>
      <c r="DO56">
        <f t="shared" si="189"/>
        <v>0.01</v>
      </c>
      <c r="DP56">
        <f t="shared" si="190"/>
        <v>6100</v>
      </c>
      <c r="DQ56" s="81">
        <f t="shared" si="262"/>
        <v>50234</v>
      </c>
      <c r="DR56">
        <f t="shared" si="191"/>
        <v>0</v>
      </c>
      <c r="DS56">
        <f t="shared" si="192"/>
        <v>0</v>
      </c>
      <c r="DU56" s="96">
        <f t="shared" si="263"/>
        <v>61</v>
      </c>
      <c r="DV56">
        <f t="shared" si="193"/>
        <v>0.01</v>
      </c>
      <c r="DW56">
        <f t="shared" si="194"/>
        <v>6100</v>
      </c>
      <c r="DX56" s="81">
        <f t="shared" si="264"/>
        <v>50241</v>
      </c>
      <c r="DY56">
        <f t="shared" si="195"/>
        <v>0</v>
      </c>
      <c r="DZ56">
        <f t="shared" si="196"/>
        <v>0</v>
      </c>
      <c r="EB56" s="96">
        <f t="shared" si="265"/>
        <v>61</v>
      </c>
      <c r="EC56">
        <f t="shared" si="197"/>
        <v>0.01</v>
      </c>
      <c r="ED56">
        <f t="shared" si="198"/>
        <v>6100</v>
      </c>
      <c r="EE56" s="81">
        <f t="shared" si="266"/>
        <v>50241</v>
      </c>
      <c r="EF56">
        <f t="shared" si="199"/>
        <v>0</v>
      </c>
      <c r="EG56">
        <f t="shared" si="200"/>
        <v>0</v>
      </c>
      <c r="EI56" s="96">
        <f t="shared" si="267"/>
        <v>61</v>
      </c>
      <c r="EJ56">
        <f t="shared" si="201"/>
        <v>0.01</v>
      </c>
      <c r="EK56">
        <f t="shared" si="202"/>
        <v>6100</v>
      </c>
      <c r="EL56" s="81">
        <f t="shared" si="268"/>
        <v>50241</v>
      </c>
      <c r="EM56">
        <f t="shared" si="203"/>
        <v>0</v>
      </c>
      <c r="EN56">
        <f t="shared" si="204"/>
        <v>0</v>
      </c>
      <c r="EP56" s="96">
        <f t="shared" si="269"/>
        <v>61</v>
      </c>
      <c r="EQ56">
        <f t="shared" si="205"/>
        <v>0.01</v>
      </c>
      <c r="ER56">
        <f t="shared" si="206"/>
        <v>6100</v>
      </c>
      <c r="ES56" s="81">
        <f t="shared" si="270"/>
        <v>50241</v>
      </c>
      <c r="ET56">
        <f t="shared" si="207"/>
        <v>0</v>
      </c>
      <c r="EU56">
        <f t="shared" si="208"/>
        <v>0</v>
      </c>
      <c r="EW56" s="96">
        <f t="shared" si="271"/>
        <v>61</v>
      </c>
      <c r="EX56">
        <f t="shared" si="209"/>
        <v>0.01</v>
      </c>
      <c r="EY56">
        <f t="shared" si="210"/>
        <v>6100</v>
      </c>
      <c r="EZ56" s="81">
        <f t="shared" si="272"/>
        <v>50241</v>
      </c>
      <c r="FA56">
        <f t="shared" si="211"/>
        <v>0</v>
      </c>
      <c r="FB56">
        <f t="shared" si="212"/>
        <v>0</v>
      </c>
    </row>
    <row r="57" hidden="1" spans="1:158">
      <c r="A57" t="s">
        <v>168</v>
      </c>
      <c r="B57" t="s">
        <v>169</v>
      </c>
      <c r="C57" t="s">
        <v>170</v>
      </c>
      <c r="D57">
        <f t="shared" si="302"/>
        <v>0.04608</v>
      </c>
      <c r="E57">
        <v>14.35</v>
      </c>
      <c r="F57" s="65">
        <v>148</v>
      </c>
      <c r="G57" s="66">
        <v>0</v>
      </c>
      <c r="H57" s="58">
        <f t="shared" si="215"/>
        <v>148</v>
      </c>
      <c r="I57" s="79">
        <v>0.01</v>
      </c>
      <c r="J57" s="80">
        <f t="shared" si="303"/>
        <v>14800</v>
      </c>
      <c r="K57" s="81">
        <f t="shared" si="232"/>
        <v>58912</v>
      </c>
      <c r="M57">
        <f t="shared" si="233"/>
        <v>148</v>
      </c>
      <c r="N57">
        <f t="shared" si="129"/>
        <v>0.01</v>
      </c>
      <c r="O57">
        <f t="shared" si="130"/>
        <v>14800</v>
      </c>
      <c r="P57" s="81">
        <f t="shared" si="234"/>
        <v>58873</v>
      </c>
      <c r="Q57">
        <f t="shared" si="131"/>
        <v>0</v>
      </c>
      <c r="R57">
        <f t="shared" si="132"/>
        <v>0</v>
      </c>
      <c r="T57">
        <f t="shared" si="235"/>
        <v>148</v>
      </c>
      <c r="U57">
        <f t="shared" si="133"/>
        <v>0.01</v>
      </c>
      <c r="V57">
        <f t="shared" si="134"/>
        <v>14800</v>
      </c>
      <c r="W57" s="81">
        <f t="shared" si="236"/>
        <v>58876</v>
      </c>
      <c r="X57">
        <f t="shared" si="135"/>
        <v>0</v>
      </c>
      <c r="Y57">
        <f t="shared" si="136"/>
        <v>0</v>
      </c>
      <c r="AA57">
        <f t="shared" si="237"/>
        <v>148</v>
      </c>
      <c r="AB57">
        <f t="shared" si="137"/>
        <v>0.01</v>
      </c>
      <c r="AC57">
        <f t="shared" si="138"/>
        <v>14800</v>
      </c>
      <c r="AD57" s="81">
        <f t="shared" si="238"/>
        <v>58882</v>
      </c>
      <c r="AE57">
        <f t="shared" si="139"/>
        <v>0</v>
      </c>
      <c r="AF57">
        <f t="shared" si="140"/>
        <v>0</v>
      </c>
      <c r="AH57">
        <f t="shared" si="239"/>
        <v>148</v>
      </c>
      <c r="AI57">
        <f t="shared" si="304"/>
        <v>0.01</v>
      </c>
      <c r="AJ57">
        <f t="shared" si="305"/>
        <v>14800</v>
      </c>
      <c r="AK57" s="81">
        <f t="shared" si="240"/>
        <v>58882</v>
      </c>
      <c r="AL57">
        <f t="shared" si="306"/>
        <v>0</v>
      </c>
      <c r="AM57">
        <f t="shared" si="307"/>
        <v>0</v>
      </c>
      <c r="AO57">
        <f t="shared" si="241"/>
        <v>148</v>
      </c>
      <c r="AP57">
        <f t="shared" si="308"/>
        <v>0.01</v>
      </c>
      <c r="AQ57">
        <f t="shared" si="309"/>
        <v>14800</v>
      </c>
      <c r="AR57" s="81">
        <f t="shared" si="273"/>
        <v>58882</v>
      </c>
      <c r="AS57">
        <f t="shared" si="310"/>
        <v>0</v>
      </c>
      <c r="AT57">
        <f t="shared" si="311"/>
        <v>0</v>
      </c>
      <c r="AV57">
        <f t="shared" si="242"/>
        <v>148</v>
      </c>
      <c r="AW57">
        <f t="shared" si="312"/>
        <v>0.01</v>
      </c>
      <c r="AX57">
        <f t="shared" si="313"/>
        <v>14800</v>
      </c>
      <c r="AY57" s="81">
        <f t="shared" si="243"/>
        <v>58889</v>
      </c>
      <c r="AZ57">
        <f t="shared" si="314"/>
        <v>0</v>
      </c>
      <c r="BA57">
        <f t="shared" si="315"/>
        <v>0</v>
      </c>
      <c r="BC57">
        <f t="shared" si="244"/>
        <v>148</v>
      </c>
      <c r="BD57">
        <f t="shared" si="153"/>
        <v>0.01</v>
      </c>
      <c r="BE57">
        <f t="shared" si="154"/>
        <v>14800</v>
      </c>
      <c r="BF57" s="81">
        <f t="shared" si="245"/>
        <v>58889</v>
      </c>
      <c r="BG57">
        <f t="shared" si="155"/>
        <v>0</v>
      </c>
      <c r="BH57">
        <f t="shared" si="156"/>
        <v>0</v>
      </c>
      <c r="BJ57">
        <f t="shared" si="246"/>
        <v>148</v>
      </c>
      <c r="BK57">
        <f t="shared" si="157"/>
        <v>0.01</v>
      </c>
      <c r="BL57">
        <f t="shared" si="158"/>
        <v>14800</v>
      </c>
      <c r="BM57" s="81">
        <f t="shared" si="247"/>
        <v>58912</v>
      </c>
      <c r="BN57">
        <f t="shared" si="159"/>
        <v>0</v>
      </c>
      <c r="BO57">
        <f t="shared" si="160"/>
        <v>0</v>
      </c>
      <c r="BQ57">
        <f t="shared" si="248"/>
        <v>148</v>
      </c>
      <c r="BR57">
        <f t="shared" si="216"/>
        <v>0.01</v>
      </c>
      <c r="BS57">
        <f t="shared" si="217"/>
        <v>14800</v>
      </c>
      <c r="BT57" s="81">
        <f t="shared" si="249"/>
        <v>58915</v>
      </c>
      <c r="BU57">
        <f t="shared" si="218"/>
        <v>0</v>
      </c>
      <c r="BV57">
        <f t="shared" si="219"/>
        <v>0</v>
      </c>
      <c r="BX57">
        <f t="shared" si="250"/>
        <v>148</v>
      </c>
      <c r="BY57">
        <f t="shared" si="220"/>
        <v>0.01</v>
      </c>
      <c r="BZ57">
        <f t="shared" si="221"/>
        <v>14800</v>
      </c>
      <c r="CA57" s="81">
        <f t="shared" si="251"/>
        <v>58924</v>
      </c>
      <c r="CB57">
        <f t="shared" si="222"/>
        <v>0</v>
      </c>
      <c r="CC57">
        <f t="shared" si="223"/>
        <v>0</v>
      </c>
      <c r="CE57">
        <f t="shared" si="252"/>
        <v>148</v>
      </c>
      <c r="CF57">
        <f t="shared" si="224"/>
        <v>0.01</v>
      </c>
      <c r="CG57">
        <f t="shared" si="225"/>
        <v>14800</v>
      </c>
      <c r="CH57" s="81">
        <f t="shared" si="253"/>
        <v>58912</v>
      </c>
      <c r="CI57">
        <f t="shared" si="226"/>
        <v>0</v>
      </c>
      <c r="CJ57">
        <f t="shared" si="227"/>
        <v>0</v>
      </c>
      <c r="CL57">
        <f t="shared" si="254"/>
        <v>148</v>
      </c>
      <c r="CM57">
        <f t="shared" si="228"/>
        <v>0.01</v>
      </c>
      <c r="CN57">
        <f t="shared" si="229"/>
        <v>14800</v>
      </c>
      <c r="CO57" s="81">
        <f t="shared" si="255"/>
        <v>58916</v>
      </c>
      <c r="CP57">
        <f t="shared" si="230"/>
        <v>0</v>
      </c>
      <c r="CQ57">
        <f t="shared" si="231"/>
        <v>0</v>
      </c>
      <c r="CS57">
        <f t="shared" si="256"/>
        <v>148</v>
      </c>
      <c r="CT57">
        <f t="shared" si="177"/>
        <v>0.01</v>
      </c>
      <c r="CU57">
        <f t="shared" si="178"/>
        <v>14800</v>
      </c>
      <c r="CV57" s="81">
        <f t="shared" si="257"/>
        <v>58916</v>
      </c>
      <c r="CW57">
        <f t="shared" si="179"/>
        <v>0</v>
      </c>
      <c r="CX57">
        <f t="shared" si="180"/>
        <v>0</v>
      </c>
      <c r="CZ57">
        <f t="shared" si="258"/>
        <v>148</v>
      </c>
      <c r="DA57">
        <f t="shared" si="181"/>
        <v>0.01</v>
      </c>
      <c r="DB57">
        <f t="shared" si="182"/>
        <v>14800</v>
      </c>
      <c r="DC57" s="81">
        <f t="shared" si="259"/>
        <v>58927</v>
      </c>
      <c r="DD57">
        <f t="shared" si="183"/>
        <v>0</v>
      </c>
      <c r="DE57">
        <f t="shared" si="184"/>
        <v>0</v>
      </c>
      <c r="DG57">
        <f t="shared" si="274"/>
        <v>148</v>
      </c>
      <c r="DH57">
        <f t="shared" si="185"/>
        <v>0.01</v>
      </c>
      <c r="DI57">
        <f t="shared" si="186"/>
        <v>14800</v>
      </c>
      <c r="DJ57" s="81">
        <f t="shared" si="260"/>
        <v>58927</v>
      </c>
      <c r="DK57">
        <f t="shared" si="187"/>
        <v>0</v>
      </c>
      <c r="DL57">
        <f t="shared" si="188"/>
        <v>0</v>
      </c>
      <c r="DN57" s="96">
        <f t="shared" si="261"/>
        <v>148</v>
      </c>
      <c r="DO57">
        <f t="shared" si="189"/>
        <v>0.01</v>
      </c>
      <c r="DP57">
        <f t="shared" si="190"/>
        <v>14800</v>
      </c>
      <c r="DQ57" s="81">
        <f t="shared" si="262"/>
        <v>58934</v>
      </c>
      <c r="DR57">
        <f t="shared" si="191"/>
        <v>0</v>
      </c>
      <c r="DS57">
        <f t="shared" si="192"/>
        <v>0</v>
      </c>
      <c r="DU57" s="96">
        <f t="shared" si="263"/>
        <v>148</v>
      </c>
      <c r="DV57">
        <f t="shared" si="193"/>
        <v>0.01</v>
      </c>
      <c r="DW57">
        <f t="shared" si="194"/>
        <v>14800</v>
      </c>
      <c r="DX57" s="81">
        <f t="shared" si="264"/>
        <v>58941</v>
      </c>
      <c r="DY57">
        <f t="shared" si="195"/>
        <v>0</v>
      </c>
      <c r="DZ57">
        <f t="shared" si="196"/>
        <v>0</v>
      </c>
      <c r="EB57" s="96">
        <f t="shared" si="265"/>
        <v>148</v>
      </c>
      <c r="EC57">
        <f t="shared" si="197"/>
        <v>0.01</v>
      </c>
      <c r="ED57">
        <f t="shared" si="198"/>
        <v>14800</v>
      </c>
      <c r="EE57" s="81">
        <f t="shared" si="266"/>
        <v>58941</v>
      </c>
      <c r="EF57">
        <f t="shared" si="199"/>
        <v>0</v>
      </c>
      <c r="EG57">
        <f t="shared" si="200"/>
        <v>0</v>
      </c>
      <c r="EI57" s="96">
        <f t="shared" si="267"/>
        <v>148</v>
      </c>
      <c r="EJ57">
        <f t="shared" si="201"/>
        <v>0.01</v>
      </c>
      <c r="EK57">
        <f t="shared" si="202"/>
        <v>14800</v>
      </c>
      <c r="EL57" s="81">
        <f t="shared" si="268"/>
        <v>58941</v>
      </c>
      <c r="EM57">
        <f t="shared" si="203"/>
        <v>0</v>
      </c>
      <c r="EN57">
        <f t="shared" si="204"/>
        <v>0</v>
      </c>
      <c r="EP57" s="96">
        <f t="shared" si="269"/>
        <v>148</v>
      </c>
      <c r="EQ57">
        <f t="shared" si="205"/>
        <v>0.01</v>
      </c>
      <c r="ER57">
        <f t="shared" si="206"/>
        <v>14800</v>
      </c>
      <c r="ES57" s="81">
        <f t="shared" si="270"/>
        <v>58941</v>
      </c>
      <c r="ET57">
        <f t="shared" si="207"/>
        <v>0</v>
      </c>
      <c r="EU57">
        <f t="shared" si="208"/>
        <v>0</v>
      </c>
      <c r="EW57" s="96">
        <f t="shared" si="271"/>
        <v>148</v>
      </c>
      <c r="EX57">
        <f t="shared" si="209"/>
        <v>0.01</v>
      </c>
      <c r="EY57">
        <f t="shared" si="210"/>
        <v>14800</v>
      </c>
      <c r="EZ57" s="81">
        <f t="shared" si="272"/>
        <v>58941</v>
      </c>
      <c r="FA57">
        <f t="shared" si="211"/>
        <v>0</v>
      </c>
      <c r="FB57">
        <f t="shared" si="212"/>
        <v>0</v>
      </c>
    </row>
    <row r="58" hidden="1" spans="1:158">
      <c r="A58" t="s">
        <v>171</v>
      </c>
      <c r="B58" t="s">
        <v>172</v>
      </c>
      <c r="C58" t="s">
        <v>173</v>
      </c>
      <c r="D58">
        <f t="shared" si="302"/>
        <v>0.04608</v>
      </c>
      <c r="E58">
        <v>14.35</v>
      </c>
      <c r="F58" s="65">
        <v>148</v>
      </c>
      <c r="G58" s="66">
        <v>0</v>
      </c>
      <c r="H58" s="58">
        <f t="shared" si="215"/>
        <v>148</v>
      </c>
      <c r="I58" s="79">
        <v>0.01</v>
      </c>
      <c r="J58" s="80">
        <f t="shared" si="303"/>
        <v>14800</v>
      </c>
      <c r="K58" s="81">
        <f t="shared" si="232"/>
        <v>58912</v>
      </c>
      <c r="M58">
        <f t="shared" si="233"/>
        <v>148</v>
      </c>
      <c r="N58">
        <f t="shared" si="129"/>
        <v>0.01</v>
      </c>
      <c r="O58">
        <f t="shared" si="130"/>
        <v>14800</v>
      </c>
      <c r="P58" s="81">
        <f t="shared" si="234"/>
        <v>58873</v>
      </c>
      <c r="Q58">
        <f t="shared" si="131"/>
        <v>0</v>
      </c>
      <c r="R58">
        <f t="shared" si="132"/>
        <v>0</v>
      </c>
      <c r="T58">
        <f t="shared" si="235"/>
        <v>148</v>
      </c>
      <c r="U58">
        <f t="shared" si="133"/>
        <v>0.01</v>
      </c>
      <c r="V58">
        <f t="shared" si="134"/>
        <v>14800</v>
      </c>
      <c r="W58" s="81">
        <f t="shared" si="236"/>
        <v>58876</v>
      </c>
      <c r="X58">
        <f t="shared" si="135"/>
        <v>0</v>
      </c>
      <c r="Y58">
        <f t="shared" si="136"/>
        <v>0</v>
      </c>
      <c r="AA58">
        <f t="shared" si="237"/>
        <v>148</v>
      </c>
      <c r="AB58">
        <f t="shared" si="137"/>
        <v>0.01</v>
      </c>
      <c r="AC58">
        <f t="shared" si="138"/>
        <v>14800</v>
      </c>
      <c r="AD58" s="81">
        <f t="shared" si="238"/>
        <v>58882</v>
      </c>
      <c r="AE58">
        <f t="shared" si="139"/>
        <v>0</v>
      </c>
      <c r="AF58">
        <f t="shared" si="140"/>
        <v>0</v>
      </c>
      <c r="AH58">
        <f t="shared" si="239"/>
        <v>148</v>
      </c>
      <c r="AI58">
        <f t="shared" si="304"/>
        <v>0.01</v>
      </c>
      <c r="AJ58">
        <f t="shared" si="305"/>
        <v>14800</v>
      </c>
      <c r="AK58" s="81">
        <f t="shared" si="240"/>
        <v>58882</v>
      </c>
      <c r="AL58">
        <f t="shared" si="306"/>
        <v>0</v>
      </c>
      <c r="AM58">
        <f t="shared" si="307"/>
        <v>0</v>
      </c>
      <c r="AO58">
        <f t="shared" si="241"/>
        <v>148</v>
      </c>
      <c r="AP58">
        <f t="shared" si="308"/>
        <v>0.01</v>
      </c>
      <c r="AQ58">
        <f t="shared" si="309"/>
        <v>14800</v>
      </c>
      <c r="AR58" s="81">
        <f t="shared" si="273"/>
        <v>58882</v>
      </c>
      <c r="AS58">
        <f t="shared" si="310"/>
        <v>0</v>
      </c>
      <c r="AT58">
        <f t="shared" si="311"/>
        <v>0</v>
      </c>
      <c r="AV58">
        <f t="shared" si="242"/>
        <v>148</v>
      </c>
      <c r="AW58">
        <f t="shared" si="312"/>
        <v>0.01</v>
      </c>
      <c r="AX58">
        <f t="shared" si="313"/>
        <v>14800</v>
      </c>
      <c r="AY58" s="81">
        <f t="shared" si="243"/>
        <v>58889</v>
      </c>
      <c r="AZ58">
        <f t="shared" si="314"/>
        <v>0</v>
      </c>
      <c r="BA58">
        <f t="shared" si="315"/>
        <v>0</v>
      </c>
      <c r="BC58">
        <f t="shared" si="244"/>
        <v>148</v>
      </c>
      <c r="BD58">
        <f t="shared" si="153"/>
        <v>0.01</v>
      </c>
      <c r="BE58">
        <f t="shared" si="154"/>
        <v>14800</v>
      </c>
      <c r="BF58" s="81">
        <f t="shared" si="245"/>
        <v>58889</v>
      </c>
      <c r="BG58">
        <f t="shared" si="155"/>
        <v>0</v>
      </c>
      <c r="BH58">
        <f t="shared" si="156"/>
        <v>0</v>
      </c>
      <c r="BJ58">
        <f t="shared" si="246"/>
        <v>148</v>
      </c>
      <c r="BK58">
        <f t="shared" si="157"/>
        <v>0.01</v>
      </c>
      <c r="BL58">
        <f t="shared" si="158"/>
        <v>14800</v>
      </c>
      <c r="BM58" s="81">
        <f t="shared" si="247"/>
        <v>58912</v>
      </c>
      <c r="BN58">
        <f t="shared" si="159"/>
        <v>0</v>
      </c>
      <c r="BO58">
        <f t="shared" si="160"/>
        <v>0</v>
      </c>
      <c r="BQ58">
        <f t="shared" si="248"/>
        <v>148</v>
      </c>
      <c r="BR58">
        <f t="shared" si="216"/>
        <v>0.01</v>
      </c>
      <c r="BS58">
        <f t="shared" si="217"/>
        <v>14800</v>
      </c>
      <c r="BT58" s="81">
        <f t="shared" si="249"/>
        <v>58915</v>
      </c>
      <c r="BU58">
        <f t="shared" si="218"/>
        <v>0</v>
      </c>
      <c r="BV58">
        <f t="shared" si="219"/>
        <v>0</v>
      </c>
      <c r="BX58">
        <f t="shared" si="250"/>
        <v>148</v>
      </c>
      <c r="BY58">
        <f t="shared" si="220"/>
        <v>0.01</v>
      </c>
      <c r="BZ58">
        <f t="shared" si="221"/>
        <v>14800</v>
      </c>
      <c r="CA58" s="81">
        <f t="shared" si="251"/>
        <v>58924</v>
      </c>
      <c r="CB58">
        <f t="shared" si="222"/>
        <v>0</v>
      </c>
      <c r="CC58">
        <f t="shared" si="223"/>
        <v>0</v>
      </c>
      <c r="CE58">
        <f t="shared" si="252"/>
        <v>148</v>
      </c>
      <c r="CF58">
        <f t="shared" si="224"/>
        <v>0.01</v>
      </c>
      <c r="CG58">
        <f t="shared" si="225"/>
        <v>14800</v>
      </c>
      <c r="CH58" s="81">
        <f t="shared" si="253"/>
        <v>58912</v>
      </c>
      <c r="CI58">
        <f t="shared" si="226"/>
        <v>0</v>
      </c>
      <c r="CJ58">
        <f t="shared" si="227"/>
        <v>0</v>
      </c>
      <c r="CL58">
        <f t="shared" si="254"/>
        <v>148</v>
      </c>
      <c r="CM58">
        <f t="shared" si="228"/>
        <v>0.01</v>
      </c>
      <c r="CN58">
        <f t="shared" si="229"/>
        <v>14800</v>
      </c>
      <c r="CO58" s="81">
        <f t="shared" si="255"/>
        <v>58916</v>
      </c>
      <c r="CP58">
        <f t="shared" si="230"/>
        <v>0</v>
      </c>
      <c r="CQ58">
        <f t="shared" si="231"/>
        <v>0</v>
      </c>
      <c r="CS58">
        <f t="shared" si="256"/>
        <v>148</v>
      </c>
      <c r="CT58">
        <f t="shared" si="177"/>
        <v>0.01</v>
      </c>
      <c r="CU58">
        <f t="shared" si="178"/>
        <v>14800</v>
      </c>
      <c r="CV58" s="81">
        <f t="shared" si="257"/>
        <v>58916</v>
      </c>
      <c r="CW58">
        <f t="shared" si="179"/>
        <v>0</v>
      </c>
      <c r="CX58">
        <f t="shared" si="180"/>
        <v>0</v>
      </c>
      <c r="CZ58">
        <f t="shared" si="258"/>
        <v>148</v>
      </c>
      <c r="DA58">
        <f t="shared" si="181"/>
        <v>0.01</v>
      </c>
      <c r="DB58">
        <f t="shared" si="182"/>
        <v>14800</v>
      </c>
      <c r="DC58" s="81">
        <f t="shared" si="259"/>
        <v>58927</v>
      </c>
      <c r="DD58">
        <f t="shared" si="183"/>
        <v>0</v>
      </c>
      <c r="DE58">
        <f t="shared" si="184"/>
        <v>0</v>
      </c>
      <c r="DG58">
        <f t="shared" si="274"/>
        <v>148</v>
      </c>
      <c r="DH58">
        <f t="shared" si="185"/>
        <v>0.01</v>
      </c>
      <c r="DI58">
        <f t="shared" si="186"/>
        <v>14800</v>
      </c>
      <c r="DJ58" s="81">
        <f t="shared" si="260"/>
        <v>58927</v>
      </c>
      <c r="DK58">
        <f t="shared" si="187"/>
        <v>0</v>
      </c>
      <c r="DL58">
        <f t="shared" si="188"/>
        <v>0</v>
      </c>
      <c r="DN58" s="96">
        <f t="shared" si="261"/>
        <v>148</v>
      </c>
      <c r="DO58">
        <f t="shared" si="189"/>
        <v>0.01</v>
      </c>
      <c r="DP58">
        <f t="shared" si="190"/>
        <v>14800</v>
      </c>
      <c r="DQ58" s="81">
        <f t="shared" si="262"/>
        <v>58934</v>
      </c>
      <c r="DR58">
        <f t="shared" si="191"/>
        <v>0</v>
      </c>
      <c r="DS58">
        <f t="shared" si="192"/>
        <v>0</v>
      </c>
      <c r="DU58" s="96">
        <f t="shared" si="263"/>
        <v>148</v>
      </c>
      <c r="DV58">
        <f t="shared" si="193"/>
        <v>0.01</v>
      </c>
      <c r="DW58">
        <f t="shared" si="194"/>
        <v>14800</v>
      </c>
      <c r="DX58" s="81">
        <f t="shared" si="264"/>
        <v>58941</v>
      </c>
      <c r="DY58">
        <f t="shared" si="195"/>
        <v>0</v>
      </c>
      <c r="DZ58">
        <f t="shared" si="196"/>
        <v>0</v>
      </c>
      <c r="EB58" s="96">
        <f t="shared" si="265"/>
        <v>148</v>
      </c>
      <c r="EC58">
        <f t="shared" si="197"/>
        <v>0.01</v>
      </c>
      <c r="ED58">
        <f t="shared" si="198"/>
        <v>14800</v>
      </c>
      <c r="EE58" s="81">
        <f t="shared" si="266"/>
        <v>58941</v>
      </c>
      <c r="EF58">
        <f t="shared" si="199"/>
        <v>0</v>
      </c>
      <c r="EG58">
        <f t="shared" si="200"/>
        <v>0</v>
      </c>
      <c r="EI58" s="96">
        <f t="shared" si="267"/>
        <v>148</v>
      </c>
      <c r="EJ58">
        <f t="shared" si="201"/>
        <v>0.01</v>
      </c>
      <c r="EK58">
        <f t="shared" si="202"/>
        <v>14800</v>
      </c>
      <c r="EL58" s="81">
        <f t="shared" si="268"/>
        <v>58941</v>
      </c>
      <c r="EM58">
        <f t="shared" si="203"/>
        <v>0</v>
      </c>
      <c r="EN58">
        <f t="shared" si="204"/>
        <v>0</v>
      </c>
      <c r="EP58" s="96">
        <f t="shared" si="269"/>
        <v>148</v>
      </c>
      <c r="EQ58">
        <f t="shared" si="205"/>
        <v>0.01</v>
      </c>
      <c r="ER58">
        <f t="shared" si="206"/>
        <v>14800</v>
      </c>
      <c r="ES58" s="81">
        <f t="shared" si="270"/>
        <v>58941</v>
      </c>
      <c r="ET58">
        <f t="shared" si="207"/>
        <v>0</v>
      </c>
      <c r="EU58">
        <f t="shared" si="208"/>
        <v>0</v>
      </c>
      <c r="EW58" s="96">
        <f t="shared" si="271"/>
        <v>148</v>
      </c>
      <c r="EX58">
        <f t="shared" si="209"/>
        <v>0.01</v>
      </c>
      <c r="EY58">
        <f t="shared" si="210"/>
        <v>14800</v>
      </c>
      <c r="EZ58" s="81">
        <f t="shared" si="272"/>
        <v>58941</v>
      </c>
      <c r="FA58">
        <f t="shared" si="211"/>
        <v>0</v>
      </c>
      <c r="FB58">
        <f t="shared" si="212"/>
        <v>0</v>
      </c>
    </row>
    <row r="59" hidden="1" spans="1:158">
      <c r="A59" t="s">
        <v>174</v>
      </c>
      <c r="B59" t="s">
        <v>175</v>
      </c>
      <c r="C59" t="s">
        <v>176</v>
      </c>
      <c r="D59">
        <v>0.03456</v>
      </c>
      <c r="E59">
        <v>10.6</v>
      </c>
      <c r="F59" s="65">
        <v>0</v>
      </c>
      <c r="G59" s="66">
        <v>0</v>
      </c>
      <c r="H59" s="58">
        <f t="shared" si="215"/>
        <v>0</v>
      </c>
      <c r="I59" s="79">
        <v>0.01</v>
      </c>
      <c r="J59" s="80">
        <f t="shared" ref="J59:J66" si="316">ROUND(H59/I59,0)</f>
        <v>0</v>
      </c>
      <c r="K59" s="81">
        <f t="shared" si="232"/>
        <v>44112</v>
      </c>
      <c r="M59">
        <f t="shared" si="233"/>
        <v>0</v>
      </c>
      <c r="N59">
        <f t="shared" si="129"/>
        <v>0.01</v>
      </c>
      <c r="O59">
        <f t="shared" si="130"/>
        <v>0</v>
      </c>
      <c r="P59" s="81">
        <f t="shared" si="234"/>
        <v>44073</v>
      </c>
      <c r="Q59">
        <f t="shared" si="131"/>
        <v>0</v>
      </c>
      <c r="R59">
        <f t="shared" si="132"/>
        <v>0</v>
      </c>
      <c r="T59">
        <f t="shared" si="235"/>
        <v>0</v>
      </c>
      <c r="U59">
        <f t="shared" si="133"/>
        <v>0.01</v>
      </c>
      <c r="V59">
        <f t="shared" si="134"/>
        <v>0</v>
      </c>
      <c r="W59" s="81">
        <f t="shared" si="236"/>
        <v>44076</v>
      </c>
      <c r="X59">
        <f t="shared" si="135"/>
        <v>0</v>
      </c>
      <c r="Y59">
        <f t="shared" si="136"/>
        <v>0</v>
      </c>
      <c r="AA59">
        <f t="shared" si="237"/>
        <v>0</v>
      </c>
      <c r="AB59">
        <f t="shared" si="137"/>
        <v>0.01</v>
      </c>
      <c r="AC59">
        <f t="shared" si="138"/>
        <v>0</v>
      </c>
      <c r="AD59" s="81">
        <f t="shared" si="238"/>
        <v>44082</v>
      </c>
      <c r="AE59">
        <f t="shared" si="139"/>
        <v>0</v>
      </c>
      <c r="AF59">
        <f t="shared" si="140"/>
        <v>0</v>
      </c>
      <c r="AH59">
        <f t="shared" si="239"/>
        <v>0</v>
      </c>
      <c r="AI59">
        <f t="shared" ref="AI59:AI66" si="317">$I59</f>
        <v>0.01</v>
      </c>
      <c r="AJ59">
        <f t="shared" ref="AJ59:AJ66" si="318">ROUND(AH59/AI59,0)</f>
        <v>0</v>
      </c>
      <c r="AK59" s="81">
        <f t="shared" si="240"/>
        <v>44082</v>
      </c>
      <c r="AL59">
        <f t="shared" ref="AL59:AL66" si="319">AG59*$D59</f>
        <v>0</v>
      </c>
      <c r="AM59">
        <f t="shared" ref="AM59:AM66" si="320">AG59*$E59</f>
        <v>0</v>
      </c>
      <c r="AO59">
        <f t="shared" si="241"/>
        <v>0</v>
      </c>
      <c r="AP59">
        <f t="shared" ref="AP59:AP66" si="321">$I59</f>
        <v>0.01</v>
      </c>
      <c r="AQ59">
        <f t="shared" ref="AQ59:AQ66" si="322">ROUND(AO59/AP59,0)</f>
        <v>0</v>
      </c>
      <c r="AR59" s="81">
        <f t="shared" si="273"/>
        <v>44082</v>
      </c>
      <c r="AS59">
        <f t="shared" ref="AS59:AS66" si="323">AN59*$D59</f>
        <v>0</v>
      </c>
      <c r="AT59">
        <f t="shared" ref="AT59:AT66" si="324">AN59*$E59</f>
        <v>0</v>
      </c>
      <c r="AV59">
        <f t="shared" si="242"/>
        <v>0</v>
      </c>
      <c r="AW59">
        <f t="shared" ref="AW59:AW66" si="325">$I59</f>
        <v>0.01</v>
      </c>
      <c r="AX59">
        <f t="shared" ref="AX59:AX66" si="326">ROUND(AV59/AW59,0)</f>
        <v>0</v>
      </c>
      <c r="AY59" s="81">
        <f t="shared" si="243"/>
        <v>44089</v>
      </c>
      <c r="AZ59">
        <f t="shared" ref="AZ59:AZ66" si="327">AU59*$D59</f>
        <v>0</v>
      </c>
      <c r="BA59">
        <f t="shared" ref="BA59:BA66" si="328">AU59*$E59</f>
        <v>0</v>
      </c>
      <c r="BC59">
        <f t="shared" si="244"/>
        <v>0</v>
      </c>
      <c r="BD59">
        <f t="shared" si="153"/>
        <v>0.01</v>
      </c>
      <c r="BE59">
        <f t="shared" si="154"/>
        <v>0</v>
      </c>
      <c r="BF59" s="81">
        <f t="shared" si="245"/>
        <v>44089</v>
      </c>
      <c r="BG59">
        <f t="shared" si="155"/>
        <v>0</v>
      </c>
      <c r="BH59">
        <f t="shared" si="156"/>
        <v>0</v>
      </c>
      <c r="BJ59">
        <f t="shared" si="246"/>
        <v>0</v>
      </c>
      <c r="BK59">
        <f t="shared" si="157"/>
        <v>0.01</v>
      </c>
      <c r="BL59">
        <f t="shared" si="158"/>
        <v>0</v>
      </c>
      <c r="BM59" s="81">
        <f t="shared" si="247"/>
        <v>44112</v>
      </c>
      <c r="BN59">
        <f t="shared" si="159"/>
        <v>0</v>
      </c>
      <c r="BO59">
        <f t="shared" si="160"/>
        <v>0</v>
      </c>
      <c r="BQ59">
        <f t="shared" si="248"/>
        <v>0</v>
      </c>
      <c r="BR59">
        <f t="shared" si="216"/>
        <v>0.01</v>
      </c>
      <c r="BS59">
        <f t="shared" si="217"/>
        <v>0</v>
      </c>
      <c r="BT59" s="81">
        <f t="shared" si="249"/>
        <v>44115</v>
      </c>
      <c r="BU59">
        <f t="shared" si="218"/>
        <v>0</v>
      </c>
      <c r="BV59">
        <f t="shared" si="219"/>
        <v>0</v>
      </c>
      <c r="BX59">
        <f t="shared" si="250"/>
        <v>0</v>
      </c>
      <c r="BY59">
        <f t="shared" si="220"/>
        <v>0.01</v>
      </c>
      <c r="BZ59">
        <f t="shared" si="221"/>
        <v>0</v>
      </c>
      <c r="CA59" s="81">
        <f t="shared" si="251"/>
        <v>44124</v>
      </c>
      <c r="CB59">
        <f t="shared" si="222"/>
        <v>0</v>
      </c>
      <c r="CC59">
        <f t="shared" si="223"/>
        <v>0</v>
      </c>
      <c r="CE59">
        <f t="shared" si="252"/>
        <v>0</v>
      </c>
      <c r="CF59">
        <f t="shared" si="224"/>
        <v>0.01</v>
      </c>
      <c r="CG59">
        <f t="shared" si="225"/>
        <v>0</v>
      </c>
      <c r="CH59" s="81">
        <f t="shared" si="253"/>
        <v>44112</v>
      </c>
      <c r="CI59">
        <f t="shared" si="226"/>
        <v>0</v>
      </c>
      <c r="CJ59">
        <f t="shared" si="227"/>
        <v>0</v>
      </c>
      <c r="CL59">
        <f t="shared" si="254"/>
        <v>0</v>
      </c>
      <c r="CM59">
        <f t="shared" si="228"/>
        <v>0.01</v>
      </c>
      <c r="CN59">
        <f t="shared" si="229"/>
        <v>0</v>
      </c>
      <c r="CO59" s="81">
        <f t="shared" si="255"/>
        <v>44116</v>
      </c>
      <c r="CP59">
        <f t="shared" si="230"/>
        <v>0</v>
      </c>
      <c r="CQ59">
        <f t="shared" si="231"/>
        <v>0</v>
      </c>
      <c r="CS59">
        <f t="shared" si="256"/>
        <v>0</v>
      </c>
      <c r="CT59">
        <f t="shared" si="177"/>
        <v>0.01</v>
      </c>
      <c r="CU59">
        <f t="shared" si="178"/>
        <v>0</v>
      </c>
      <c r="CV59" s="81">
        <f t="shared" si="257"/>
        <v>44116</v>
      </c>
      <c r="CW59">
        <f t="shared" si="179"/>
        <v>0</v>
      </c>
      <c r="CX59">
        <f t="shared" si="180"/>
        <v>0</v>
      </c>
      <c r="CZ59">
        <f t="shared" si="258"/>
        <v>0</v>
      </c>
      <c r="DA59">
        <f t="shared" si="181"/>
        <v>0.01</v>
      </c>
      <c r="DB59">
        <f t="shared" si="182"/>
        <v>0</v>
      </c>
      <c r="DC59" s="81">
        <f t="shared" si="259"/>
        <v>44127</v>
      </c>
      <c r="DD59">
        <f t="shared" si="183"/>
        <v>0</v>
      </c>
      <c r="DE59">
        <f t="shared" si="184"/>
        <v>0</v>
      </c>
      <c r="DG59">
        <f t="shared" si="274"/>
        <v>0</v>
      </c>
      <c r="DH59">
        <f t="shared" si="185"/>
        <v>0.01</v>
      </c>
      <c r="DI59">
        <f t="shared" si="186"/>
        <v>0</v>
      </c>
      <c r="DJ59" s="81">
        <f t="shared" si="260"/>
        <v>44127</v>
      </c>
      <c r="DK59">
        <f t="shared" si="187"/>
        <v>0</v>
      </c>
      <c r="DL59">
        <f t="shared" si="188"/>
        <v>0</v>
      </c>
      <c r="DN59" s="96">
        <f t="shared" si="261"/>
        <v>0</v>
      </c>
      <c r="DO59">
        <f t="shared" si="189"/>
        <v>0.01</v>
      </c>
      <c r="DP59">
        <f t="shared" si="190"/>
        <v>0</v>
      </c>
      <c r="DQ59" s="81">
        <f t="shared" si="262"/>
        <v>44134</v>
      </c>
      <c r="DR59">
        <f t="shared" si="191"/>
        <v>0</v>
      </c>
      <c r="DS59">
        <f t="shared" si="192"/>
        <v>0</v>
      </c>
      <c r="DU59" s="96">
        <f t="shared" si="263"/>
        <v>0</v>
      </c>
      <c r="DV59">
        <f t="shared" si="193"/>
        <v>0.01</v>
      </c>
      <c r="DW59">
        <f t="shared" si="194"/>
        <v>0</v>
      </c>
      <c r="DX59" s="81">
        <f t="shared" si="264"/>
        <v>44141</v>
      </c>
      <c r="DY59">
        <f t="shared" si="195"/>
        <v>0</v>
      </c>
      <c r="DZ59">
        <f t="shared" si="196"/>
        <v>0</v>
      </c>
      <c r="EB59" s="96">
        <f t="shared" si="265"/>
        <v>0</v>
      </c>
      <c r="EC59">
        <f t="shared" si="197"/>
        <v>0.01</v>
      </c>
      <c r="ED59">
        <f t="shared" si="198"/>
        <v>0</v>
      </c>
      <c r="EE59" s="81">
        <f t="shared" si="266"/>
        <v>44141</v>
      </c>
      <c r="EF59">
        <f t="shared" si="199"/>
        <v>0</v>
      </c>
      <c r="EG59">
        <f t="shared" si="200"/>
        <v>0</v>
      </c>
      <c r="EI59" s="96">
        <f t="shared" si="267"/>
        <v>0</v>
      </c>
      <c r="EJ59">
        <f t="shared" si="201"/>
        <v>0.01</v>
      </c>
      <c r="EK59">
        <f t="shared" si="202"/>
        <v>0</v>
      </c>
      <c r="EL59" s="81">
        <f t="shared" si="268"/>
        <v>44141</v>
      </c>
      <c r="EM59">
        <f t="shared" si="203"/>
        <v>0</v>
      </c>
      <c r="EN59">
        <f t="shared" si="204"/>
        <v>0</v>
      </c>
      <c r="EP59" s="96">
        <f t="shared" si="269"/>
        <v>0</v>
      </c>
      <c r="EQ59">
        <f t="shared" si="205"/>
        <v>0.01</v>
      </c>
      <c r="ER59">
        <f t="shared" si="206"/>
        <v>0</v>
      </c>
      <c r="ES59" s="81">
        <f t="shared" si="270"/>
        <v>44141</v>
      </c>
      <c r="ET59">
        <f t="shared" si="207"/>
        <v>0</v>
      </c>
      <c r="EU59">
        <f t="shared" si="208"/>
        <v>0</v>
      </c>
      <c r="EW59" s="96">
        <f t="shared" si="271"/>
        <v>0</v>
      </c>
      <c r="EX59">
        <f t="shared" si="209"/>
        <v>0.01</v>
      </c>
      <c r="EY59">
        <f t="shared" si="210"/>
        <v>0</v>
      </c>
      <c r="EZ59" s="81">
        <f t="shared" si="272"/>
        <v>44141</v>
      </c>
      <c r="FA59">
        <f t="shared" si="211"/>
        <v>0</v>
      </c>
      <c r="FB59">
        <f t="shared" si="212"/>
        <v>0</v>
      </c>
    </row>
    <row r="60" hidden="1" spans="1:158">
      <c r="A60" t="s">
        <v>177</v>
      </c>
      <c r="B60" t="s">
        <v>178</v>
      </c>
      <c r="C60" t="s">
        <v>179</v>
      </c>
      <c r="D60">
        <v>0.03456</v>
      </c>
      <c r="E60">
        <v>10.6</v>
      </c>
      <c r="F60" s="65">
        <v>116</v>
      </c>
      <c r="G60" s="66">
        <v>1</v>
      </c>
      <c r="H60" s="58">
        <f t="shared" si="215"/>
        <v>117</v>
      </c>
      <c r="I60" s="79">
        <v>0.01</v>
      </c>
      <c r="J60" s="80">
        <f t="shared" si="316"/>
        <v>11700</v>
      </c>
      <c r="K60" s="81">
        <f t="shared" si="232"/>
        <v>55812</v>
      </c>
      <c r="M60">
        <f t="shared" si="233"/>
        <v>117</v>
      </c>
      <c r="N60">
        <f t="shared" si="129"/>
        <v>0.01</v>
      </c>
      <c r="O60">
        <f t="shared" si="130"/>
        <v>11700</v>
      </c>
      <c r="P60" s="81">
        <f t="shared" si="234"/>
        <v>55773</v>
      </c>
      <c r="Q60">
        <f t="shared" si="131"/>
        <v>0</v>
      </c>
      <c r="R60">
        <f t="shared" si="132"/>
        <v>0</v>
      </c>
      <c r="T60">
        <f t="shared" si="235"/>
        <v>117</v>
      </c>
      <c r="U60">
        <f t="shared" si="133"/>
        <v>0.01</v>
      </c>
      <c r="V60">
        <f t="shared" si="134"/>
        <v>11700</v>
      </c>
      <c r="W60" s="81">
        <f t="shared" si="236"/>
        <v>55776</v>
      </c>
      <c r="X60">
        <f t="shared" si="135"/>
        <v>0</v>
      </c>
      <c r="Y60">
        <f t="shared" si="136"/>
        <v>0</v>
      </c>
      <c r="AA60">
        <f t="shared" si="237"/>
        <v>117</v>
      </c>
      <c r="AB60">
        <f t="shared" si="137"/>
        <v>0.01</v>
      </c>
      <c r="AC60">
        <f t="shared" si="138"/>
        <v>11700</v>
      </c>
      <c r="AD60" s="81">
        <f t="shared" si="238"/>
        <v>55782</v>
      </c>
      <c r="AE60">
        <f t="shared" si="139"/>
        <v>0</v>
      </c>
      <c r="AF60">
        <f t="shared" si="140"/>
        <v>0</v>
      </c>
      <c r="AH60">
        <f t="shared" si="239"/>
        <v>117</v>
      </c>
      <c r="AI60">
        <f t="shared" si="317"/>
        <v>0.01</v>
      </c>
      <c r="AJ60">
        <f t="shared" si="318"/>
        <v>11700</v>
      </c>
      <c r="AK60" s="81">
        <f t="shared" si="240"/>
        <v>55782</v>
      </c>
      <c r="AL60">
        <f t="shared" si="319"/>
        <v>0</v>
      </c>
      <c r="AM60">
        <f t="shared" si="320"/>
        <v>0</v>
      </c>
      <c r="AO60">
        <f t="shared" si="241"/>
        <v>117</v>
      </c>
      <c r="AP60">
        <f t="shared" si="321"/>
        <v>0.01</v>
      </c>
      <c r="AQ60">
        <f t="shared" si="322"/>
        <v>11700</v>
      </c>
      <c r="AR60" s="81">
        <f t="shared" si="273"/>
        <v>55782</v>
      </c>
      <c r="AS60">
        <f t="shared" si="323"/>
        <v>0</v>
      </c>
      <c r="AT60">
        <f t="shared" si="324"/>
        <v>0</v>
      </c>
      <c r="AV60">
        <f t="shared" si="242"/>
        <v>117</v>
      </c>
      <c r="AW60">
        <f t="shared" si="325"/>
        <v>0.01</v>
      </c>
      <c r="AX60">
        <f t="shared" si="326"/>
        <v>11700</v>
      </c>
      <c r="AY60" s="81">
        <f t="shared" si="243"/>
        <v>55789</v>
      </c>
      <c r="AZ60">
        <f t="shared" si="327"/>
        <v>0</v>
      </c>
      <c r="BA60">
        <f t="shared" si="328"/>
        <v>0</v>
      </c>
      <c r="BC60">
        <f t="shared" si="244"/>
        <v>117</v>
      </c>
      <c r="BD60">
        <f t="shared" si="153"/>
        <v>0.01</v>
      </c>
      <c r="BE60">
        <f t="shared" si="154"/>
        <v>11700</v>
      </c>
      <c r="BF60" s="81">
        <f t="shared" si="245"/>
        <v>55789</v>
      </c>
      <c r="BG60">
        <f t="shared" si="155"/>
        <v>0</v>
      </c>
      <c r="BH60">
        <f t="shared" si="156"/>
        <v>0</v>
      </c>
      <c r="BJ60">
        <f t="shared" si="246"/>
        <v>117</v>
      </c>
      <c r="BK60">
        <f t="shared" si="157"/>
        <v>0.01</v>
      </c>
      <c r="BL60">
        <f t="shared" si="158"/>
        <v>11700</v>
      </c>
      <c r="BM60" s="81">
        <f t="shared" si="247"/>
        <v>55812</v>
      </c>
      <c r="BN60">
        <f t="shared" si="159"/>
        <v>0</v>
      </c>
      <c r="BO60">
        <f t="shared" si="160"/>
        <v>0</v>
      </c>
      <c r="BQ60">
        <f t="shared" si="248"/>
        <v>117</v>
      </c>
      <c r="BR60">
        <f t="shared" si="216"/>
        <v>0.01</v>
      </c>
      <c r="BS60">
        <f t="shared" si="217"/>
        <v>11700</v>
      </c>
      <c r="BT60" s="81">
        <f t="shared" si="249"/>
        <v>55815</v>
      </c>
      <c r="BU60">
        <f t="shared" si="218"/>
        <v>0</v>
      </c>
      <c r="BV60">
        <f t="shared" si="219"/>
        <v>0</v>
      </c>
      <c r="BX60">
        <f t="shared" si="250"/>
        <v>117</v>
      </c>
      <c r="BY60">
        <f t="shared" si="220"/>
        <v>0.01</v>
      </c>
      <c r="BZ60">
        <f t="shared" si="221"/>
        <v>11700</v>
      </c>
      <c r="CA60" s="81">
        <f t="shared" si="251"/>
        <v>55824</v>
      </c>
      <c r="CB60">
        <f t="shared" si="222"/>
        <v>0</v>
      </c>
      <c r="CC60">
        <f t="shared" si="223"/>
        <v>0</v>
      </c>
      <c r="CE60">
        <f t="shared" si="252"/>
        <v>117</v>
      </c>
      <c r="CF60">
        <f t="shared" si="224"/>
        <v>0.01</v>
      </c>
      <c r="CG60">
        <f t="shared" si="225"/>
        <v>11700</v>
      </c>
      <c r="CH60" s="81">
        <f t="shared" si="253"/>
        <v>55812</v>
      </c>
      <c r="CI60">
        <f t="shared" si="226"/>
        <v>0</v>
      </c>
      <c r="CJ60">
        <f t="shared" si="227"/>
        <v>0</v>
      </c>
      <c r="CL60">
        <f t="shared" si="254"/>
        <v>117</v>
      </c>
      <c r="CM60">
        <f t="shared" si="228"/>
        <v>0.01</v>
      </c>
      <c r="CN60">
        <f t="shared" si="229"/>
        <v>11700</v>
      </c>
      <c r="CO60" s="81">
        <f t="shared" si="255"/>
        <v>55816</v>
      </c>
      <c r="CP60">
        <f t="shared" si="230"/>
        <v>0</v>
      </c>
      <c r="CQ60">
        <f t="shared" si="231"/>
        <v>0</v>
      </c>
      <c r="CS60">
        <f t="shared" si="256"/>
        <v>117</v>
      </c>
      <c r="CT60">
        <f t="shared" si="177"/>
        <v>0.01</v>
      </c>
      <c r="CU60">
        <f t="shared" si="178"/>
        <v>11700</v>
      </c>
      <c r="CV60" s="81">
        <f t="shared" si="257"/>
        <v>55816</v>
      </c>
      <c r="CW60">
        <f t="shared" si="179"/>
        <v>0</v>
      </c>
      <c r="CX60">
        <f t="shared" si="180"/>
        <v>0</v>
      </c>
      <c r="CZ60">
        <f t="shared" si="258"/>
        <v>117</v>
      </c>
      <c r="DA60">
        <f t="shared" si="181"/>
        <v>0.01</v>
      </c>
      <c r="DB60">
        <f t="shared" si="182"/>
        <v>11700</v>
      </c>
      <c r="DC60" s="81">
        <f t="shared" si="259"/>
        <v>55827</v>
      </c>
      <c r="DD60">
        <f t="shared" si="183"/>
        <v>0</v>
      </c>
      <c r="DE60">
        <f t="shared" si="184"/>
        <v>0</v>
      </c>
      <c r="DG60">
        <f t="shared" si="274"/>
        <v>117</v>
      </c>
      <c r="DH60">
        <f t="shared" si="185"/>
        <v>0.01</v>
      </c>
      <c r="DI60">
        <f t="shared" si="186"/>
        <v>11700</v>
      </c>
      <c r="DJ60" s="81">
        <f t="shared" si="260"/>
        <v>55827</v>
      </c>
      <c r="DK60">
        <f t="shared" si="187"/>
        <v>0</v>
      </c>
      <c r="DL60">
        <f t="shared" si="188"/>
        <v>0</v>
      </c>
      <c r="DN60" s="96">
        <f t="shared" si="261"/>
        <v>117</v>
      </c>
      <c r="DO60">
        <f t="shared" si="189"/>
        <v>0.01</v>
      </c>
      <c r="DP60">
        <f t="shared" si="190"/>
        <v>11700</v>
      </c>
      <c r="DQ60" s="81">
        <f t="shared" si="262"/>
        <v>55834</v>
      </c>
      <c r="DR60">
        <f t="shared" si="191"/>
        <v>0</v>
      </c>
      <c r="DS60">
        <f t="shared" si="192"/>
        <v>0</v>
      </c>
      <c r="DU60" s="96">
        <f t="shared" si="263"/>
        <v>117</v>
      </c>
      <c r="DV60">
        <f t="shared" si="193"/>
        <v>0.01</v>
      </c>
      <c r="DW60">
        <f t="shared" si="194"/>
        <v>11700</v>
      </c>
      <c r="DX60" s="81">
        <f t="shared" si="264"/>
        <v>55841</v>
      </c>
      <c r="DY60">
        <f t="shared" si="195"/>
        <v>0</v>
      </c>
      <c r="DZ60">
        <f t="shared" si="196"/>
        <v>0</v>
      </c>
      <c r="EB60" s="96">
        <f t="shared" si="265"/>
        <v>117</v>
      </c>
      <c r="EC60">
        <f t="shared" si="197"/>
        <v>0.01</v>
      </c>
      <c r="ED60">
        <f t="shared" si="198"/>
        <v>11700</v>
      </c>
      <c r="EE60" s="81">
        <f t="shared" si="266"/>
        <v>55841</v>
      </c>
      <c r="EF60">
        <f t="shared" si="199"/>
        <v>0</v>
      </c>
      <c r="EG60">
        <f t="shared" si="200"/>
        <v>0</v>
      </c>
      <c r="EI60" s="96">
        <f t="shared" si="267"/>
        <v>117</v>
      </c>
      <c r="EJ60">
        <f t="shared" si="201"/>
        <v>0.01</v>
      </c>
      <c r="EK60">
        <f t="shared" si="202"/>
        <v>11700</v>
      </c>
      <c r="EL60" s="81">
        <f t="shared" si="268"/>
        <v>55841</v>
      </c>
      <c r="EM60">
        <f t="shared" si="203"/>
        <v>0</v>
      </c>
      <c r="EN60">
        <f t="shared" si="204"/>
        <v>0</v>
      </c>
      <c r="EP60" s="96">
        <f t="shared" si="269"/>
        <v>117</v>
      </c>
      <c r="EQ60">
        <f t="shared" si="205"/>
        <v>0.01</v>
      </c>
      <c r="ER60">
        <f t="shared" si="206"/>
        <v>11700</v>
      </c>
      <c r="ES60" s="81">
        <f t="shared" si="270"/>
        <v>55841</v>
      </c>
      <c r="ET60">
        <f t="shared" si="207"/>
        <v>0</v>
      </c>
      <c r="EU60">
        <f t="shared" si="208"/>
        <v>0</v>
      </c>
      <c r="EW60" s="96">
        <f t="shared" si="271"/>
        <v>117</v>
      </c>
      <c r="EX60">
        <f t="shared" si="209"/>
        <v>0.01</v>
      </c>
      <c r="EY60">
        <f t="shared" si="210"/>
        <v>11700</v>
      </c>
      <c r="EZ60" s="81">
        <f t="shared" si="272"/>
        <v>55841</v>
      </c>
      <c r="FA60">
        <f t="shared" si="211"/>
        <v>0</v>
      </c>
      <c r="FB60">
        <f t="shared" si="212"/>
        <v>0</v>
      </c>
    </row>
    <row r="61" hidden="1" spans="1:158">
      <c r="A61" t="s">
        <v>180</v>
      </c>
      <c r="B61" t="s">
        <v>181</v>
      </c>
      <c r="C61" t="s">
        <v>182</v>
      </c>
      <c r="D61">
        <v>0.03456</v>
      </c>
      <c r="E61">
        <v>10.6</v>
      </c>
      <c r="F61" s="65">
        <v>0</v>
      </c>
      <c r="G61" s="66">
        <v>0</v>
      </c>
      <c r="H61" s="58">
        <f t="shared" si="215"/>
        <v>0</v>
      </c>
      <c r="I61" s="79">
        <v>0.01</v>
      </c>
      <c r="J61" s="80">
        <f t="shared" si="316"/>
        <v>0</v>
      </c>
      <c r="K61" s="81">
        <f t="shared" si="232"/>
        <v>44112</v>
      </c>
      <c r="M61">
        <f t="shared" si="233"/>
        <v>0</v>
      </c>
      <c r="N61">
        <f t="shared" si="129"/>
        <v>0.01</v>
      </c>
      <c r="O61">
        <f t="shared" si="130"/>
        <v>0</v>
      </c>
      <c r="P61" s="81">
        <f t="shared" si="234"/>
        <v>44073</v>
      </c>
      <c r="Q61">
        <f t="shared" si="131"/>
        <v>0</v>
      </c>
      <c r="R61">
        <f t="shared" si="132"/>
        <v>0</v>
      </c>
      <c r="T61">
        <f t="shared" si="235"/>
        <v>0</v>
      </c>
      <c r="U61">
        <f t="shared" si="133"/>
        <v>0.01</v>
      </c>
      <c r="V61">
        <f t="shared" si="134"/>
        <v>0</v>
      </c>
      <c r="W61" s="81">
        <f t="shared" si="236"/>
        <v>44076</v>
      </c>
      <c r="X61">
        <f t="shared" si="135"/>
        <v>0</v>
      </c>
      <c r="Y61">
        <f t="shared" si="136"/>
        <v>0</v>
      </c>
      <c r="AA61">
        <f t="shared" si="237"/>
        <v>0</v>
      </c>
      <c r="AB61">
        <f t="shared" si="137"/>
        <v>0.01</v>
      </c>
      <c r="AC61">
        <f t="shared" si="138"/>
        <v>0</v>
      </c>
      <c r="AD61" s="81">
        <f t="shared" si="238"/>
        <v>44082</v>
      </c>
      <c r="AE61">
        <f t="shared" si="139"/>
        <v>0</v>
      </c>
      <c r="AF61">
        <f t="shared" si="140"/>
        <v>0</v>
      </c>
      <c r="AH61">
        <f t="shared" si="239"/>
        <v>0</v>
      </c>
      <c r="AI61">
        <f t="shared" si="317"/>
        <v>0.01</v>
      </c>
      <c r="AJ61">
        <f t="shared" si="318"/>
        <v>0</v>
      </c>
      <c r="AK61" s="81">
        <f t="shared" si="240"/>
        <v>44082</v>
      </c>
      <c r="AL61">
        <f t="shared" si="319"/>
        <v>0</v>
      </c>
      <c r="AM61">
        <f t="shared" si="320"/>
        <v>0</v>
      </c>
      <c r="AO61">
        <f t="shared" si="241"/>
        <v>0</v>
      </c>
      <c r="AP61">
        <f t="shared" si="321"/>
        <v>0.01</v>
      </c>
      <c r="AQ61">
        <f t="shared" si="322"/>
        <v>0</v>
      </c>
      <c r="AR61" s="81">
        <f t="shared" si="273"/>
        <v>44082</v>
      </c>
      <c r="AS61">
        <f t="shared" si="323"/>
        <v>0</v>
      </c>
      <c r="AT61">
        <f t="shared" si="324"/>
        <v>0</v>
      </c>
      <c r="AV61">
        <f t="shared" si="242"/>
        <v>0</v>
      </c>
      <c r="AW61">
        <f t="shared" si="325"/>
        <v>0.01</v>
      </c>
      <c r="AX61">
        <f t="shared" si="326"/>
        <v>0</v>
      </c>
      <c r="AY61" s="81">
        <f t="shared" si="243"/>
        <v>44089</v>
      </c>
      <c r="AZ61">
        <f t="shared" si="327"/>
        <v>0</v>
      </c>
      <c r="BA61">
        <f t="shared" si="328"/>
        <v>0</v>
      </c>
      <c r="BC61">
        <f t="shared" si="244"/>
        <v>0</v>
      </c>
      <c r="BD61">
        <f t="shared" si="153"/>
        <v>0.01</v>
      </c>
      <c r="BE61">
        <f t="shared" si="154"/>
        <v>0</v>
      </c>
      <c r="BF61" s="81">
        <f t="shared" si="245"/>
        <v>44089</v>
      </c>
      <c r="BG61">
        <f t="shared" si="155"/>
        <v>0</v>
      </c>
      <c r="BH61">
        <f t="shared" si="156"/>
        <v>0</v>
      </c>
      <c r="BJ61">
        <f t="shared" si="246"/>
        <v>0</v>
      </c>
      <c r="BK61">
        <f t="shared" si="157"/>
        <v>0.01</v>
      </c>
      <c r="BL61">
        <f t="shared" si="158"/>
        <v>0</v>
      </c>
      <c r="BM61" s="81">
        <f t="shared" si="247"/>
        <v>44112</v>
      </c>
      <c r="BN61">
        <f t="shared" si="159"/>
        <v>0</v>
      </c>
      <c r="BO61">
        <f t="shared" si="160"/>
        <v>0</v>
      </c>
      <c r="BQ61">
        <f t="shared" si="248"/>
        <v>0</v>
      </c>
      <c r="BR61">
        <f t="shared" si="216"/>
        <v>0.01</v>
      </c>
      <c r="BS61">
        <f t="shared" si="217"/>
        <v>0</v>
      </c>
      <c r="BT61" s="81">
        <f t="shared" si="249"/>
        <v>44115</v>
      </c>
      <c r="BU61">
        <f t="shared" si="218"/>
        <v>0</v>
      </c>
      <c r="BV61">
        <f t="shared" si="219"/>
        <v>0</v>
      </c>
      <c r="BX61">
        <f t="shared" si="250"/>
        <v>0</v>
      </c>
      <c r="BY61">
        <f t="shared" si="220"/>
        <v>0.01</v>
      </c>
      <c r="BZ61">
        <f t="shared" si="221"/>
        <v>0</v>
      </c>
      <c r="CA61" s="81">
        <f t="shared" si="251"/>
        <v>44124</v>
      </c>
      <c r="CB61">
        <f t="shared" si="222"/>
        <v>0</v>
      </c>
      <c r="CC61">
        <f t="shared" si="223"/>
        <v>0</v>
      </c>
      <c r="CE61">
        <f t="shared" si="252"/>
        <v>0</v>
      </c>
      <c r="CF61">
        <f t="shared" si="224"/>
        <v>0.01</v>
      </c>
      <c r="CG61">
        <f t="shared" si="225"/>
        <v>0</v>
      </c>
      <c r="CH61" s="81">
        <f t="shared" si="253"/>
        <v>44112</v>
      </c>
      <c r="CI61">
        <f t="shared" si="226"/>
        <v>0</v>
      </c>
      <c r="CJ61">
        <f t="shared" si="227"/>
        <v>0</v>
      </c>
      <c r="CL61">
        <f t="shared" si="254"/>
        <v>0</v>
      </c>
      <c r="CM61">
        <f t="shared" si="228"/>
        <v>0.01</v>
      </c>
      <c r="CN61">
        <f t="shared" si="229"/>
        <v>0</v>
      </c>
      <c r="CO61" s="81">
        <f t="shared" si="255"/>
        <v>44116</v>
      </c>
      <c r="CP61">
        <f t="shared" si="230"/>
        <v>0</v>
      </c>
      <c r="CQ61">
        <f t="shared" si="231"/>
        <v>0</v>
      </c>
      <c r="CS61">
        <f t="shared" si="256"/>
        <v>0</v>
      </c>
      <c r="CT61">
        <f t="shared" si="177"/>
        <v>0.01</v>
      </c>
      <c r="CU61">
        <f t="shared" si="178"/>
        <v>0</v>
      </c>
      <c r="CV61" s="81">
        <f t="shared" si="257"/>
        <v>44116</v>
      </c>
      <c r="CW61">
        <f t="shared" si="179"/>
        <v>0</v>
      </c>
      <c r="CX61">
        <f t="shared" si="180"/>
        <v>0</v>
      </c>
      <c r="CZ61">
        <f t="shared" si="258"/>
        <v>0</v>
      </c>
      <c r="DA61">
        <f t="shared" si="181"/>
        <v>0.01</v>
      </c>
      <c r="DB61">
        <f t="shared" si="182"/>
        <v>0</v>
      </c>
      <c r="DC61" s="81">
        <f t="shared" si="259"/>
        <v>44127</v>
      </c>
      <c r="DD61">
        <f t="shared" si="183"/>
        <v>0</v>
      </c>
      <c r="DE61">
        <f t="shared" si="184"/>
        <v>0</v>
      </c>
      <c r="DG61">
        <f t="shared" si="274"/>
        <v>0</v>
      </c>
      <c r="DH61">
        <f t="shared" si="185"/>
        <v>0.01</v>
      </c>
      <c r="DI61">
        <f t="shared" si="186"/>
        <v>0</v>
      </c>
      <c r="DJ61" s="81">
        <f t="shared" si="260"/>
        <v>44127</v>
      </c>
      <c r="DK61">
        <f t="shared" si="187"/>
        <v>0</v>
      </c>
      <c r="DL61">
        <f t="shared" si="188"/>
        <v>0</v>
      </c>
      <c r="DN61" s="96">
        <f t="shared" si="261"/>
        <v>0</v>
      </c>
      <c r="DO61">
        <f t="shared" si="189"/>
        <v>0.01</v>
      </c>
      <c r="DP61">
        <f t="shared" si="190"/>
        <v>0</v>
      </c>
      <c r="DQ61" s="81">
        <f t="shared" si="262"/>
        <v>44134</v>
      </c>
      <c r="DR61">
        <f t="shared" si="191"/>
        <v>0</v>
      </c>
      <c r="DS61">
        <f t="shared" si="192"/>
        <v>0</v>
      </c>
      <c r="DU61" s="96">
        <f t="shared" si="263"/>
        <v>0</v>
      </c>
      <c r="DV61">
        <f t="shared" si="193"/>
        <v>0.01</v>
      </c>
      <c r="DW61">
        <f t="shared" si="194"/>
        <v>0</v>
      </c>
      <c r="DX61" s="81">
        <f t="shared" si="264"/>
        <v>44141</v>
      </c>
      <c r="DY61">
        <f t="shared" si="195"/>
        <v>0</v>
      </c>
      <c r="DZ61">
        <f t="shared" si="196"/>
        <v>0</v>
      </c>
      <c r="EB61" s="96">
        <f t="shared" si="265"/>
        <v>0</v>
      </c>
      <c r="EC61">
        <f t="shared" si="197"/>
        <v>0.01</v>
      </c>
      <c r="ED61">
        <f t="shared" si="198"/>
        <v>0</v>
      </c>
      <c r="EE61" s="81">
        <f t="shared" si="266"/>
        <v>44141</v>
      </c>
      <c r="EF61">
        <f t="shared" si="199"/>
        <v>0</v>
      </c>
      <c r="EG61">
        <f t="shared" si="200"/>
        <v>0</v>
      </c>
      <c r="EI61" s="96">
        <f t="shared" si="267"/>
        <v>0</v>
      </c>
      <c r="EJ61">
        <f t="shared" si="201"/>
        <v>0.01</v>
      </c>
      <c r="EK61">
        <f t="shared" si="202"/>
        <v>0</v>
      </c>
      <c r="EL61" s="81">
        <f t="shared" si="268"/>
        <v>44141</v>
      </c>
      <c r="EM61">
        <f t="shared" si="203"/>
        <v>0</v>
      </c>
      <c r="EN61">
        <f t="shared" si="204"/>
        <v>0</v>
      </c>
      <c r="EP61" s="96">
        <f t="shared" si="269"/>
        <v>0</v>
      </c>
      <c r="EQ61">
        <f t="shared" si="205"/>
        <v>0.01</v>
      </c>
      <c r="ER61">
        <f t="shared" si="206"/>
        <v>0</v>
      </c>
      <c r="ES61" s="81">
        <f t="shared" si="270"/>
        <v>44141</v>
      </c>
      <c r="ET61">
        <f t="shared" si="207"/>
        <v>0</v>
      </c>
      <c r="EU61">
        <f t="shared" si="208"/>
        <v>0</v>
      </c>
      <c r="EW61" s="96">
        <f t="shared" si="271"/>
        <v>0</v>
      </c>
      <c r="EX61">
        <f t="shared" si="209"/>
        <v>0.01</v>
      </c>
      <c r="EY61">
        <f t="shared" si="210"/>
        <v>0</v>
      </c>
      <c r="EZ61" s="81">
        <f t="shared" si="272"/>
        <v>44141</v>
      </c>
      <c r="FA61">
        <f t="shared" si="211"/>
        <v>0</v>
      </c>
      <c r="FB61">
        <f t="shared" si="212"/>
        <v>0</v>
      </c>
    </row>
    <row r="62" hidden="1" spans="1:158">
      <c r="A62" t="s">
        <v>183</v>
      </c>
      <c r="B62" t="s">
        <v>184</v>
      </c>
      <c r="C62" t="s">
        <v>185</v>
      </c>
      <c r="D62">
        <v>0.03456</v>
      </c>
      <c r="E62">
        <v>10.6</v>
      </c>
      <c r="F62" s="65">
        <v>109</v>
      </c>
      <c r="G62" s="66">
        <v>0</v>
      </c>
      <c r="H62" s="58">
        <f t="shared" si="215"/>
        <v>109</v>
      </c>
      <c r="I62" s="79">
        <v>0.01</v>
      </c>
      <c r="J62" s="80">
        <f t="shared" si="316"/>
        <v>10900</v>
      </c>
      <c r="K62" s="81">
        <f t="shared" si="232"/>
        <v>55012</v>
      </c>
      <c r="M62">
        <f t="shared" si="233"/>
        <v>109</v>
      </c>
      <c r="N62">
        <f t="shared" si="129"/>
        <v>0.01</v>
      </c>
      <c r="O62">
        <f t="shared" si="130"/>
        <v>10900</v>
      </c>
      <c r="P62" s="81">
        <f t="shared" si="234"/>
        <v>54973</v>
      </c>
      <c r="Q62">
        <f t="shared" si="131"/>
        <v>0</v>
      </c>
      <c r="R62">
        <f t="shared" si="132"/>
        <v>0</v>
      </c>
      <c r="T62">
        <f t="shared" si="235"/>
        <v>109</v>
      </c>
      <c r="U62">
        <f t="shared" si="133"/>
        <v>0.01</v>
      </c>
      <c r="V62">
        <f t="shared" si="134"/>
        <v>10900</v>
      </c>
      <c r="W62" s="81">
        <f t="shared" si="236"/>
        <v>54976</v>
      </c>
      <c r="X62">
        <f t="shared" si="135"/>
        <v>0</v>
      </c>
      <c r="Y62">
        <f t="shared" si="136"/>
        <v>0</v>
      </c>
      <c r="AA62">
        <f t="shared" si="237"/>
        <v>109</v>
      </c>
      <c r="AB62">
        <f t="shared" si="137"/>
        <v>0.01</v>
      </c>
      <c r="AC62">
        <f t="shared" si="138"/>
        <v>10900</v>
      </c>
      <c r="AD62" s="81">
        <f t="shared" si="238"/>
        <v>54982</v>
      </c>
      <c r="AE62">
        <f t="shared" si="139"/>
        <v>0</v>
      </c>
      <c r="AF62">
        <f t="shared" si="140"/>
        <v>0</v>
      </c>
      <c r="AH62">
        <f t="shared" si="239"/>
        <v>109</v>
      </c>
      <c r="AI62">
        <f t="shared" si="317"/>
        <v>0.01</v>
      </c>
      <c r="AJ62">
        <f t="shared" si="318"/>
        <v>10900</v>
      </c>
      <c r="AK62" s="81">
        <f t="shared" si="240"/>
        <v>54982</v>
      </c>
      <c r="AL62">
        <f t="shared" si="319"/>
        <v>0</v>
      </c>
      <c r="AM62">
        <f t="shared" si="320"/>
        <v>0</v>
      </c>
      <c r="AO62">
        <f t="shared" si="241"/>
        <v>109</v>
      </c>
      <c r="AP62">
        <f t="shared" si="321"/>
        <v>0.01</v>
      </c>
      <c r="AQ62">
        <f t="shared" si="322"/>
        <v>10900</v>
      </c>
      <c r="AR62" s="81">
        <f t="shared" si="273"/>
        <v>54982</v>
      </c>
      <c r="AS62">
        <f t="shared" si="323"/>
        <v>0</v>
      </c>
      <c r="AT62">
        <f t="shared" si="324"/>
        <v>0</v>
      </c>
      <c r="AV62">
        <f t="shared" si="242"/>
        <v>109</v>
      </c>
      <c r="AW62">
        <f t="shared" si="325"/>
        <v>0.01</v>
      </c>
      <c r="AX62">
        <f t="shared" si="326"/>
        <v>10900</v>
      </c>
      <c r="AY62" s="81">
        <f t="shared" si="243"/>
        <v>54989</v>
      </c>
      <c r="AZ62">
        <f t="shared" si="327"/>
        <v>0</v>
      </c>
      <c r="BA62">
        <f t="shared" si="328"/>
        <v>0</v>
      </c>
      <c r="BC62">
        <f t="shared" si="244"/>
        <v>109</v>
      </c>
      <c r="BD62">
        <f t="shared" si="153"/>
        <v>0.01</v>
      </c>
      <c r="BE62">
        <f t="shared" si="154"/>
        <v>10900</v>
      </c>
      <c r="BF62" s="81">
        <f t="shared" si="245"/>
        <v>54989</v>
      </c>
      <c r="BG62">
        <f t="shared" si="155"/>
        <v>0</v>
      </c>
      <c r="BH62">
        <f t="shared" si="156"/>
        <v>0</v>
      </c>
      <c r="BJ62">
        <f t="shared" si="246"/>
        <v>109</v>
      </c>
      <c r="BK62">
        <f t="shared" si="157"/>
        <v>0.01</v>
      </c>
      <c r="BL62">
        <f t="shared" si="158"/>
        <v>10900</v>
      </c>
      <c r="BM62" s="81">
        <f t="shared" si="247"/>
        <v>55012</v>
      </c>
      <c r="BN62">
        <f t="shared" si="159"/>
        <v>0</v>
      </c>
      <c r="BO62">
        <f t="shared" si="160"/>
        <v>0</v>
      </c>
      <c r="BQ62">
        <f t="shared" si="248"/>
        <v>109</v>
      </c>
      <c r="BR62">
        <f t="shared" si="216"/>
        <v>0.01</v>
      </c>
      <c r="BS62">
        <f t="shared" si="217"/>
        <v>10900</v>
      </c>
      <c r="BT62" s="81">
        <f t="shared" si="249"/>
        <v>55015</v>
      </c>
      <c r="BU62">
        <f t="shared" si="218"/>
        <v>0</v>
      </c>
      <c r="BV62">
        <f t="shared" si="219"/>
        <v>0</v>
      </c>
      <c r="BX62">
        <f t="shared" si="250"/>
        <v>109</v>
      </c>
      <c r="BY62">
        <f t="shared" si="220"/>
        <v>0.01</v>
      </c>
      <c r="BZ62">
        <f t="shared" si="221"/>
        <v>10900</v>
      </c>
      <c r="CA62" s="81">
        <f t="shared" si="251"/>
        <v>55024</v>
      </c>
      <c r="CB62">
        <f t="shared" si="222"/>
        <v>0</v>
      </c>
      <c r="CC62">
        <f t="shared" si="223"/>
        <v>0</v>
      </c>
      <c r="CE62">
        <f t="shared" si="252"/>
        <v>109</v>
      </c>
      <c r="CF62">
        <f t="shared" si="224"/>
        <v>0.01</v>
      </c>
      <c r="CG62">
        <f t="shared" si="225"/>
        <v>10900</v>
      </c>
      <c r="CH62" s="81">
        <f t="shared" si="253"/>
        <v>55012</v>
      </c>
      <c r="CI62">
        <f t="shared" si="226"/>
        <v>0</v>
      </c>
      <c r="CJ62">
        <f t="shared" si="227"/>
        <v>0</v>
      </c>
      <c r="CL62">
        <f t="shared" si="254"/>
        <v>109</v>
      </c>
      <c r="CM62">
        <f t="shared" si="228"/>
        <v>0.01</v>
      </c>
      <c r="CN62">
        <f t="shared" si="229"/>
        <v>10900</v>
      </c>
      <c r="CO62" s="81">
        <f t="shared" si="255"/>
        <v>55016</v>
      </c>
      <c r="CP62">
        <f t="shared" si="230"/>
        <v>0</v>
      </c>
      <c r="CQ62">
        <f t="shared" si="231"/>
        <v>0</v>
      </c>
      <c r="CS62">
        <f t="shared" si="256"/>
        <v>109</v>
      </c>
      <c r="CT62">
        <f t="shared" si="177"/>
        <v>0.01</v>
      </c>
      <c r="CU62">
        <f t="shared" si="178"/>
        <v>10900</v>
      </c>
      <c r="CV62" s="81">
        <f t="shared" si="257"/>
        <v>55016</v>
      </c>
      <c r="CW62">
        <f t="shared" si="179"/>
        <v>0</v>
      </c>
      <c r="CX62">
        <f t="shared" si="180"/>
        <v>0</v>
      </c>
      <c r="CZ62">
        <f t="shared" si="258"/>
        <v>109</v>
      </c>
      <c r="DA62">
        <f t="shared" si="181"/>
        <v>0.01</v>
      </c>
      <c r="DB62">
        <f t="shared" si="182"/>
        <v>10900</v>
      </c>
      <c r="DC62" s="81">
        <f t="shared" si="259"/>
        <v>55027</v>
      </c>
      <c r="DD62">
        <f t="shared" si="183"/>
        <v>0</v>
      </c>
      <c r="DE62">
        <f t="shared" si="184"/>
        <v>0</v>
      </c>
      <c r="DG62">
        <f t="shared" si="274"/>
        <v>109</v>
      </c>
      <c r="DH62">
        <f t="shared" si="185"/>
        <v>0.01</v>
      </c>
      <c r="DI62">
        <f t="shared" si="186"/>
        <v>10900</v>
      </c>
      <c r="DJ62" s="81">
        <f t="shared" si="260"/>
        <v>55027</v>
      </c>
      <c r="DK62">
        <f t="shared" si="187"/>
        <v>0</v>
      </c>
      <c r="DL62">
        <f t="shared" si="188"/>
        <v>0</v>
      </c>
      <c r="DN62" s="96">
        <f t="shared" si="261"/>
        <v>109</v>
      </c>
      <c r="DO62">
        <f t="shared" si="189"/>
        <v>0.01</v>
      </c>
      <c r="DP62">
        <f t="shared" si="190"/>
        <v>10900</v>
      </c>
      <c r="DQ62" s="81">
        <f t="shared" si="262"/>
        <v>55034</v>
      </c>
      <c r="DR62">
        <f t="shared" si="191"/>
        <v>0</v>
      </c>
      <c r="DS62">
        <f t="shared" si="192"/>
        <v>0</v>
      </c>
      <c r="DU62" s="96">
        <f t="shared" si="263"/>
        <v>109</v>
      </c>
      <c r="DV62">
        <f t="shared" si="193"/>
        <v>0.01</v>
      </c>
      <c r="DW62">
        <f t="shared" si="194"/>
        <v>10900</v>
      </c>
      <c r="DX62" s="81">
        <f t="shared" si="264"/>
        <v>55041</v>
      </c>
      <c r="DY62">
        <f t="shared" si="195"/>
        <v>0</v>
      </c>
      <c r="DZ62">
        <f t="shared" si="196"/>
        <v>0</v>
      </c>
      <c r="EB62" s="96">
        <f t="shared" si="265"/>
        <v>109</v>
      </c>
      <c r="EC62">
        <f t="shared" si="197"/>
        <v>0.01</v>
      </c>
      <c r="ED62">
        <f t="shared" si="198"/>
        <v>10900</v>
      </c>
      <c r="EE62" s="81">
        <f t="shared" si="266"/>
        <v>55041</v>
      </c>
      <c r="EF62">
        <f t="shared" si="199"/>
        <v>0</v>
      </c>
      <c r="EG62">
        <f t="shared" si="200"/>
        <v>0</v>
      </c>
      <c r="EI62" s="96">
        <f t="shared" si="267"/>
        <v>109</v>
      </c>
      <c r="EJ62">
        <f t="shared" si="201"/>
        <v>0.01</v>
      </c>
      <c r="EK62">
        <f t="shared" si="202"/>
        <v>10900</v>
      </c>
      <c r="EL62" s="81">
        <f t="shared" si="268"/>
        <v>55041</v>
      </c>
      <c r="EM62">
        <f t="shared" si="203"/>
        <v>0</v>
      </c>
      <c r="EN62">
        <f t="shared" si="204"/>
        <v>0</v>
      </c>
      <c r="EP62" s="96">
        <f t="shared" si="269"/>
        <v>109</v>
      </c>
      <c r="EQ62">
        <f t="shared" si="205"/>
        <v>0.01</v>
      </c>
      <c r="ER62">
        <f t="shared" si="206"/>
        <v>10900</v>
      </c>
      <c r="ES62" s="81">
        <f t="shared" si="270"/>
        <v>55041</v>
      </c>
      <c r="ET62">
        <f t="shared" si="207"/>
        <v>0</v>
      </c>
      <c r="EU62">
        <f t="shared" si="208"/>
        <v>0</v>
      </c>
      <c r="EW62" s="96">
        <f t="shared" si="271"/>
        <v>109</v>
      </c>
      <c r="EX62">
        <f t="shared" si="209"/>
        <v>0.01</v>
      </c>
      <c r="EY62">
        <f t="shared" si="210"/>
        <v>10900</v>
      </c>
      <c r="EZ62" s="81">
        <f t="shared" si="272"/>
        <v>55041</v>
      </c>
      <c r="FA62">
        <f t="shared" si="211"/>
        <v>0</v>
      </c>
      <c r="FB62">
        <f t="shared" si="212"/>
        <v>0</v>
      </c>
    </row>
    <row r="63" s="44" customFormat="1" hidden="1" spans="1:158">
      <c r="A63" s="44" t="s">
        <v>186</v>
      </c>
      <c r="B63" s="44" t="s">
        <v>187</v>
      </c>
      <c r="C63" s="44" t="s">
        <v>188</v>
      </c>
      <c r="D63" s="44">
        <f>0.8*0.685*0.1</f>
        <v>0.0548</v>
      </c>
      <c r="E63" s="44">
        <v>15.75</v>
      </c>
      <c r="F63" s="67">
        <v>0</v>
      </c>
      <c r="G63" s="68">
        <v>0</v>
      </c>
      <c r="H63" s="58">
        <f t="shared" si="215"/>
        <v>0</v>
      </c>
      <c r="I63" s="91">
        <v>0.01</v>
      </c>
      <c r="J63" s="92">
        <f t="shared" si="316"/>
        <v>0</v>
      </c>
      <c r="K63" s="93">
        <f t="shared" si="232"/>
        <v>44112</v>
      </c>
      <c r="M63" s="44">
        <f t="shared" si="233"/>
        <v>0</v>
      </c>
      <c r="N63" s="44">
        <f t="shared" si="129"/>
        <v>0.01</v>
      </c>
      <c r="O63" s="44">
        <f t="shared" si="130"/>
        <v>0</v>
      </c>
      <c r="P63" s="93">
        <f t="shared" si="234"/>
        <v>44073</v>
      </c>
      <c r="Q63" s="44">
        <f t="shared" si="131"/>
        <v>0</v>
      </c>
      <c r="R63" s="44">
        <f t="shared" si="132"/>
        <v>0</v>
      </c>
      <c r="T63" s="44">
        <f t="shared" si="235"/>
        <v>0</v>
      </c>
      <c r="U63" s="44">
        <f t="shared" si="133"/>
        <v>0.01</v>
      </c>
      <c r="V63" s="44">
        <f t="shared" si="134"/>
        <v>0</v>
      </c>
      <c r="W63" s="93">
        <f t="shared" si="236"/>
        <v>44076</v>
      </c>
      <c r="X63" s="44">
        <f t="shared" si="135"/>
        <v>0</v>
      </c>
      <c r="Y63" s="44">
        <f t="shared" si="136"/>
        <v>0</v>
      </c>
      <c r="AA63" s="44">
        <f t="shared" si="237"/>
        <v>0</v>
      </c>
      <c r="AB63" s="44">
        <f t="shared" si="137"/>
        <v>0.01</v>
      </c>
      <c r="AC63" s="44">
        <f t="shared" si="138"/>
        <v>0</v>
      </c>
      <c r="AD63" s="93">
        <f t="shared" si="238"/>
        <v>44082</v>
      </c>
      <c r="AE63" s="44">
        <f t="shared" si="139"/>
        <v>0</v>
      </c>
      <c r="AF63" s="44">
        <f t="shared" si="140"/>
        <v>0</v>
      </c>
      <c r="AH63" s="44">
        <f t="shared" si="239"/>
        <v>0</v>
      </c>
      <c r="AI63" s="44">
        <f t="shared" si="317"/>
        <v>0.01</v>
      </c>
      <c r="AJ63" s="44">
        <f t="shared" si="318"/>
        <v>0</v>
      </c>
      <c r="AK63" s="93">
        <f t="shared" si="240"/>
        <v>44082</v>
      </c>
      <c r="AL63" s="44">
        <f t="shared" si="319"/>
        <v>0</v>
      </c>
      <c r="AM63" s="44">
        <f t="shared" si="320"/>
        <v>0</v>
      </c>
      <c r="AO63" s="44">
        <f t="shared" si="241"/>
        <v>0</v>
      </c>
      <c r="AP63" s="44">
        <f t="shared" si="321"/>
        <v>0.01</v>
      </c>
      <c r="AQ63" s="44">
        <f t="shared" si="322"/>
        <v>0</v>
      </c>
      <c r="AR63" s="93">
        <f t="shared" si="273"/>
        <v>44082</v>
      </c>
      <c r="AS63" s="44">
        <f t="shared" si="323"/>
        <v>0</v>
      </c>
      <c r="AT63" s="44">
        <f t="shared" si="324"/>
        <v>0</v>
      </c>
      <c r="AV63" s="44">
        <f t="shared" si="242"/>
        <v>0</v>
      </c>
      <c r="AW63" s="44">
        <f t="shared" si="325"/>
        <v>0.01</v>
      </c>
      <c r="AX63" s="44">
        <f t="shared" si="326"/>
        <v>0</v>
      </c>
      <c r="AY63" s="93">
        <f t="shared" si="243"/>
        <v>44089</v>
      </c>
      <c r="AZ63" s="44">
        <f t="shared" si="327"/>
        <v>0</v>
      </c>
      <c r="BA63" s="44">
        <f t="shared" si="328"/>
        <v>0</v>
      </c>
      <c r="BC63" s="44">
        <f t="shared" si="244"/>
        <v>0</v>
      </c>
      <c r="BD63" s="44">
        <f t="shared" si="153"/>
        <v>0.01</v>
      </c>
      <c r="BE63" s="44">
        <f t="shared" si="154"/>
        <v>0</v>
      </c>
      <c r="BF63" s="93">
        <f t="shared" si="245"/>
        <v>44089</v>
      </c>
      <c r="BG63" s="44">
        <f t="shared" si="155"/>
        <v>0</v>
      </c>
      <c r="BH63" s="44">
        <f t="shared" si="156"/>
        <v>0</v>
      </c>
      <c r="BJ63" s="44">
        <f t="shared" si="246"/>
        <v>0</v>
      </c>
      <c r="BK63" s="44">
        <f t="shared" si="157"/>
        <v>0.01</v>
      </c>
      <c r="BL63" s="44">
        <f t="shared" si="158"/>
        <v>0</v>
      </c>
      <c r="BM63" s="93">
        <f t="shared" si="247"/>
        <v>44112</v>
      </c>
      <c r="BN63" s="44">
        <f t="shared" si="159"/>
        <v>0</v>
      </c>
      <c r="BO63" s="44">
        <f t="shared" si="160"/>
        <v>0</v>
      </c>
      <c r="BQ63" s="44">
        <f t="shared" si="248"/>
        <v>0</v>
      </c>
      <c r="BR63" s="44">
        <f t="shared" si="216"/>
        <v>0.01</v>
      </c>
      <c r="BS63" s="44">
        <f t="shared" si="217"/>
        <v>0</v>
      </c>
      <c r="BT63" s="93">
        <f t="shared" si="249"/>
        <v>44115</v>
      </c>
      <c r="BU63" s="44">
        <f t="shared" si="218"/>
        <v>0</v>
      </c>
      <c r="BV63" s="44">
        <f t="shared" si="219"/>
        <v>0</v>
      </c>
      <c r="BX63" s="44">
        <f t="shared" si="250"/>
        <v>0</v>
      </c>
      <c r="BY63" s="44">
        <f t="shared" si="220"/>
        <v>0.01</v>
      </c>
      <c r="BZ63" s="44">
        <f t="shared" si="221"/>
        <v>0</v>
      </c>
      <c r="CA63" s="93">
        <f t="shared" si="251"/>
        <v>44124</v>
      </c>
      <c r="CB63" s="44">
        <f t="shared" si="222"/>
        <v>0</v>
      </c>
      <c r="CC63" s="44">
        <f t="shared" si="223"/>
        <v>0</v>
      </c>
      <c r="CE63" s="44">
        <f t="shared" si="252"/>
        <v>0</v>
      </c>
      <c r="CF63" s="44">
        <f t="shared" si="224"/>
        <v>0.01</v>
      </c>
      <c r="CG63" s="44">
        <f t="shared" si="225"/>
        <v>0</v>
      </c>
      <c r="CH63" s="93">
        <f t="shared" si="253"/>
        <v>44112</v>
      </c>
      <c r="CI63" s="44">
        <f t="shared" si="226"/>
        <v>0</v>
      </c>
      <c r="CJ63" s="44">
        <f t="shared" si="227"/>
        <v>0</v>
      </c>
      <c r="CL63" s="44">
        <f t="shared" si="254"/>
        <v>0</v>
      </c>
      <c r="CM63" s="44">
        <f t="shared" si="228"/>
        <v>0.01</v>
      </c>
      <c r="CN63" s="44">
        <f t="shared" si="229"/>
        <v>0</v>
      </c>
      <c r="CO63" s="93">
        <f t="shared" si="255"/>
        <v>44116</v>
      </c>
      <c r="CP63" s="44">
        <f t="shared" si="230"/>
        <v>0</v>
      </c>
      <c r="CQ63" s="44">
        <f t="shared" si="231"/>
        <v>0</v>
      </c>
      <c r="CS63" s="44">
        <f t="shared" si="256"/>
        <v>0</v>
      </c>
      <c r="CT63" s="44">
        <f t="shared" si="177"/>
        <v>0.01</v>
      </c>
      <c r="CU63" s="44">
        <f t="shared" si="178"/>
        <v>0</v>
      </c>
      <c r="CV63" s="93">
        <f t="shared" si="257"/>
        <v>44116</v>
      </c>
      <c r="CW63" s="44">
        <f t="shared" si="179"/>
        <v>0</v>
      </c>
      <c r="CX63" s="44">
        <f t="shared" si="180"/>
        <v>0</v>
      </c>
      <c r="CZ63" s="44">
        <f t="shared" si="258"/>
        <v>0</v>
      </c>
      <c r="DA63" s="44">
        <f t="shared" si="181"/>
        <v>0.01</v>
      </c>
      <c r="DB63" s="44">
        <f t="shared" si="182"/>
        <v>0</v>
      </c>
      <c r="DC63" s="93">
        <f t="shared" si="259"/>
        <v>44127</v>
      </c>
      <c r="DD63" s="44">
        <f t="shared" si="183"/>
        <v>0</v>
      </c>
      <c r="DE63" s="44">
        <f t="shared" si="184"/>
        <v>0</v>
      </c>
      <c r="DG63" s="44">
        <f t="shared" si="274"/>
        <v>0</v>
      </c>
      <c r="DH63" s="44">
        <f t="shared" si="185"/>
        <v>0.01</v>
      </c>
      <c r="DI63" s="44">
        <f t="shared" si="186"/>
        <v>0</v>
      </c>
      <c r="DJ63" s="93">
        <f t="shared" si="260"/>
        <v>44127</v>
      </c>
      <c r="DK63" s="44">
        <f t="shared" si="187"/>
        <v>0</v>
      </c>
      <c r="DL63" s="44">
        <f t="shared" si="188"/>
        <v>0</v>
      </c>
      <c r="DN63" s="97">
        <f t="shared" si="261"/>
        <v>0</v>
      </c>
      <c r="DO63" s="44">
        <f t="shared" si="189"/>
        <v>0.01</v>
      </c>
      <c r="DP63" s="44">
        <f t="shared" si="190"/>
        <v>0</v>
      </c>
      <c r="DQ63" s="93">
        <f t="shared" si="262"/>
        <v>44134</v>
      </c>
      <c r="DR63" s="44">
        <f t="shared" si="191"/>
        <v>0</v>
      </c>
      <c r="DS63" s="44">
        <f t="shared" si="192"/>
        <v>0</v>
      </c>
      <c r="DU63" s="97">
        <f t="shared" si="263"/>
        <v>0</v>
      </c>
      <c r="DV63" s="44">
        <f t="shared" si="193"/>
        <v>0.01</v>
      </c>
      <c r="DW63" s="44">
        <f t="shared" si="194"/>
        <v>0</v>
      </c>
      <c r="DX63" s="93">
        <f t="shared" si="264"/>
        <v>44141</v>
      </c>
      <c r="DY63" s="44">
        <f t="shared" si="195"/>
        <v>0</v>
      </c>
      <c r="DZ63" s="44">
        <f t="shared" si="196"/>
        <v>0</v>
      </c>
      <c r="EB63" s="97">
        <f t="shared" si="265"/>
        <v>0</v>
      </c>
      <c r="EC63" s="44">
        <f t="shared" si="197"/>
        <v>0.01</v>
      </c>
      <c r="ED63" s="44">
        <f t="shared" si="198"/>
        <v>0</v>
      </c>
      <c r="EE63" s="93">
        <f t="shared" si="266"/>
        <v>44141</v>
      </c>
      <c r="EF63" s="44">
        <f t="shared" si="199"/>
        <v>0</v>
      </c>
      <c r="EG63" s="44">
        <f t="shared" si="200"/>
        <v>0</v>
      </c>
      <c r="EI63" s="97">
        <f t="shared" si="267"/>
        <v>0</v>
      </c>
      <c r="EJ63" s="44">
        <f t="shared" si="201"/>
        <v>0.01</v>
      </c>
      <c r="EK63" s="44">
        <f t="shared" si="202"/>
        <v>0</v>
      </c>
      <c r="EL63" s="93">
        <f t="shared" si="268"/>
        <v>44141</v>
      </c>
      <c r="EM63" s="44">
        <f t="shared" si="203"/>
        <v>0</v>
      </c>
      <c r="EN63" s="44">
        <f t="shared" si="204"/>
        <v>0</v>
      </c>
      <c r="EP63" s="97">
        <f t="shared" si="269"/>
        <v>0</v>
      </c>
      <c r="EQ63" s="44">
        <f t="shared" si="205"/>
        <v>0.01</v>
      </c>
      <c r="ER63" s="44">
        <f t="shared" si="206"/>
        <v>0</v>
      </c>
      <c r="ES63" s="93">
        <f t="shared" si="270"/>
        <v>44141</v>
      </c>
      <c r="ET63" s="44">
        <f t="shared" si="207"/>
        <v>0</v>
      </c>
      <c r="EU63" s="44">
        <f t="shared" si="208"/>
        <v>0</v>
      </c>
      <c r="EW63" s="97">
        <f t="shared" si="271"/>
        <v>0</v>
      </c>
      <c r="EX63" s="44">
        <f t="shared" si="209"/>
        <v>0.01</v>
      </c>
      <c r="EY63" s="44">
        <f t="shared" si="210"/>
        <v>0</v>
      </c>
      <c r="EZ63" s="93">
        <f t="shared" si="272"/>
        <v>44141</v>
      </c>
      <c r="FA63" s="44">
        <f t="shared" si="211"/>
        <v>0</v>
      </c>
      <c r="FB63" s="44">
        <f t="shared" si="212"/>
        <v>0</v>
      </c>
    </row>
    <row r="64" s="44" customFormat="1" hidden="1" spans="1:158">
      <c r="A64" s="44" t="s">
        <v>189</v>
      </c>
      <c r="B64" s="44" t="s">
        <v>190</v>
      </c>
      <c r="C64" s="44" t="s">
        <v>191</v>
      </c>
      <c r="D64" s="44">
        <f>0.98*0.67*0.09</f>
        <v>0.059094</v>
      </c>
      <c r="E64" s="44">
        <v>17.5</v>
      </c>
      <c r="F64" s="67">
        <v>0</v>
      </c>
      <c r="G64" s="68">
        <v>0</v>
      </c>
      <c r="H64" s="58">
        <f t="shared" si="215"/>
        <v>0</v>
      </c>
      <c r="I64" s="91">
        <v>0.01</v>
      </c>
      <c r="J64" s="92">
        <f t="shared" si="316"/>
        <v>0</v>
      </c>
      <c r="K64" s="93">
        <f t="shared" si="232"/>
        <v>44112</v>
      </c>
      <c r="M64" s="44">
        <f t="shared" si="233"/>
        <v>0</v>
      </c>
      <c r="N64" s="44">
        <f t="shared" si="129"/>
        <v>0.01</v>
      </c>
      <c r="O64" s="44">
        <f t="shared" si="130"/>
        <v>0</v>
      </c>
      <c r="P64" s="93">
        <f t="shared" si="234"/>
        <v>44073</v>
      </c>
      <c r="Q64" s="44">
        <f t="shared" si="131"/>
        <v>0</v>
      </c>
      <c r="R64" s="44">
        <f t="shared" si="132"/>
        <v>0</v>
      </c>
      <c r="T64" s="44">
        <f t="shared" si="235"/>
        <v>0</v>
      </c>
      <c r="U64" s="44">
        <f t="shared" si="133"/>
        <v>0.01</v>
      </c>
      <c r="V64" s="44">
        <f t="shared" si="134"/>
        <v>0</v>
      </c>
      <c r="W64" s="93">
        <f t="shared" si="236"/>
        <v>44076</v>
      </c>
      <c r="X64" s="44">
        <f t="shared" si="135"/>
        <v>0</v>
      </c>
      <c r="Y64" s="44">
        <f t="shared" si="136"/>
        <v>0</v>
      </c>
      <c r="AA64" s="44">
        <f t="shared" si="237"/>
        <v>0</v>
      </c>
      <c r="AB64" s="44">
        <f t="shared" si="137"/>
        <v>0.01</v>
      </c>
      <c r="AC64" s="44">
        <f t="shared" si="138"/>
        <v>0</v>
      </c>
      <c r="AD64" s="93">
        <f t="shared" si="238"/>
        <v>44082</v>
      </c>
      <c r="AE64" s="44">
        <f t="shared" si="139"/>
        <v>0</v>
      </c>
      <c r="AF64" s="44">
        <f t="shared" si="140"/>
        <v>0</v>
      </c>
      <c r="AH64" s="44">
        <f t="shared" si="239"/>
        <v>0</v>
      </c>
      <c r="AI64" s="44">
        <f t="shared" si="317"/>
        <v>0.01</v>
      </c>
      <c r="AJ64" s="44">
        <f t="shared" si="318"/>
        <v>0</v>
      </c>
      <c r="AK64" s="93">
        <f t="shared" si="240"/>
        <v>44082</v>
      </c>
      <c r="AL64" s="44">
        <f t="shared" si="319"/>
        <v>0</v>
      </c>
      <c r="AM64" s="44">
        <f t="shared" si="320"/>
        <v>0</v>
      </c>
      <c r="AO64" s="44">
        <f t="shared" si="241"/>
        <v>0</v>
      </c>
      <c r="AP64" s="44">
        <f t="shared" si="321"/>
        <v>0.01</v>
      </c>
      <c r="AQ64" s="44">
        <f t="shared" si="322"/>
        <v>0</v>
      </c>
      <c r="AR64" s="93">
        <f t="shared" si="273"/>
        <v>44082</v>
      </c>
      <c r="AS64" s="44">
        <f t="shared" si="323"/>
        <v>0</v>
      </c>
      <c r="AT64" s="44">
        <f t="shared" si="324"/>
        <v>0</v>
      </c>
      <c r="AV64" s="44">
        <f t="shared" si="242"/>
        <v>0</v>
      </c>
      <c r="AW64" s="44">
        <f t="shared" si="325"/>
        <v>0.01</v>
      </c>
      <c r="AX64" s="44">
        <f t="shared" si="326"/>
        <v>0</v>
      </c>
      <c r="AY64" s="93">
        <f t="shared" si="243"/>
        <v>44089</v>
      </c>
      <c r="AZ64" s="44">
        <f t="shared" si="327"/>
        <v>0</v>
      </c>
      <c r="BA64" s="44">
        <f t="shared" si="328"/>
        <v>0</v>
      </c>
      <c r="BC64" s="44">
        <f t="shared" si="244"/>
        <v>0</v>
      </c>
      <c r="BD64" s="44">
        <f t="shared" si="153"/>
        <v>0.01</v>
      </c>
      <c r="BE64" s="44">
        <f t="shared" si="154"/>
        <v>0</v>
      </c>
      <c r="BF64" s="93">
        <f t="shared" si="245"/>
        <v>44089</v>
      </c>
      <c r="BG64" s="44">
        <f t="shared" si="155"/>
        <v>0</v>
      </c>
      <c r="BH64" s="44">
        <f t="shared" si="156"/>
        <v>0</v>
      </c>
      <c r="BJ64" s="44">
        <f t="shared" si="246"/>
        <v>0</v>
      </c>
      <c r="BK64" s="44">
        <f t="shared" si="157"/>
        <v>0.01</v>
      </c>
      <c r="BL64" s="44">
        <f t="shared" si="158"/>
        <v>0</v>
      </c>
      <c r="BM64" s="93">
        <f t="shared" si="247"/>
        <v>44112</v>
      </c>
      <c r="BN64" s="44">
        <f t="shared" si="159"/>
        <v>0</v>
      </c>
      <c r="BO64" s="44">
        <f t="shared" si="160"/>
        <v>0</v>
      </c>
      <c r="BQ64" s="44">
        <f t="shared" si="248"/>
        <v>0</v>
      </c>
      <c r="BR64" s="44">
        <f t="shared" si="216"/>
        <v>0.01</v>
      </c>
      <c r="BS64" s="44">
        <f t="shared" si="217"/>
        <v>0</v>
      </c>
      <c r="BT64" s="93">
        <f t="shared" si="249"/>
        <v>44115</v>
      </c>
      <c r="BU64" s="44">
        <f t="shared" si="218"/>
        <v>0</v>
      </c>
      <c r="BV64" s="44">
        <f t="shared" si="219"/>
        <v>0</v>
      </c>
      <c r="BX64" s="44">
        <f t="shared" si="250"/>
        <v>0</v>
      </c>
      <c r="BY64" s="44">
        <f t="shared" si="220"/>
        <v>0.01</v>
      </c>
      <c r="BZ64" s="44">
        <f t="shared" si="221"/>
        <v>0</v>
      </c>
      <c r="CA64" s="93">
        <f t="shared" si="251"/>
        <v>44124</v>
      </c>
      <c r="CB64" s="44">
        <f t="shared" si="222"/>
        <v>0</v>
      </c>
      <c r="CC64" s="44">
        <f t="shared" si="223"/>
        <v>0</v>
      </c>
      <c r="CE64" s="44">
        <f t="shared" si="252"/>
        <v>0</v>
      </c>
      <c r="CF64" s="44">
        <f t="shared" si="224"/>
        <v>0.01</v>
      </c>
      <c r="CG64" s="44">
        <f t="shared" si="225"/>
        <v>0</v>
      </c>
      <c r="CH64" s="93">
        <f t="shared" si="253"/>
        <v>44112</v>
      </c>
      <c r="CI64" s="44">
        <f t="shared" si="226"/>
        <v>0</v>
      </c>
      <c r="CJ64" s="44">
        <f t="shared" si="227"/>
        <v>0</v>
      </c>
      <c r="CL64" s="44">
        <f t="shared" si="254"/>
        <v>0</v>
      </c>
      <c r="CM64" s="44">
        <f t="shared" si="228"/>
        <v>0.01</v>
      </c>
      <c r="CN64" s="44">
        <f t="shared" si="229"/>
        <v>0</v>
      </c>
      <c r="CO64" s="93">
        <f t="shared" si="255"/>
        <v>44116</v>
      </c>
      <c r="CP64" s="44">
        <f t="shared" si="230"/>
        <v>0</v>
      </c>
      <c r="CQ64" s="44">
        <f t="shared" si="231"/>
        <v>0</v>
      </c>
      <c r="CS64" s="44">
        <f t="shared" si="256"/>
        <v>0</v>
      </c>
      <c r="CT64" s="44">
        <f t="shared" si="177"/>
        <v>0.01</v>
      </c>
      <c r="CU64" s="44">
        <f t="shared" si="178"/>
        <v>0</v>
      </c>
      <c r="CV64" s="93">
        <f t="shared" si="257"/>
        <v>44116</v>
      </c>
      <c r="CW64" s="44">
        <f t="shared" si="179"/>
        <v>0</v>
      </c>
      <c r="CX64" s="44">
        <f t="shared" si="180"/>
        <v>0</v>
      </c>
      <c r="CZ64" s="44">
        <f t="shared" si="258"/>
        <v>0</v>
      </c>
      <c r="DA64" s="44">
        <f t="shared" si="181"/>
        <v>0.01</v>
      </c>
      <c r="DB64" s="44">
        <f t="shared" si="182"/>
        <v>0</v>
      </c>
      <c r="DC64" s="93">
        <f t="shared" si="259"/>
        <v>44127</v>
      </c>
      <c r="DD64" s="44">
        <f t="shared" si="183"/>
        <v>0</v>
      </c>
      <c r="DE64" s="44">
        <f t="shared" si="184"/>
        <v>0</v>
      </c>
      <c r="DG64" s="44">
        <f t="shared" si="274"/>
        <v>0</v>
      </c>
      <c r="DH64" s="44">
        <f t="shared" si="185"/>
        <v>0.01</v>
      </c>
      <c r="DI64" s="44">
        <f t="shared" si="186"/>
        <v>0</v>
      </c>
      <c r="DJ64" s="93">
        <f t="shared" si="260"/>
        <v>44127</v>
      </c>
      <c r="DK64" s="44">
        <f t="shared" si="187"/>
        <v>0</v>
      </c>
      <c r="DL64" s="44">
        <f t="shared" si="188"/>
        <v>0</v>
      </c>
      <c r="DN64" s="97">
        <f t="shared" si="261"/>
        <v>0</v>
      </c>
      <c r="DO64" s="44">
        <f t="shared" si="189"/>
        <v>0.01</v>
      </c>
      <c r="DP64" s="44">
        <f t="shared" si="190"/>
        <v>0</v>
      </c>
      <c r="DQ64" s="93">
        <f t="shared" si="262"/>
        <v>44134</v>
      </c>
      <c r="DR64" s="44">
        <f t="shared" si="191"/>
        <v>0</v>
      </c>
      <c r="DS64" s="44">
        <f t="shared" si="192"/>
        <v>0</v>
      </c>
      <c r="DU64" s="97">
        <f t="shared" si="263"/>
        <v>0</v>
      </c>
      <c r="DV64" s="44">
        <f t="shared" si="193"/>
        <v>0.01</v>
      </c>
      <c r="DW64" s="44">
        <f t="shared" si="194"/>
        <v>0</v>
      </c>
      <c r="DX64" s="93">
        <f t="shared" si="264"/>
        <v>44141</v>
      </c>
      <c r="DY64" s="44">
        <f t="shared" si="195"/>
        <v>0</v>
      </c>
      <c r="DZ64" s="44">
        <f t="shared" si="196"/>
        <v>0</v>
      </c>
      <c r="EB64" s="97">
        <f t="shared" si="265"/>
        <v>0</v>
      </c>
      <c r="EC64" s="44">
        <f t="shared" si="197"/>
        <v>0.01</v>
      </c>
      <c r="ED64" s="44">
        <f t="shared" si="198"/>
        <v>0</v>
      </c>
      <c r="EE64" s="93">
        <f t="shared" si="266"/>
        <v>44141</v>
      </c>
      <c r="EF64" s="44">
        <f t="shared" si="199"/>
        <v>0</v>
      </c>
      <c r="EG64" s="44">
        <f t="shared" si="200"/>
        <v>0</v>
      </c>
      <c r="EI64" s="97">
        <f t="shared" si="267"/>
        <v>0</v>
      </c>
      <c r="EJ64" s="44">
        <f t="shared" si="201"/>
        <v>0.01</v>
      </c>
      <c r="EK64" s="44">
        <f t="shared" si="202"/>
        <v>0</v>
      </c>
      <c r="EL64" s="93">
        <f t="shared" si="268"/>
        <v>44141</v>
      </c>
      <c r="EM64" s="44">
        <f t="shared" si="203"/>
        <v>0</v>
      </c>
      <c r="EN64" s="44">
        <f t="shared" si="204"/>
        <v>0</v>
      </c>
      <c r="EP64" s="97">
        <f t="shared" si="269"/>
        <v>0</v>
      </c>
      <c r="EQ64" s="44">
        <f t="shared" si="205"/>
        <v>0.01</v>
      </c>
      <c r="ER64" s="44">
        <f t="shared" si="206"/>
        <v>0</v>
      </c>
      <c r="ES64" s="93">
        <f t="shared" si="270"/>
        <v>44141</v>
      </c>
      <c r="ET64" s="44">
        <f t="shared" si="207"/>
        <v>0</v>
      </c>
      <c r="EU64" s="44">
        <f t="shared" si="208"/>
        <v>0</v>
      </c>
      <c r="EW64" s="97">
        <f t="shared" si="271"/>
        <v>0</v>
      </c>
      <c r="EX64" s="44">
        <f t="shared" si="209"/>
        <v>0.01</v>
      </c>
      <c r="EY64" s="44">
        <f t="shared" si="210"/>
        <v>0</v>
      </c>
      <c r="EZ64" s="93">
        <f t="shared" si="272"/>
        <v>44141</v>
      </c>
      <c r="FA64" s="44">
        <f t="shared" si="211"/>
        <v>0</v>
      </c>
      <c r="FB64" s="44">
        <f t="shared" si="212"/>
        <v>0</v>
      </c>
    </row>
    <row r="65" s="44" customFormat="1" hidden="1" spans="1:158">
      <c r="A65" s="44" t="s">
        <v>192</v>
      </c>
      <c r="B65" s="44" t="s">
        <v>193</v>
      </c>
      <c r="C65" s="44" t="s">
        <v>194</v>
      </c>
      <c r="D65" s="44">
        <f>1.19*0.67*0.09</f>
        <v>0.071757</v>
      </c>
      <c r="E65" s="44">
        <v>19.2</v>
      </c>
      <c r="F65" s="67">
        <v>0</v>
      </c>
      <c r="G65" s="68">
        <v>0</v>
      </c>
      <c r="H65" s="58">
        <f t="shared" si="215"/>
        <v>0</v>
      </c>
      <c r="I65" s="91">
        <v>0.01</v>
      </c>
      <c r="J65" s="92">
        <f t="shared" si="316"/>
        <v>0</v>
      </c>
      <c r="K65" s="93">
        <f t="shared" si="232"/>
        <v>44112</v>
      </c>
      <c r="M65" s="44">
        <f t="shared" si="233"/>
        <v>0</v>
      </c>
      <c r="N65" s="44">
        <f t="shared" si="129"/>
        <v>0.01</v>
      </c>
      <c r="O65" s="44">
        <f t="shared" si="130"/>
        <v>0</v>
      </c>
      <c r="P65" s="93">
        <f t="shared" si="234"/>
        <v>44073</v>
      </c>
      <c r="Q65" s="44">
        <f t="shared" si="131"/>
        <v>0</v>
      </c>
      <c r="R65" s="44">
        <f t="shared" si="132"/>
        <v>0</v>
      </c>
      <c r="T65" s="44">
        <f t="shared" si="235"/>
        <v>0</v>
      </c>
      <c r="U65" s="44">
        <f t="shared" si="133"/>
        <v>0.01</v>
      </c>
      <c r="V65" s="44">
        <f t="shared" si="134"/>
        <v>0</v>
      </c>
      <c r="W65" s="93">
        <f t="shared" si="236"/>
        <v>44076</v>
      </c>
      <c r="X65" s="44">
        <f t="shared" si="135"/>
        <v>0</v>
      </c>
      <c r="Y65" s="44">
        <f t="shared" si="136"/>
        <v>0</v>
      </c>
      <c r="AA65" s="44">
        <f t="shared" si="237"/>
        <v>0</v>
      </c>
      <c r="AB65" s="44">
        <f t="shared" si="137"/>
        <v>0.01</v>
      </c>
      <c r="AC65" s="44">
        <f t="shared" si="138"/>
        <v>0</v>
      </c>
      <c r="AD65" s="93">
        <f t="shared" si="238"/>
        <v>44082</v>
      </c>
      <c r="AE65" s="44">
        <f t="shared" si="139"/>
        <v>0</v>
      </c>
      <c r="AF65" s="44">
        <f t="shared" si="140"/>
        <v>0</v>
      </c>
      <c r="AH65" s="44">
        <f t="shared" si="239"/>
        <v>0</v>
      </c>
      <c r="AI65" s="44">
        <f t="shared" si="317"/>
        <v>0.01</v>
      </c>
      <c r="AJ65" s="44">
        <f t="shared" si="318"/>
        <v>0</v>
      </c>
      <c r="AK65" s="93">
        <f t="shared" si="240"/>
        <v>44082</v>
      </c>
      <c r="AL65" s="44">
        <f t="shared" si="319"/>
        <v>0</v>
      </c>
      <c r="AM65" s="44">
        <f t="shared" si="320"/>
        <v>0</v>
      </c>
      <c r="AO65" s="44">
        <f t="shared" si="241"/>
        <v>0</v>
      </c>
      <c r="AP65" s="44">
        <f t="shared" si="321"/>
        <v>0.01</v>
      </c>
      <c r="AQ65" s="44">
        <f t="shared" si="322"/>
        <v>0</v>
      </c>
      <c r="AR65" s="93">
        <f t="shared" si="273"/>
        <v>44082</v>
      </c>
      <c r="AS65" s="44">
        <f t="shared" si="323"/>
        <v>0</v>
      </c>
      <c r="AT65" s="44">
        <f t="shared" si="324"/>
        <v>0</v>
      </c>
      <c r="AV65" s="44">
        <f t="shared" si="242"/>
        <v>0</v>
      </c>
      <c r="AW65" s="44">
        <f t="shared" si="325"/>
        <v>0.01</v>
      </c>
      <c r="AX65" s="44">
        <f t="shared" si="326"/>
        <v>0</v>
      </c>
      <c r="AY65" s="93">
        <f t="shared" si="243"/>
        <v>44089</v>
      </c>
      <c r="AZ65" s="44">
        <f t="shared" si="327"/>
        <v>0</v>
      </c>
      <c r="BA65" s="44">
        <f t="shared" si="328"/>
        <v>0</v>
      </c>
      <c r="BC65" s="44">
        <f t="shared" si="244"/>
        <v>0</v>
      </c>
      <c r="BD65" s="44">
        <f t="shared" si="153"/>
        <v>0.01</v>
      </c>
      <c r="BE65" s="44">
        <f t="shared" si="154"/>
        <v>0</v>
      </c>
      <c r="BF65" s="93">
        <f t="shared" si="245"/>
        <v>44089</v>
      </c>
      <c r="BG65" s="44">
        <f t="shared" si="155"/>
        <v>0</v>
      </c>
      <c r="BH65" s="44">
        <f t="shared" si="156"/>
        <v>0</v>
      </c>
      <c r="BJ65" s="44">
        <f t="shared" si="246"/>
        <v>0</v>
      </c>
      <c r="BK65" s="44">
        <f t="shared" si="157"/>
        <v>0.01</v>
      </c>
      <c r="BL65" s="44">
        <f t="shared" si="158"/>
        <v>0</v>
      </c>
      <c r="BM65" s="93">
        <f t="shared" si="247"/>
        <v>44112</v>
      </c>
      <c r="BN65" s="44">
        <f t="shared" si="159"/>
        <v>0</v>
      </c>
      <c r="BO65" s="44">
        <f t="shared" si="160"/>
        <v>0</v>
      </c>
      <c r="BQ65" s="44">
        <f t="shared" si="248"/>
        <v>0</v>
      </c>
      <c r="BR65" s="44">
        <f t="shared" si="216"/>
        <v>0.01</v>
      </c>
      <c r="BS65" s="44">
        <f t="shared" si="217"/>
        <v>0</v>
      </c>
      <c r="BT65" s="93">
        <f t="shared" si="249"/>
        <v>44115</v>
      </c>
      <c r="BU65" s="44">
        <f t="shared" si="218"/>
        <v>0</v>
      </c>
      <c r="BV65" s="44">
        <f t="shared" si="219"/>
        <v>0</v>
      </c>
      <c r="BX65" s="44">
        <f t="shared" si="250"/>
        <v>0</v>
      </c>
      <c r="BY65" s="44">
        <f t="shared" si="220"/>
        <v>0.01</v>
      </c>
      <c r="BZ65" s="44">
        <f t="shared" si="221"/>
        <v>0</v>
      </c>
      <c r="CA65" s="93">
        <f t="shared" si="251"/>
        <v>44124</v>
      </c>
      <c r="CB65" s="44">
        <f t="shared" si="222"/>
        <v>0</v>
      </c>
      <c r="CC65" s="44">
        <f t="shared" si="223"/>
        <v>0</v>
      </c>
      <c r="CE65" s="44">
        <f t="shared" si="252"/>
        <v>0</v>
      </c>
      <c r="CF65" s="44">
        <f t="shared" si="224"/>
        <v>0.01</v>
      </c>
      <c r="CG65" s="44">
        <f t="shared" si="225"/>
        <v>0</v>
      </c>
      <c r="CH65" s="93">
        <f t="shared" si="253"/>
        <v>44112</v>
      </c>
      <c r="CI65" s="44">
        <f t="shared" si="226"/>
        <v>0</v>
      </c>
      <c r="CJ65" s="44">
        <f t="shared" si="227"/>
        <v>0</v>
      </c>
      <c r="CL65" s="44">
        <f t="shared" si="254"/>
        <v>0</v>
      </c>
      <c r="CM65" s="44">
        <f t="shared" si="228"/>
        <v>0.01</v>
      </c>
      <c r="CN65" s="44">
        <f t="shared" si="229"/>
        <v>0</v>
      </c>
      <c r="CO65" s="93">
        <f t="shared" si="255"/>
        <v>44116</v>
      </c>
      <c r="CP65" s="44">
        <f t="shared" si="230"/>
        <v>0</v>
      </c>
      <c r="CQ65" s="44">
        <f t="shared" si="231"/>
        <v>0</v>
      </c>
      <c r="CS65" s="44">
        <f t="shared" si="256"/>
        <v>0</v>
      </c>
      <c r="CT65" s="44">
        <f t="shared" si="177"/>
        <v>0.01</v>
      </c>
      <c r="CU65" s="44">
        <f t="shared" si="178"/>
        <v>0</v>
      </c>
      <c r="CV65" s="93">
        <f t="shared" si="257"/>
        <v>44116</v>
      </c>
      <c r="CW65" s="44">
        <f t="shared" si="179"/>
        <v>0</v>
      </c>
      <c r="CX65" s="44">
        <f t="shared" si="180"/>
        <v>0</v>
      </c>
      <c r="CZ65" s="44">
        <f t="shared" si="258"/>
        <v>0</v>
      </c>
      <c r="DA65" s="44">
        <f t="shared" si="181"/>
        <v>0.01</v>
      </c>
      <c r="DB65" s="44">
        <f t="shared" si="182"/>
        <v>0</v>
      </c>
      <c r="DC65" s="93">
        <f t="shared" si="259"/>
        <v>44127</v>
      </c>
      <c r="DD65" s="44">
        <f t="shared" si="183"/>
        <v>0</v>
      </c>
      <c r="DE65" s="44">
        <f t="shared" si="184"/>
        <v>0</v>
      </c>
      <c r="DG65" s="44">
        <f t="shared" si="274"/>
        <v>0</v>
      </c>
      <c r="DH65" s="44">
        <f t="shared" si="185"/>
        <v>0.01</v>
      </c>
      <c r="DI65" s="44">
        <f t="shared" si="186"/>
        <v>0</v>
      </c>
      <c r="DJ65" s="93">
        <f t="shared" si="260"/>
        <v>44127</v>
      </c>
      <c r="DK65" s="44">
        <f t="shared" si="187"/>
        <v>0</v>
      </c>
      <c r="DL65" s="44">
        <f t="shared" si="188"/>
        <v>0</v>
      </c>
      <c r="DN65" s="97">
        <f t="shared" si="261"/>
        <v>0</v>
      </c>
      <c r="DO65" s="44">
        <f t="shared" si="189"/>
        <v>0.01</v>
      </c>
      <c r="DP65" s="44">
        <f t="shared" si="190"/>
        <v>0</v>
      </c>
      <c r="DQ65" s="93">
        <f t="shared" si="262"/>
        <v>44134</v>
      </c>
      <c r="DR65" s="44">
        <f t="shared" si="191"/>
        <v>0</v>
      </c>
      <c r="DS65" s="44">
        <f t="shared" si="192"/>
        <v>0</v>
      </c>
      <c r="DU65" s="97">
        <f t="shared" si="263"/>
        <v>0</v>
      </c>
      <c r="DV65" s="44">
        <f t="shared" si="193"/>
        <v>0.01</v>
      </c>
      <c r="DW65" s="44">
        <f t="shared" si="194"/>
        <v>0</v>
      </c>
      <c r="DX65" s="93">
        <f t="shared" si="264"/>
        <v>44141</v>
      </c>
      <c r="DY65" s="44">
        <f t="shared" si="195"/>
        <v>0</v>
      </c>
      <c r="DZ65" s="44">
        <f t="shared" si="196"/>
        <v>0</v>
      </c>
      <c r="EB65" s="97">
        <f t="shared" si="265"/>
        <v>0</v>
      </c>
      <c r="EC65" s="44">
        <f t="shared" si="197"/>
        <v>0.01</v>
      </c>
      <c r="ED65" s="44">
        <f t="shared" si="198"/>
        <v>0</v>
      </c>
      <c r="EE65" s="93">
        <f t="shared" si="266"/>
        <v>44141</v>
      </c>
      <c r="EF65" s="44">
        <f t="shared" si="199"/>
        <v>0</v>
      </c>
      <c r="EG65" s="44">
        <f t="shared" si="200"/>
        <v>0</v>
      </c>
      <c r="EI65" s="97">
        <f t="shared" si="267"/>
        <v>0</v>
      </c>
      <c r="EJ65" s="44">
        <f t="shared" si="201"/>
        <v>0.01</v>
      </c>
      <c r="EK65" s="44">
        <f t="shared" si="202"/>
        <v>0</v>
      </c>
      <c r="EL65" s="93">
        <f t="shared" si="268"/>
        <v>44141</v>
      </c>
      <c r="EM65" s="44">
        <f t="shared" si="203"/>
        <v>0</v>
      </c>
      <c r="EN65" s="44">
        <f t="shared" si="204"/>
        <v>0</v>
      </c>
      <c r="EP65" s="97">
        <f t="shared" si="269"/>
        <v>0</v>
      </c>
      <c r="EQ65" s="44">
        <f t="shared" si="205"/>
        <v>0.01</v>
      </c>
      <c r="ER65" s="44">
        <f t="shared" si="206"/>
        <v>0</v>
      </c>
      <c r="ES65" s="93">
        <f t="shared" si="270"/>
        <v>44141</v>
      </c>
      <c r="ET65" s="44">
        <f t="shared" si="207"/>
        <v>0</v>
      </c>
      <c r="EU65" s="44">
        <f t="shared" si="208"/>
        <v>0</v>
      </c>
      <c r="EW65" s="97">
        <f t="shared" si="271"/>
        <v>0</v>
      </c>
      <c r="EX65" s="44">
        <f t="shared" si="209"/>
        <v>0.01</v>
      </c>
      <c r="EY65" s="44">
        <f t="shared" si="210"/>
        <v>0</v>
      </c>
      <c r="EZ65" s="93">
        <f t="shared" si="272"/>
        <v>44141</v>
      </c>
      <c r="FA65" s="44">
        <f t="shared" si="211"/>
        <v>0</v>
      </c>
      <c r="FB65" s="44">
        <f t="shared" si="212"/>
        <v>0</v>
      </c>
    </row>
    <row r="66" s="44" customFormat="1" hidden="1" spans="1:158">
      <c r="A66" s="44" t="s">
        <v>195</v>
      </c>
      <c r="B66" s="44" t="s">
        <v>196</v>
      </c>
      <c r="C66" s="44" t="s">
        <v>197</v>
      </c>
      <c r="D66" s="44">
        <f>1.39*0.68*0.1</f>
        <v>0.09452</v>
      </c>
      <c r="E66" s="44">
        <v>21.9</v>
      </c>
      <c r="F66" s="67">
        <v>0</v>
      </c>
      <c r="G66" s="68">
        <v>0</v>
      </c>
      <c r="H66" s="58">
        <f t="shared" si="215"/>
        <v>0</v>
      </c>
      <c r="I66" s="91">
        <v>0.01</v>
      </c>
      <c r="J66" s="92">
        <f t="shared" si="316"/>
        <v>0</v>
      </c>
      <c r="K66" s="93">
        <f t="shared" si="232"/>
        <v>44112</v>
      </c>
      <c r="M66" s="44">
        <f t="shared" si="233"/>
        <v>0</v>
      </c>
      <c r="N66" s="44">
        <f t="shared" si="129"/>
        <v>0.01</v>
      </c>
      <c r="O66" s="44">
        <f t="shared" si="130"/>
        <v>0</v>
      </c>
      <c r="P66" s="93">
        <f t="shared" si="234"/>
        <v>44073</v>
      </c>
      <c r="Q66" s="44">
        <f t="shared" si="131"/>
        <v>0</v>
      </c>
      <c r="R66" s="44">
        <f t="shared" si="132"/>
        <v>0</v>
      </c>
      <c r="T66" s="44">
        <f t="shared" si="235"/>
        <v>0</v>
      </c>
      <c r="U66" s="44">
        <f t="shared" si="133"/>
        <v>0.01</v>
      </c>
      <c r="V66" s="44">
        <f t="shared" si="134"/>
        <v>0</v>
      </c>
      <c r="W66" s="93">
        <f t="shared" si="236"/>
        <v>44076</v>
      </c>
      <c r="X66" s="44">
        <f t="shared" si="135"/>
        <v>0</v>
      </c>
      <c r="Y66" s="44">
        <f t="shared" si="136"/>
        <v>0</v>
      </c>
      <c r="AA66" s="44">
        <f t="shared" si="237"/>
        <v>0</v>
      </c>
      <c r="AB66" s="44">
        <f t="shared" si="137"/>
        <v>0.01</v>
      </c>
      <c r="AC66" s="44">
        <f t="shared" si="138"/>
        <v>0</v>
      </c>
      <c r="AD66" s="93">
        <f t="shared" si="238"/>
        <v>44082</v>
      </c>
      <c r="AE66" s="44">
        <f t="shared" si="139"/>
        <v>0</v>
      </c>
      <c r="AF66" s="44">
        <f t="shared" si="140"/>
        <v>0</v>
      </c>
      <c r="AH66" s="44">
        <f t="shared" si="239"/>
        <v>0</v>
      </c>
      <c r="AI66" s="44">
        <f t="shared" si="317"/>
        <v>0.01</v>
      </c>
      <c r="AJ66" s="44">
        <f t="shared" si="318"/>
        <v>0</v>
      </c>
      <c r="AK66" s="93">
        <f t="shared" si="240"/>
        <v>44082</v>
      </c>
      <c r="AL66" s="44">
        <f t="shared" si="319"/>
        <v>0</v>
      </c>
      <c r="AM66" s="44">
        <f t="shared" si="320"/>
        <v>0</v>
      </c>
      <c r="AO66" s="44">
        <f t="shared" si="241"/>
        <v>0</v>
      </c>
      <c r="AP66" s="44">
        <f t="shared" si="321"/>
        <v>0.01</v>
      </c>
      <c r="AQ66" s="44">
        <f t="shared" si="322"/>
        <v>0</v>
      </c>
      <c r="AR66" s="93">
        <f t="shared" si="273"/>
        <v>44082</v>
      </c>
      <c r="AS66" s="44">
        <f t="shared" si="323"/>
        <v>0</v>
      </c>
      <c r="AT66" s="44">
        <f t="shared" si="324"/>
        <v>0</v>
      </c>
      <c r="AV66" s="44">
        <f t="shared" si="242"/>
        <v>0</v>
      </c>
      <c r="AW66" s="44">
        <f t="shared" si="325"/>
        <v>0.01</v>
      </c>
      <c r="AX66" s="44">
        <f t="shared" si="326"/>
        <v>0</v>
      </c>
      <c r="AY66" s="93">
        <f t="shared" si="243"/>
        <v>44089</v>
      </c>
      <c r="AZ66" s="44">
        <f t="shared" si="327"/>
        <v>0</v>
      </c>
      <c r="BA66" s="44">
        <f t="shared" si="328"/>
        <v>0</v>
      </c>
      <c r="BC66" s="44">
        <f t="shared" si="244"/>
        <v>0</v>
      </c>
      <c r="BD66" s="44">
        <f t="shared" si="153"/>
        <v>0.01</v>
      </c>
      <c r="BE66" s="44">
        <f t="shared" si="154"/>
        <v>0</v>
      </c>
      <c r="BF66" s="93">
        <f t="shared" si="245"/>
        <v>44089</v>
      </c>
      <c r="BG66" s="44">
        <f t="shared" si="155"/>
        <v>0</v>
      </c>
      <c r="BH66" s="44">
        <f t="shared" si="156"/>
        <v>0</v>
      </c>
      <c r="BJ66" s="44">
        <f t="shared" si="246"/>
        <v>0</v>
      </c>
      <c r="BK66" s="44">
        <f t="shared" si="157"/>
        <v>0.01</v>
      </c>
      <c r="BL66" s="44">
        <f t="shared" si="158"/>
        <v>0</v>
      </c>
      <c r="BM66" s="93">
        <f t="shared" si="247"/>
        <v>44112</v>
      </c>
      <c r="BN66" s="44">
        <f t="shared" si="159"/>
        <v>0</v>
      </c>
      <c r="BO66" s="44">
        <f t="shared" si="160"/>
        <v>0</v>
      </c>
      <c r="BQ66" s="44">
        <f t="shared" si="248"/>
        <v>0</v>
      </c>
      <c r="BR66" s="44">
        <f t="shared" si="216"/>
        <v>0.01</v>
      </c>
      <c r="BS66" s="44">
        <f t="shared" si="217"/>
        <v>0</v>
      </c>
      <c r="BT66" s="93">
        <f t="shared" si="249"/>
        <v>44115</v>
      </c>
      <c r="BU66" s="44">
        <f t="shared" si="218"/>
        <v>0</v>
      </c>
      <c r="BV66" s="44">
        <f t="shared" si="219"/>
        <v>0</v>
      </c>
      <c r="BX66" s="44">
        <f t="shared" si="250"/>
        <v>0</v>
      </c>
      <c r="BY66" s="44">
        <f t="shared" si="220"/>
        <v>0.01</v>
      </c>
      <c r="BZ66" s="44">
        <f t="shared" si="221"/>
        <v>0</v>
      </c>
      <c r="CA66" s="93">
        <f t="shared" si="251"/>
        <v>44124</v>
      </c>
      <c r="CB66" s="44">
        <f t="shared" si="222"/>
        <v>0</v>
      </c>
      <c r="CC66" s="44">
        <f t="shared" si="223"/>
        <v>0</v>
      </c>
      <c r="CE66" s="44">
        <f t="shared" si="252"/>
        <v>0</v>
      </c>
      <c r="CF66" s="44">
        <f t="shared" si="224"/>
        <v>0.01</v>
      </c>
      <c r="CG66" s="44">
        <f t="shared" si="225"/>
        <v>0</v>
      </c>
      <c r="CH66" s="93">
        <f t="shared" si="253"/>
        <v>44112</v>
      </c>
      <c r="CI66" s="44">
        <f t="shared" si="226"/>
        <v>0</v>
      </c>
      <c r="CJ66" s="44">
        <f t="shared" si="227"/>
        <v>0</v>
      </c>
      <c r="CL66" s="44">
        <f t="shared" si="254"/>
        <v>0</v>
      </c>
      <c r="CM66" s="44">
        <f t="shared" si="228"/>
        <v>0.01</v>
      </c>
      <c r="CN66" s="44">
        <f t="shared" si="229"/>
        <v>0</v>
      </c>
      <c r="CO66" s="93">
        <f t="shared" si="255"/>
        <v>44116</v>
      </c>
      <c r="CP66" s="44">
        <f t="shared" si="230"/>
        <v>0</v>
      </c>
      <c r="CQ66" s="44">
        <f t="shared" si="231"/>
        <v>0</v>
      </c>
      <c r="CS66" s="44">
        <f t="shared" si="256"/>
        <v>0</v>
      </c>
      <c r="CT66" s="44">
        <f t="shared" si="177"/>
        <v>0.01</v>
      </c>
      <c r="CU66" s="44">
        <f t="shared" si="178"/>
        <v>0</v>
      </c>
      <c r="CV66" s="93">
        <f t="shared" si="257"/>
        <v>44116</v>
      </c>
      <c r="CW66" s="44">
        <f t="shared" si="179"/>
        <v>0</v>
      </c>
      <c r="CX66" s="44">
        <f t="shared" si="180"/>
        <v>0</v>
      </c>
      <c r="CZ66" s="44">
        <f t="shared" si="258"/>
        <v>0</v>
      </c>
      <c r="DA66" s="44">
        <f t="shared" si="181"/>
        <v>0.01</v>
      </c>
      <c r="DB66" s="44">
        <f t="shared" si="182"/>
        <v>0</v>
      </c>
      <c r="DC66" s="93">
        <f t="shared" si="259"/>
        <v>44127</v>
      </c>
      <c r="DD66" s="44">
        <f t="shared" si="183"/>
        <v>0</v>
      </c>
      <c r="DE66" s="44">
        <f t="shared" si="184"/>
        <v>0</v>
      </c>
      <c r="DG66" s="44">
        <f t="shared" si="274"/>
        <v>0</v>
      </c>
      <c r="DH66" s="44">
        <f t="shared" si="185"/>
        <v>0.01</v>
      </c>
      <c r="DI66" s="44">
        <f t="shared" si="186"/>
        <v>0</v>
      </c>
      <c r="DJ66" s="93">
        <f t="shared" si="260"/>
        <v>44127</v>
      </c>
      <c r="DK66" s="44">
        <f t="shared" si="187"/>
        <v>0</v>
      </c>
      <c r="DL66" s="44">
        <f t="shared" si="188"/>
        <v>0</v>
      </c>
      <c r="DN66" s="97">
        <f t="shared" si="261"/>
        <v>0</v>
      </c>
      <c r="DO66" s="44">
        <f t="shared" si="189"/>
        <v>0.01</v>
      </c>
      <c r="DP66" s="44">
        <f t="shared" si="190"/>
        <v>0</v>
      </c>
      <c r="DQ66" s="93">
        <f t="shared" si="262"/>
        <v>44134</v>
      </c>
      <c r="DR66" s="44">
        <f t="shared" si="191"/>
        <v>0</v>
      </c>
      <c r="DS66" s="44">
        <f t="shared" si="192"/>
        <v>0</v>
      </c>
      <c r="DU66" s="97">
        <f t="shared" si="263"/>
        <v>0</v>
      </c>
      <c r="DV66" s="44">
        <f t="shared" si="193"/>
        <v>0.01</v>
      </c>
      <c r="DW66" s="44">
        <f t="shared" si="194"/>
        <v>0</v>
      </c>
      <c r="DX66" s="93">
        <f t="shared" si="264"/>
        <v>44141</v>
      </c>
      <c r="DY66" s="44">
        <f t="shared" si="195"/>
        <v>0</v>
      </c>
      <c r="DZ66" s="44">
        <f t="shared" si="196"/>
        <v>0</v>
      </c>
      <c r="EB66" s="97">
        <f t="shared" si="265"/>
        <v>0</v>
      </c>
      <c r="EC66" s="44">
        <f t="shared" si="197"/>
        <v>0.01</v>
      </c>
      <c r="ED66" s="44">
        <f t="shared" si="198"/>
        <v>0</v>
      </c>
      <c r="EE66" s="93">
        <f t="shared" si="266"/>
        <v>44141</v>
      </c>
      <c r="EF66" s="44">
        <f t="shared" si="199"/>
        <v>0</v>
      </c>
      <c r="EG66" s="44">
        <f t="shared" si="200"/>
        <v>0</v>
      </c>
      <c r="EI66" s="97">
        <f t="shared" si="267"/>
        <v>0</v>
      </c>
      <c r="EJ66" s="44">
        <f t="shared" si="201"/>
        <v>0.01</v>
      </c>
      <c r="EK66" s="44">
        <f t="shared" si="202"/>
        <v>0</v>
      </c>
      <c r="EL66" s="93">
        <f t="shared" si="268"/>
        <v>44141</v>
      </c>
      <c r="EM66" s="44">
        <f t="shared" si="203"/>
        <v>0</v>
      </c>
      <c r="EN66" s="44">
        <f t="shared" si="204"/>
        <v>0</v>
      </c>
      <c r="EP66" s="97">
        <f t="shared" si="269"/>
        <v>0</v>
      </c>
      <c r="EQ66" s="44">
        <f t="shared" si="205"/>
        <v>0.01</v>
      </c>
      <c r="ER66" s="44">
        <f t="shared" si="206"/>
        <v>0</v>
      </c>
      <c r="ES66" s="93">
        <f t="shared" si="270"/>
        <v>44141</v>
      </c>
      <c r="ET66" s="44">
        <f t="shared" si="207"/>
        <v>0</v>
      </c>
      <c r="EU66" s="44">
        <f t="shared" si="208"/>
        <v>0</v>
      </c>
      <c r="EW66" s="97">
        <f t="shared" si="271"/>
        <v>0</v>
      </c>
      <c r="EX66" s="44">
        <f t="shared" si="209"/>
        <v>0.01</v>
      </c>
      <c r="EY66" s="44">
        <f t="shared" si="210"/>
        <v>0</v>
      </c>
      <c r="EZ66" s="93">
        <f t="shared" si="272"/>
        <v>44141</v>
      </c>
      <c r="FA66" s="44">
        <f t="shared" si="211"/>
        <v>0</v>
      </c>
      <c r="FB66" s="44">
        <f t="shared" si="212"/>
        <v>0</v>
      </c>
    </row>
    <row r="67" s="1" customFormat="1" ht="36" customHeight="1" spans="3:158">
      <c r="C67" s="1" t="s">
        <v>198</v>
      </c>
      <c r="F67" s="57">
        <f>SUM(F6:F62)</f>
        <v>16624</v>
      </c>
      <c r="G67" s="58">
        <f>SUM(G14:G66)</f>
        <v>123</v>
      </c>
      <c r="H67" s="58" t="e">
        <f>SUM(H6:H33)</f>
        <v>#VALUE!</v>
      </c>
      <c r="I67" s="79">
        <f>I6+I7+I8+I9+I10+I11+I12+I13+I14+I15+I16+I17+I18+I19+I20+I21+I22+I23+I24+I25+I26+I27+I28+I29</f>
        <v>399</v>
      </c>
      <c r="J67" s="80"/>
      <c r="K67" s="79"/>
      <c r="L67" s="1">
        <v>2850</v>
      </c>
      <c r="Q67" s="1">
        <v>66.825</v>
      </c>
      <c r="R67" s="1">
        <v>23435</v>
      </c>
      <c r="S67" s="1">
        <f>SUM(S6:S66)</f>
        <v>0</v>
      </c>
      <c r="X67" s="1">
        <f>SUM(X6:X61)</f>
        <v>0</v>
      </c>
      <c r="Y67" s="1">
        <f>SUM(Y6:Y61)</f>
        <v>0</v>
      </c>
      <c r="Z67" s="1">
        <f>SUM(Z6:Z66)</f>
        <v>0</v>
      </c>
      <c r="AE67" s="1">
        <f>SUM(AE6:AE66)</f>
        <v>0</v>
      </c>
      <c r="AF67" s="1">
        <f>SUM(AF6:AF66)</f>
        <v>0</v>
      </c>
      <c r="AG67" s="1">
        <f>SUM(AG6:AG66)</f>
        <v>0</v>
      </c>
      <c r="AL67" s="1">
        <f>SUM(AL6:AL66)</f>
        <v>0</v>
      </c>
      <c r="AM67" s="1">
        <f>SUM(AM6:AM66)</f>
        <v>0</v>
      </c>
      <c r="AN67" s="1">
        <f>SUM(AN6:AN66)</f>
        <v>0</v>
      </c>
      <c r="AS67" s="1">
        <f>SUM(AS6:AS66)</f>
        <v>0</v>
      </c>
      <c r="AT67" s="1">
        <f>SUM(AT6:AT66)</f>
        <v>0</v>
      </c>
      <c r="AU67" s="1">
        <f>SUM(AU6:AU66)</f>
        <v>0</v>
      </c>
      <c r="AZ67" s="1">
        <f>SUM(AZ6:AZ66)</f>
        <v>0</v>
      </c>
      <c r="BA67" s="1">
        <f>SUM(BA6:BA66)</f>
        <v>0</v>
      </c>
      <c r="BB67" s="1">
        <f>SUM(BB6:BB66)</f>
        <v>0</v>
      </c>
      <c r="BG67" s="1">
        <f>SUM(BG6:BG66)</f>
        <v>0</v>
      </c>
      <c r="BH67" s="1">
        <f>SUM(BH6:BH66)</f>
        <v>0</v>
      </c>
      <c r="BI67" s="1">
        <f>SUM(BI6:BI66)</f>
        <v>0</v>
      </c>
      <c r="BN67" s="1">
        <f>SUM(BN6:BN66)</f>
        <v>0</v>
      </c>
      <c r="BO67" s="1">
        <f>SUM(BO6:BO66)</f>
        <v>0</v>
      </c>
      <c r="BP67" s="1">
        <f>SUM(BP6:BP66)</f>
        <v>2310</v>
      </c>
      <c r="BU67" s="1">
        <f>SUM(BU6:BU66)</f>
        <v>66.89697</v>
      </c>
      <c r="BV67" s="1">
        <f>SUM(BV6:BV66)</f>
        <v>22752</v>
      </c>
      <c r="BW67" s="1">
        <f>SUM(BW6:BW66)</f>
        <v>2290</v>
      </c>
      <c r="CB67" s="1">
        <f>SUM(CB6:CB66)</f>
        <v>66.69339</v>
      </c>
      <c r="CC67" s="1">
        <f>SUM(CC6:CC66)</f>
        <v>22584</v>
      </c>
      <c r="CD67" s="1">
        <f>SUM(CD6:CD66)</f>
        <v>1390</v>
      </c>
      <c r="CI67" s="1">
        <f>SUM(CI6:CI66)</f>
        <v>66.65328</v>
      </c>
      <c r="CJ67" s="1">
        <f>SUM(CJ6:CJ66)</f>
        <v>22657</v>
      </c>
      <c r="CK67" s="1">
        <f>SUM(CK6:CK66)</f>
        <v>2250</v>
      </c>
      <c r="CP67" s="1">
        <f>SUM(CP6:CP66)</f>
        <v>66.8883</v>
      </c>
      <c r="CQ67" s="1">
        <f>SUM(CQ6:CQ66)</f>
        <v>22489</v>
      </c>
      <c r="CR67" s="1">
        <f>SUM(CR6:CR66)</f>
        <v>2280</v>
      </c>
      <c r="CW67" s="1">
        <f>SUM(CW6:CW66)</f>
        <v>66.73506</v>
      </c>
      <c r="CX67" s="1">
        <f>SUM(CX6:CX66)</f>
        <v>22471</v>
      </c>
      <c r="CY67" s="1">
        <f>SUM(CY6:CY66)</f>
        <v>2170</v>
      </c>
      <c r="DD67" s="1">
        <f>SUM(DD6:DD66)</f>
        <v>65.27727</v>
      </c>
      <c r="DE67" s="1">
        <f>SUM(DE6:DE66)</f>
        <v>21756</v>
      </c>
      <c r="DF67" s="1">
        <f>SUM(DF6:DF66)</f>
        <v>2220</v>
      </c>
      <c r="DK67" s="1">
        <f>SUM(DK6:DK66)</f>
        <v>65.82645</v>
      </c>
      <c r="DL67" s="1">
        <f>SUM(DL6:DL66)</f>
        <v>22965</v>
      </c>
      <c r="DM67" s="1">
        <f>SUM(DM6:DM66)</f>
        <v>2910</v>
      </c>
      <c r="DR67" s="1">
        <f>SUM(DR6:DR66)</f>
        <v>66.15675</v>
      </c>
      <c r="DS67" s="1">
        <f>SUM(DS6:DS66)</f>
        <v>23282</v>
      </c>
      <c r="DT67" s="1">
        <f>SUM(DT6:DT66)</f>
        <v>2210</v>
      </c>
      <c r="DY67" s="1">
        <f>SUM(DY6:DY66)</f>
        <v>67.35828</v>
      </c>
      <c r="DZ67" s="1">
        <f>SUM(DZ6:DZ66)</f>
        <v>23111</v>
      </c>
      <c r="EA67" s="1">
        <f>SUM(EA6:EA66)</f>
        <v>2030</v>
      </c>
      <c r="EF67" s="1">
        <f>SUM(EF6:EF66)</f>
        <v>66.74604</v>
      </c>
      <c r="EG67" s="1">
        <f>SUM(EG6:EG66)</f>
        <v>23075</v>
      </c>
      <c r="EH67" s="1">
        <f>SUM(EH6:EH66)</f>
        <v>2680</v>
      </c>
      <c r="EM67" s="1">
        <f>SUM(EM6:EM66)</f>
        <v>66.53484</v>
      </c>
      <c r="EN67" s="1">
        <f>SUM(EN6:EN66)</f>
        <v>22431</v>
      </c>
      <c r="EO67" s="1">
        <f>SUM(EO6:EO66)</f>
        <v>2280</v>
      </c>
      <c r="EP67" s="1" t="e">
        <f>SUM(EP6:EP29)</f>
        <v>#VALUE!</v>
      </c>
      <c r="ET67" s="1">
        <f>SUM(ET6:ET66)</f>
        <v>66.56289</v>
      </c>
      <c r="EU67" s="1">
        <f>SUM(EU6:EU66)</f>
        <v>22610</v>
      </c>
      <c r="EV67" s="1">
        <f>SUM(EV6:EV66)</f>
        <v>1390</v>
      </c>
      <c r="FA67" s="1">
        <f>SUM(FA6:FA66)</f>
        <v>66.65328</v>
      </c>
      <c r="FB67" s="1">
        <f>SUM(FB6:FB66)</f>
        <v>22657</v>
      </c>
    </row>
    <row r="68" s="1" customFormat="1" spans="5:17">
      <c r="E68" s="45"/>
      <c r="F68" s="45"/>
      <c r="G68" s="58"/>
      <c r="H68" s="57"/>
      <c r="I68" s="79"/>
      <c r="J68" s="80"/>
      <c r="K68" s="79"/>
      <c r="Q68" s="1">
        <v>33.4125</v>
      </c>
    </row>
    <row r="69" spans="3:5">
      <c r="C69">
        <f>0.37*0.17*0.48</f>
        <v>0.030192</v>
      </c>
      <c r="E69" s="45"/>
    </row>
    <row r="70" spans="3:5">
      <c r="C70">
        <f>0.37*0.19*0.48</f>
        <v>0.033744</v>
      </c>
      <c r="E70" s="45"/>
    </row>
    <row r="71" spans="3:69">
      <c r="C71">
        <f>0.37*0.23*0.48</f>
        <v>0.040848</v>
      </c>
      <c r="E71" s="45"/>
      <c r="J71" s="48">
        <v>2310</v>
      </c>
      <c r="BQ71" s="1"/>
    </row>
    <row r="72" spans="3:10">
      <c r="C72">
        <f>0.37*0.28*0.48</f>
        <v>0.049728</v>
      </c>
      <c r="E72" s="45"/>
      <c r="J72" s="48">
        <v>2250</v>
      </c>
    </row>
    <row r="73" spans="1:10">
      <c r="A73" s="98" t="s">
        <v>199</v>
      </c>
      <c r="B73" s="98"/>
      <c r="C73">
        <v>0.019305</v>
      </c>
      <c r="E73" s="45"/>
      <c r="J73" s="48">
        <v>2280</v>
      </c>
    </row>
    <row r="74" spans="1:110">
      <c r="A74" s="98" t="s">
        <v>200</v>
      </c>
      <c r="B74" s="98"/>
      <c r="C74">
        <f>0.33*0.15*0.45</f>
        <v>0.022275</v>
      </c>
      <c r="E74" s="45"/>
      <c r="J74" s="48">
        <v>2170</v>
      </c>
      <c r="DF74" s="41">
        <v>300</v>
      </c>
    </row>
    <row r="75" spans="1:110">
      <c r="A75" s="98" t="s">
        <v>201</v>
      </c>
      <c r="B75" s="98"/>
      <c r="C75">
        <v>0.022275</v>
      </c>
      <c r="E75" s="45"/>
      <c r="J75" s="48">
        <v>2220</v>
      </c>
      <c r="DF75" s="41">
        <v>110</v>
      </c>
    </row>
    <row r="76" spans="1:110">
      <c r="A76" s="98" t="s">
        <v>202</v>
      </c>
      <c r="B76" s="98"/>
      <c r="C76" s="99">
        <f>0.33*0.2*0.45</f>
        <v>0.0297</v>
      </c>
      <c r="E76" s="45"/>
      <c r="J76" s="48">
        <v>2910</v>
      </c>
      <c r="DF76" s="41"/>
    </row>
    <row r="77" spans="1:110">
      <c r="A77" s="98" t="s">
        <v>203</v>
      </c>
      <c r="B77" s="98"/>
      <c r="C77" s="100">
        <v>9.8</v>
      </c>
      <c r="D77" s="100"/>
      <c r="E77" s="45"/>
      <c r="J77" s="48">
        <v>2210</v>
      </c>
      <c r="DF77" s="41">
        <v>50</v>
      </c>
    </row>
    <row r="78" spans="1:110">
      <c r="A78" s="98" t="s">
        <v>204</v>
      </c>
      <c r="B78" s="98"/>
      <c r="C78" s="101">
        <v>11.38</v>
      </c>
      <c r="D78" s="101"/>
      <c r="E78" s="45"/>
      <c r="J78" s="48">
        <v>2030</v>
      </c>
      <c r="DF78" s="1">
        <v>500</v>
      </c>
    </row>
    <row r="79" spans="1:110">
      <c r="A79" s="98" t="s">
        <v>205</v>
      </c>
      <c r="B79" s="98"/>
      <c r="C79" s="100">
        <v>14.6</v>
      </c>
      <c r="D79" s="100"/>
      <c r="E79" s="45"/>
      <c r="J79" s="48">
        <v>2680</v>
      </c>
      <c r="DF79" s="1">
        <v>850</v>
      </c>
    </row>
    <row r="80" spans="1:110">
      <c r="A80" s="98" t="s">
        <v>206</v>
      </c>
      <c r="B80" s="98"/>
      <c r="C80" s="101">
        <v>17.8</v>
      </c>
      <c r="D80" s="101"/>
      <c r="E80" s="45"/>
      <c r="J80" s="48">
        <v>2280</v>
      </c>
      <c r="DF80" s="1">
        <v>190</v>
      </c>
    </row>
    <row r="81" spans="1:110">
      <c r="A81" s="98" t="s">
        <v>199</v>
      </c>
      <c r="B81" s="98"/>
      <c r="C81" s="101">
        <v>6.1</v>
      </c>
      <c r="D81" s="101"/>
      <c r="E81" s="45"/>
      <c r="DF81" s="1">
        <v>200</v>
      </c>
    </row>
    <row r="82" spans="1:110">
      <c r="A82" s="98" t="s">
        <v>200</v>
      </c>
      <c r="B82" s="98"/>
      <c r="C82" s="101">
        <v>7.9</v>
      </c>
      <c r="D82" s="101"/>
      <c r="E82" s="45"/>
      <c r="DF82" s="42">
        <v>110</v>
      </c>
    </row>
    <row r="83" spans="1:110">
      <c r="A83" s="98" t="s">
        <v>201</v>
      </c>
      <c r="B83" s="98"/>
      <c r="C83" s="101">
        <v>8.6</v>
      </c>
      <c r="D83" s="101"/>
      <c r="E83" s="45"/>
      <c r="DF83" s="42"/>
    </row>
    <row r="84" spans="1:110">
      <c r="A84" s="98" t="s">
        <v>202</v>
      </c>
      <c r="B84" s="98"/>
      <c r="C84" s="101">
        <v>11.1</v>
      </c>
      <c r="D84" s="101"/>
      <c r="E84" s="45"/>
      <c r="DF84" s="1">
        <v>350</v>
      </c>
    </row>
    <row r="85" spans="1:110">
      <c r="A85" s="98" t="s">
        <v>91</v>
      </c>
      <c r="B85" s="98"/>
      <c r="F85" s="79"/>
      <c r="DF85" s="1">
        <v>250</v>
      </c>
    </row>
    <row r="86" spans="1:6">
      <c r="A86" s="98" t="s">
        <v>93</v>
      </c>
      <c r="B86" s="98"/>
      <c r="F86" s="79"/>
    </row>
    <row r="87" spans="1:6">
      <c r="A87" s="98" t="s">
        <v>95</v>
      </c>
      <c r="B87" s="98"/>
      <c r="F87" s="79"/>
    </row>
    <row r="88" spans="1:6">
      <c r="A88" s="98" t="s">
        <v>97</v>
      </c>
      <c r="B88" s="98"/>
      <c r="F88" s="79"/>
    </row>
    <row r="89" spans="3:6">
      <c r="C89" s="98"/>
      <c r="D89" s="98"/>
      <c r="E89" s="98"/>
      <c r="F89" s="79"/>
    </row>
    <row r="90" spans="1:6">
      <c r="A90" s="98" t="s">
        <v>207</v>
      </c>
      <c r="B90" s="98"/>
      <c r="C90" t="e">
        <f>ROUND(IF((H6-#REF!*(#REF!-$I1))&gt;0,(H6-#REF!*(#REF!-$I1)+#REF!),#REF!),0)</f>
        <v>#REF!</v>
      </c>
      <c r="F90" s="79"/>
    </row>
    <row r="91" spans="6:6">
      <c r="F91" s="79"/>
    </row>
    <row r="92" spans="6:6">
      <c r="F92" s="79"/>
    </row>
    <row r="93" spans="6:6">
      <c r="F93" s="79"/>
    </row>
    <row r="94" spans="6:6">
      <c r="F94" s="79"/>
    </row>
    <row r="95" spans="6:6">
      <c r="F95" s="79"/>
    </row>
    <row r="96" spans="6:6">
      <c r="F96" s="79"/>
    </row>
  </sheetData>
  <dataValidations count="1">
    <dataValidation allowBlank="1" showInputMessage="1" showErrorMessage="1" sqref="C22:E33"/>
  </dataValidations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9"/>
  <sheetViews>
    <sheetView zoomScale="70" zoomScaleNormal="70" workbookViewId="0">
      <pane xSplit="3" topLeftCell="D1" activePane="topRight" state="frozen"/>
      <selection/>
      <selection pane="topRight" activeCell="P15" sqref="P15"/>
    </sheetView>
  </sheetViews>
  <sheetFormatPr defaultColWidth="8.875" defaultRowHeight="14.25"/>
  <cols>
    <col min="1" max="1" width="17.875" style="29" customWidth="1"/>
    <col min="2" max="2" width="21.625" style="30" customWidth="1"/>
    <col min="3" max="3" width="7.25" style="4" customWidth="1"/>
    <col min="4" max="18" width="11.5" style="2" customWidth="1"/>
    <col min="19" max="19" width="12.625"/>
  </cols>
  <sheetData>
    <row r="1" ht="19.5" spans="1:18">
      <c r="A1" s="6" t="s">
        <v>208</v>
      </c>
      <c r="B1" s="31" t="s">
        <v>209</v>
      </c>
      <c r="C1" s="32" t="s">
        <v>210</v>
      </c>
      <c r="D1" s="33" t="s">
        <v>211</v>
      </c>
      <c r="E1" s="33" t="s">
        <v>212</v>
      </c>
      <c r="F1" s="33" t="s">
        <v>213</v>
      </c>
      <c r="G1" s="33" t="s">
        <v>214</v>
      </c>
      <c r="H1" s="33" t="s">
        <v>215</v>
      </c>
      <c r="I1" s="33" t="s">
        <v>216</v>
      </c>
      <c r="J1" s="33" t="s">
        <v>217</v>
      </c>
      <c r="K1" s="33" t="s">
        <v>218</v>
      </c>
      <c r="L1" s="33" t="s">
        <v>219</v>
      </c>
      <c r="M1" s="33" t="s">
        <v>220</v>
      </c>
      <c r="N1" s="33" t="s">
        <v>221</v>
      </c>
      <c r="O1" s="33" t="s">
        <v>222</v>
      </c>
      <c r="P1" s="33" t="s">
        <v>223</v>
      </c>
      <c r="Q1" s="33" t="s">
        <v>224</v>
      </c>
      <c r="R1" s="33" t="s">
        <v>225</v>
      </c>
    </row>
    <row r="2" spans="1:18">
      <c r="A2" s="10"/>
      <c r="B2" t="s">
        <v>226</v>
      </c>
      <c r="C2" s="12">
        <v>1231</v>
      </c>
      <c r="D2" s="34">
        <v>4353.828232</v>
      </c>
      <c r="E2" s="34">
        <v>6340.531876</v>
      </c>
      <c r="F2" s="34">
        <v>6260.822303</v>
      </c>
      <c r="G2" s="34">
        <v>6776.293935</v>
      </c>
      <c r="H2" s="34">
        <v>9766.694344</v>
      </c>
      <c r="I2" s="34">
        <v>1599.432568</v>
      </c>
      <c r="J2" s="34">
        <v>906.900099</v>
      </c>
      <c r="K2" s="34">
        <v>641.248888</v>
      </c>
      <c r="L2" s="34"/>
      <c r="M2" s="34"/>
      <c r="N2" s="34"/>
      <c r="O2" s="34"/>
      <c r="P2" s="34"/>
      <c r="Q2" s="34"/>
      <c r="R2" s="34"/>
    </row>
    <row r="3" spans="1:18">
      <c r="A3" s="14"/>
      <c r="B3" t="s">
        <v>227</v>
      </c>
      <c r="C3" s="12">
        <v>0</v>
      </c>
      <c r="D3" s="35">
        <f>SUM(D4:D31)</f>
        <v>41</v>
      </c>
      <c r="E3" s="35">
        <f t="shared" ref="E3:R3" si="0">SUM(E4:E31)</f>
        <v>39</v>
      </c>
      <c r="F3" s="35">
        <f t="shared" si="0"/>
        <v>36</v>
      </c>
      <c r="G3" s="35">
        <f t="shared" si="0"/>
        <v>33</v>
      </c>
      <c r="H3" s="35">
        <f t="shared" si="0"/>
        <v>32</v>
      </c>
      <c r="I3" s="35">
        <f t="shared" si="0"/>
        <v>39</v>
      </c>
      <c r="J3" s="35">
        <f t="shared" si="0"/>
        <v>42</v>
      </c>
      <c r="K3" s="35">
        <f t="shared" si="0"/>
        <v>47</v>
      </c>
      <c r="L3" s="35">
        <f t="shared" si="0"/>
        <v>42</v>
      </c>
      <c r="M3" s="35">
        <f t="shared" si="0"/>
        <v>55</v>
      </c>
      <c r="N3" s="35">
        <f t="shared" si="0"/>
        <v>50</v>
      </c>
      <c r="O3" s="35">
        <f t="shared" si="0"/>
        <v>45</v>
      </c>
      <c r="P3" s="35">
        <f t="shared" si="0"/>
        <v>41</v>
      </c>
      <c r="Q3" s="35">
        <f t="shared" si="0"/>
        <v>39</v>
      </c>
      <c r="R3" s="35">
        <f t="shared" si="0"/>
        <v>46</v>
      </c>
    </row>
    <row r="4" ht="15.75" spans="1:19">
      <c r="A4" s="16" t="s">
        <v>33</v>
      </c>
      <c r="B4" s="17" t="s">
        <v>34</v>
      </c>
      <c r="C4" s="36">
        <v>0</v>
      </c>
      <c r="D4" s="37">
        <v>5</v>
      </c>
      <c r="E4" s="37">
        <v>3</v>
      </c>
      <c r="F4" s="37">
        <v>14</v>
      </c>
      <c r="G4" s="37">
        <v>4</v>
      </c>
      <c r="H4" s="37">
        <v>6</v>
      </c>
      <c r="I4" s="37">
        <v>4</v>
      </c>
      <c r="J4" s="37">
        <v>5</v>
      </c>
      <c r="K4" s="37">
        <v>6</v>
      </c>
      <c r="L4" s="37">
        <v>6</v>
      </c>
      <c r="M4" s="37">
        <v>5</v>
      </c>
      <c r="N4" s="37">
        <v>7</v>
      </c>
      <c r="O4" s="37">
        <v>5</v>
      </c>
      <c r="P4" s="37">
        <v>5</v>
      </c>
      <c r="Q4" s="37">
        <v>6</v>
      </c>
      <c r="R4" s="37">
        <v>4</v>
      </c>
      <c r="S4">
        <f>AVERAGE(D4:R4)</f>
        <v>5.66666666666667</v>
      </c>
    </row>
    <row r="5" ht="15.75" spans="1:19">
      <c r="A5" s="16" t="s">
        <v>33</v>
      </c>
      <c r="B5" s="17" t="s">
        <v>36</v>
      </c>
      <c r="C5" s="36">
        <v>1</v>
      </c>
      <c r="D5" s="37">
        <v>2</v>
      </c>
      <c r="E5" s="37">
        <v>5</v>
      </c>
      <c r="F5" s="37">
        <v>2</v>
      </c>
      <c r="G5" s="37">
        <v>3</v>
      </c>
      <c r="H5" s="37">
        <v>2</v>
      </c>
      <c r="I5" s="37">
        <v>1</v>
      </c>
      <c r="J5" s="37">
        <v>0</v>
      </c>
      <c r="K5" s="37">
        <v>0</v>
      </c>
      <c r="L5" s="37">
        <v>0</v>
      </c>
      <c r="M5" s="37">
        <v>2</v>
      </c>
      <c r="N5" s="37">
        <v>0</v>
      </c>
      <c r="O5" s="37">
        <v>2</v>
      </c>
      <c r="P5" s="37">
        <v>0</v>
      </c>
      <c r="Q5" s="37">
        <v>1</v>
      </c>
      <c r="R5" s="37">
        <v>0</v>
      </c>
      <c r="S5">
        <f>AVERAGE(D5:R5)</f>
        <v>1.33333333333333</v>
      </c>
    </row>
    <row r="6" ht="15.75" spans="1:19">
      <c r="A6" s="16" t="s">
        <v>33</v>
      </c>
      <c r="B6" s="17" t="s">
        <v>39</v>
      </c>
      <c r="C6" s="36">
        <v>0</v>
      </c>
      <c r="D6" s="37">
        <v>7</v>
      </c>
      <c r="E6" s="37">
        <v>4</v>
      </c>
      <c r="F6" s="37">
        <v>7</v>
      </c>
      <c r="G6" s="37">
        <v>10</v>
      </c>
      <c r="H6" s="37">
        <v>5</v>
      </c>
      <c r="I6" s="37">
        <v>7</v>
      </c>
      <c r="J6" s="37">
        <v>11</v>
      </c>
      <c r="K6" s="37">
        <v>13</v>
      </c>
      <c r="L6" s="37">
        <v>9</v>
      </c>
      <c r="M6" s="37">
        <v>6</v>
      </c>
      <c r="N6" s="37">
        <v>8</v>
      </c>
      <c r="O6" s="37">
        <v>7</v>
      </c>
      <c r="P6" s="37">
        <v>5</v>
      </c>
      <c r="Q6" s="37">
        <v>7</v>
      </c>
      <c r="R6" s="37">
        <v>10</v>
      </c>
      <c r="S6">
        <f t="shared" ref="S6:S31" si="1">AVERAGE(D6:R6)</f>
        <v>7.73333333333333</v>
      </c>
    </row>
    <row r="7" ht="15.75" spans="1:19">
      <c r="A7" s="16" t="s">
        <v>33</v>
      </c>
      <c r="B7" s="17" t="s">
        <v>41</v>
      </c>
      <c r="C7" s="36">
        <v>39</v>
      </c>
      <c r="D7" s="37">
        <v>1</v>
      </c>
      <c r="E7" s="37">
        <v>0</v>
      </c>
      <c r="F7" s="37">
        <v>1</v>
      </c>
      <c r="G7" s="37">
        <v>0</v>
      </c>
      <c r="H7" s="37">
        <v>0</v>
      </c>
      <c r="I7" s="37">
        <v>1</v>
      </c>
      <c r="J7" s="37">
        <v>3</v>
      </c>
      <c r="K7" s="37">
        <v>0</v>
      </c>
      <c r="L7" s="37">
        <v>0</v>
      </c>
      <c r="M7" s="37">
        <v>1</v>
      </c>
      <c r="N7" s="37">
        <v>1</v>
      </c>
      <c r="O7" s="37">
        <v>0</v>
      </c>
      <c r="P7" s="37">
        <v>0</v>
      </c>
      <c r="Q7" s="37">
        <v>0</v>
      </c>
      <c r="R7" s="37">
        <v>1</v>
      </c>
      <c r="S7">
        <f t="shared" si="1"/>
        <v>0.6</v>
      </c>
    </row>
    <row r="8" ht="15.75" spans="1:19">
      <c r="A8" s="10" t="s">
        <v>228</v>
      </c>
      <c r="B8" s="38" t="s">
        <v>44</v>
      </c>
      <c r="C8" s="18">
        <v>15</v>
      </c>
      <c r="D8" s="39">
        <v>1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>
        <f t="shared" si="1"/>
        <v>0.0666666666666667</v>
      </c>
    </row>
    <row r="9" ht="15.75" spans="1:19">
      <c r="A9" s="10" t="s">
        <v>228</v>
      </c>
      <c r="B9" s="38" t="s">
        <v>46</v>
      </c>
      <c r="C9" s="18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1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>
        <f t="shared" si="1"/>
        <v>0.0666666666666667</v>
      </c>
    </row>
    <row r="10" ht="15.75" spans="1:19">
      <c r="A10" s="10" t="s">
        <v>228</v>
      </c>
      <c r="B10" s="38" t="s">
        <v>48</v>
      </c>
      <c r="C10" s="18">
        <v>0</v>
      </c>
      <c r="D10" s="39">
        <v>3</v>
      </c>
      <c r="E10" s="39">
        <v>6</v>
      </c>
      <c r="F10" s="39">
        <v>0</v>
      </c>
      <c r="G10" s="39">
        <v>9</v>
      </c>
      <c r="H10" s="39">
        <v>6</v>
      </c>
      <c r="I10" s="39">
        <v>10</v>
      </c>
      <c r="J10" s="39">
        <v>12</v>
      </c>
      <c r="K10" s="39">
        <v>9</v>
      </c>
      <c r="L10" s="39">
        <v>7</v>
      </c>
      <c r="M10" s="39">
        <v>4</v>
      </c>
      <c r="N10" s="39">
        <v>7</v>
      </c>
      <c r="O10" s="39">
        <v>6</v>
      </c>
      <c r="P10" s="39">
        <v>6</v>
      </c>
      <c r="Q10" s="39">
        <v>6</v>
      </c>
      <c r="R10" s="39">
        <v>6</v>
      </c>
      <c r="S10">
        <f t="shared" si="1"/>
        <v>6.46666666666667</v>
      </c>
    </row>
    <row r="11" ht="15.75" spans="1:19">
      <c r="A11" s="10" t="s">
        <v>228</v>
      </c>
      <c r="B11" s="38" t="s">
        <v>50</v>
      </c>
      <c r="C11" s="18">
        <v>1</v>
      </c>
      <c r="D11" s="39">
        <v>17</v>
      </c>
      <c r="E11" s="39">
        <v>5</v>
      </c>
      <c r="F11" s="39">
        <v>2</v>
      </c>
      <c r="G11" s="39">
        <v>1</v>
      </c>
      <c r="H11" s="39">
        <v>1</v>
      </c>
      <c r="I11" s="39">
        <v>4</v>
      </c>
      <c r="J11" s="39">
        <v>1</v>
      </c>
      <c r="K11" s="39">
        <v>0</v>
      </c>
      <c r="L11" s="39">
        <v>0</v>
      </c>
      <c r="M11" s="39">
        <v>0</v>
      </c>
      <c r="N11" s="39">
        <v>0</v>
      </c>
      <c r="O11" s="39">
        <v>1</v>
      </c>
      <c r="P11" s="39">
        <v>0</v>
      </c>
      <c r="Q11" s="39">
        <v>0</v>
      </c>
      <c r="R11" s="39">
        <v>1</v>
      </c>
      <c r="S11">
        <f t="shared" si="1"/>
        <v>2.2</v>
      </c>
    </row>
    <row r="12" ht="15.75" spans="1:19">
      <c r="A12" s="16" t="s">
        <v>229</v>
      </c>
      <c r="B12" s="22" t="s">
        <v>230</v>
      </c>
      <c r="C12" s="36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>
        <f t="shared" si="1"/>
        <v>0</v>
      </c>
    </row>
    <row r="13" ht="15.75" spans="1:19">
      <c r="A13" s="16" t="s">
        <v>229</v>
      </c>
      <c r="B13" s="22" t="s">
        <v>231</v>
      </c>
      <c r="C13" s="36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>
        <f t="shared" si="1"/>
        <v>0</v>
      </c>
    </row>
    <row r="14" ht="15.75" spans="1:19">
      <c r="A14" s="16" t="s">
        <v>229</v>
      </c>
      <c r="B14" s="22" t="s">
        <v>232</v>
      </c>
      <c r="C14" s="36">
        <v>104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>
        <f t="shared" si="1"/>
        <v>0</v>
      </c>
    </row>
    <row r="15" ht="15.75" spans="1:19">
      <c r="A15" s="16" t="s">
        <v>229</v>
      </c>
      <c r="B15" s="22" t="s">
        <v>233</v>
      </c>
      <c r="C15" s="36">
        <v>75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>
        <f t="shared" si="1"/>
        <v>0</v>
      </c>
    </row>
    <row r="16" ht="15.75" spans="1:19">
      <c r="A16" s="10" t="s">
        <v>234</v>
      </c>
      <c r="B16" s="23" t="s">
        <v>53</v>
      </c>
      <c r="C16" s="18">
        <v>134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>
        <f t="shared" si="1"/>
        <v>0</v>
      </c>
    </row>
    <row r="17" ht="15.75" spans="1:19">
      <c r="A17" s="10" t="s">
        <v>234</v>
      </c>
      <c r="B17" s="23" t="s">
        <v>55</v>
      </c>
      <c r="C17" s="18">
        <v>95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39">
        <v>1</v>
      </c>
      <c r="R17" s="39">
        <v>0</v>
      </c>
      <c r="S17">
        <f t="shared" si="1"/>
        <v>0.0666666666666667</v>
      </c>
    </row>
    <row r="18" ht="15.75" spans="1:19">
      <c r="A18" s="10" t="s">
        <v>234</v>
      </c>
      <c r="B18" s="23" t="s">
        <v>57</v>
      </c>
      <c r="C18" s="18">
        <v>68</v>
      </c>
      <c r="D18" s="39">
        <v>1</v>
      </c>
      <c r="E18" s="39">
        <v>8</v>
      </c>
      <c r="F18" s="39">
        <v>4</v>
      </c>
      <c r="G18" s="39">
        <v>4</v>
      </c>
      <c r="H18" s="39">
        <v>4</v>
      </c>
      <c r="I18" s="39">
        <v>4</v>
      </c>
      <c r="J18" s="39">
        <v>2</v>
      </c>
      <c r="K18" s="39">
        <v>13</v>
      </c>
      <c r="L18" s="39">
        <v>11</v>
      </c>
      <c r="M18" s="39">
        <v>26</v>
      </c>
      <c r="N18" s="39">
        <v>19</v>
      </c>
      <c r="O18" s="39">
        <v>20</v>
      </c>
      <c r="P18" s="39">
        <v>19</v>
      </c>
      <c r="Q18" s="39">
        <v>9</v>
      </c>
      <c r="R18" s="39">
        <v>17</v>
      </c>
      <c r="S18">
        <f t="shared" si="1"/>
        <v>10.7333333333333</v>
      </c>
    </row>
    <row r="19" ht="15.75" spans="1:19">
      <c r="A19" s="10" t="s">
        <v>234</v>
      </c>
      <c r="B19" s="24" t="s">
        <v>59</v>
      </c>
      <c r="C19" s="18">
        <v>78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1</v>
      </c>
      <c r="L19" s="39">
        <v>1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>
        <f t="shared" si="1"/>
        <v>0.133333333333333</v>
      </c>
    </row>
    <row r="20" ht="15.75" spans="1:19">
      <c r="A20" s="16" t="s">
        <v>235</v>
      </c>
      <c r="B20" s="40" t="s">
        <v>62</v>
      </c>
      <c r="C20" s="36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>
        <f t="shared" si="1"/>
        <v>0</v>
      </c>
    </row>
    <row r="21" ht="15.75" spans="1:19">
      <c r="A21" s="16" t="s">
        <v>235</v>
      </c>
      <c r="B21" s="40" t="s">
        <v>64</v>
      </c>
      <c r="C21" s="36">
        <v>1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>
        <f t="shared" si="1"/>
        <v>0</v>
      </c>
    </row>
    <row r="22" ht="15.75" spans="1:19">
      <c r="A22" s="16" t="s">
        <v>235</v>
      </c>
      <c r="B22" s="40" t="s">
        <v>66</v>
      </c>
      <c r="C22" s="36">
        <v>0</v>
      </c>
      <c r="D22" s="37">
        <v>0</v>
      </c>
      <c r="E22" s="37">
        <v>2</v>
      </c>
      <c r="F22" s="37">
        <v>0</v>
      </c>
      <c r="G22" s="37">
        <v>0</v>
      </c>
      <c r="H22" s="37">
        <v>1</v>
      </c>
      <c r="I22" s="37">
        <v>1</v>
      </c>
      <c r="J22" s="37">
        <v>5</v>
      </c>
      <c r="K22" s="37">
        <v>0</v>
      </c>
      <c r="L22" s="37">
        <v>1</v>
      </c>
      <c r="M22" s="37">
        <v>2</v>
      </c>
      <c r="N22" s="37">
        <v>1</v>
      </c>
      <c r="O22" s="37">
        <v>1</v>
      </c>
      <c r="P22" s="37">
        <v>0</v>
      </c>
      <c r="Q22" s="37">
        <v>0</v>
      </c>
      <c r="R22" s="37">
        <v>3</v>
      </c>
      <c r="S22">
        <f t="shared" si="1"/>
        <v>1.13333333333333</v>
      </c>
    </row>
    <row r="23" ht="15.75" spans="1:19">
      <c r="A23" s="16" t="s">
        <v>235</v>
      </c>
      <c r="B23" s="40" t="s">
        <v>68</v>
      </c>
      <c r="C23" s="36">
        <v>0</v>
      </c>
      <c r="D23" s="37">
        <v>3</v>
      </c>
      <c r="E23" s="37">
        <v>3</v>
      </c>
      <c r="F23" s="37">
        <v>5</v>
      </c>
      <c r="G23" s="37">
        <v>2</v>
      </c>
      <c r="H23" s="37">
        <v>6</v>
      </c>
      <c r="I23" s="37">
        <v>4</v>
      </c>
      <c r="J23" s="37">
        <v>2</v>
      </c>
      <c r="K23" s="37">
        <v>5</v>
      </c>
      <c r="L23" s="37">
        <v>3</v>
      </c>
      <c r="M23" s="37">
        <v>7</v>
      </c>
      <c r="N23" s="37">
        <v>4</v>
      </c>
      <c r="O23" s="37">
        <v>3</v>
      </c>
      <c r="P23" s="37">
        <v>2</v>
      </c>
      <c r="Q23" s="37">
        <v>5</v>
      </c>
      <c r="R23" s="37">
        <v>3</v>
      </c>
      <c r="S23">
        <f t="shared" si="1"/>
        <v>3.8</v>
      </c>
    </row>
    <row r="24" s="1" customFormat="1" ht="15.75" spans="1:19">
      <c r="A24" s="10" t="s">
        <v>70</v>
      </c>
      <c r="B24" s="26" t="s">
        <v>71</v>
      </c>
      <c r="C24" s="36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>
        <f t="shared" si="1"/>
        <v>0</v>
      </c>
    </row>
    <row r="25" s="1" customFormat="1" ht="15.75" spans="1:19">
      <c r="A25" s="10" t="s">
        <v>70</v>
      </c>
      <c r="B25" s="26" t="s">
        <v>73</v>
      </c>
      <c r="C25" s="36">
        <v>0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>
        <f t="shared" si="1"/>
        <v>0</v>
      </c>
    </row>
    <row r="26" s="1" customFormat="1" ht="15.75" spans="1:19">
      <c r="A26" s="10" t="s">
        <v>70</v>
      </c>
      <c r="B26" s="26" t="s">
        <v>75</v>
      </c>
      <c r="C26" s="36">
        <v>31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>
        <f t="shared" si="1"/>
        <v>0</v>
      </c>
    </row>
    <row r="27" s="1" customFormat="1" ht="15.75" spans="1:19">
      <c r="A27" s="10" t="s">
        <v>70</v>
      </c>
      <c r="B27" s="26" t="s">
        <v>77</v>
      </c>
      <c r="C27" s="36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>
        <f t="shared" si="1"/>
        <v>0</v>
      </c>
    </row>
    <row r="28" ht="15.75" spans="1:19">
      <c r="A28" s="16" t="s">
        <v>236</v>
      </c>
      <c r="B28" s="27" t="s">
        <v>80</v>
      </c>
      <c r="C28" s="36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>
        <f t="shared" si="1"/>
        <v>0</v>
      </c>
    </row>
    <row r="29" ht="15.75" spans="1:19">
      <c r="A29" s="16" t="s">
        <v>236</v>
      </c>
      <c r="B29" s="27" t="s">
        <v>83</v>
      </c>
      <c r="C29" s="36">
        <v>0</v>
      </c>
      <c r="D29" s="37">
        <v>1</v>
      </c>
      <c r="E29" s="37">
        <v>3</v>
      </c>
      <c r="F29" s="37">
        <v>1</v>
      </c>
      <c r="G29" s="37">
        <v>0</v>
      </c>
      <c r="H29" s="37">
        <v>1</v>
      </c>
      <c r="I29" s="37">
        <v>2</v>
      </c>
      <c r="J29" s="37">
        <v>1</v>
      </c>
      <c r="K29" s="37">
        <v>0</v>
      </c>
      <c r="L29" s="37">
        <v>4</v>
      </c>
      <c r="M29" s="37">
        <v>2</v>
      </c>
      <c r="N29" s="37">
        <v>3</v>
      </c>
      <c r="O29" s="37">
        <v>0</v>
      </c>
      <c r="P29" s="37">
        <v>4</v>
      </c>
      <c r="Q29" s="37">
        <v>4</v>
      </c>
      <c r="R29" s="37">
        <v>1</v>
      </c>
      <c r="S29">
        <f t="shared" si="1"/>
        <v>1.8</v>
      </c>
    </row>
    <row r="30" ht="15.75" spans="1:19">
      <c r="A30" s="10" t="s">
        <v>237</v>
      </c>
      <c r="B30" s="26" t="s">
        <v>86</v>
      </c>
      <c r="C30" s="36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>
        <f t="shared" si="1"/>
        <v>0</v>
      </c>
    </row>
    <row r="31" ht="15.75" spans="1:19">
      <c r="A31" s="10" t="s">
        <v>237</v>
      </c>
      <c r="B31" s="26" t="s">
        <v>89</v>
      </c>
      <c r="C31" s="36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>
        <f t="shared" si="1"/>
        <v>0</v>
      </c>
    </row>
    <row r="32" ht="15.75" spans="3:19">
      <c r="C32" s="4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9">
        <v>0</v>
      </c>
      <c r="J32" s="39">
        <v>0</v>
      </c>
      <c r="K32" s="39">
        <v>0</v>
      </c>
      <c r="L32" s="37">
        <v>0</v>
      </c>
      <c r="M32" s="37">
        <v>0</v>
      </c>
      <c r="N32" s="37">
        <v>0</v>
      </c>
      <c r="O32" s="37">
        <v>0</v>
      </c>
      <c r="P32" s="37">
        <v>0</v>
      </c>
      <c r="Q32" s="39">
        <v>0</v>
      </c>
      <c r="R32" s="39">
        <v>0</v>
      </c>
      <c r="S32">
        <f t="shared" ref="S32:S55" si="2">AVERAGE(D32:K32)</f>
        <v>0</v>
      </c>
    </row>
    <row r="33" ht="15.75" spans="3:19">
      <c r="C33" s="4">
        <v>24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9">
        <v>0</v>
      </c>
      <c r="J33" s="39">
        <v>0</v>
      </c>
      <c r="K33" s="39">
        <v>0</v>
      </c>
      <c r="L33" s="37">
        <v>0</v>
      </c>
      <c r="M33" s="37">
        <v>0</v>
      </c>
      <c r="N33" s="37">
        <v>0</v>
      </c>
      <c r="O33" s="37">
        <v>0</v>
      </c>
      <c r="P33" s="37">
        <v>0</v>
      </c>
      <c r="Q33" s="39">
        <v>0</v>
      </c>
      <c r="R33" s="39">
        <v>0</v>
      </c>
      <c r="S33">
        <f t="shared" si="2"/>
        <v>0</v>
      </c>
    </row>
    <row r="34" ht="15.75" spans="3:19">
      <c r="C34" s="4">
        <v>31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9">
        <v>0</v>
      </c>
      <c r="J34" s="39">
        <v>0</v>
      </c>
      <c r="K34" s="39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9">
        <v>0</v>
      </c>
      <c r="R34" s="39">
        <v>0</v>
      </c>
      <c r="S34">
        <f t="shared" si="2"/>
        <v>0</v>
      </c>
    </row>
    <row r="35" ht="15.75" spans="3:19">
      <c r="C35" s="4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>
        <f t="shared" si="2"/>
        <v>0</v>
      </c>
    </row>
    <row r="36" ht="15.75" spans="3:19">
      <c r="C36" s="4">
        <v>11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7">
        <v>0</v>
      </c>
      <c r="J36" s="37">
        <v>0</v>
      </c>
      <c r="K36" s="37">
        <v>0</v>
      </c>
      <c r="L36" s="39">
        <v>0</v>
      </c>
      <c r="M36" s="39">
        <v>0</v>
      </c>
      <c r="N36" s="39">
        <v>0</v>
      </c>
      <c r="O36" s="39">
        <v>0</v>
      </c>
      <c r="P36" s="39">
        <v>0</v>
      </c>
      <c r="Q36" s="37">
        <v>0</v>
      </c>
      <c r="R36" s="37">
        <v>0</v>
      </c>
      <c r="S36">
        <f t="shared" si="2"/>
        <v>0</v>
      </c>
    </row>
    <row r="37" ht="15.75" spans="3:19">
      <c r="C37" s="4">
        <v>25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7">
        <v>0</v>
      </c>
      <c r="J37" s="37">
        <v>0</v>
      </c>
      <c r="K37" s="37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7">
        <v>0</v>
      </c>
      <c r="R37" s="37">
        <v>0</v>
      </c>
      <c r="S37">
        <f t="shared" si="2"/>
        <v>0</v>
      </c>
    </row>
    <row r="38" ht="15.75" spans="3:19">
      <c r="C38" s="4">
        <v>6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>
        <f t="shared" si="2"/>
        <v>0</v>
      </c>
    </row>
    <row r="39" ht="15.75" spans="3:19">
      <c r="C39" s="4">
        <v>36</v>
      </c>
      <c r="D39" s="37">
        <v>1</v>
      </c>
      <c r="E39" s="37">
        <v>1</v>
      </c>
      <c r="F39" s="37">
        <v>0</v>
      </c>
      <c r="G39" s="37">
        <v>2</v>
      </c>
      <c r="H39" s="37">
        <v>1</v>
      </c>
      <c r="I39" s="39">
        <v>0</v>
      </c>
      <c r="J39" s="39">
        <v>0</v>
      </c>
      <c r="K39" s="39">
        <v>0</v>
      </c>
      <c r="L39" s="37">
        <v>0</v>
      </c>
      <c r="M39" s="37">
        <v>1</v>
      </c>
      <c r="N39" s="37">
        <v>1</v>
      </c>
      <c r="O39" s="37">
        <v>0</v>
      </c>
      <c r="P39" s="37">
        <v>0</v>
      </c>
      <c r="Q39" s="39">
        <v>0</v>
      </c>
      <c r="R39" s="39">
        <v>2</v>
      </c>
      <c r="S39">
        <f t="shared" si="2"/>
        <v>0.625</v>
      </c>
    </row>
    <row r="40" ht="15.75" spans="3:19">
      <c r="C40" s="4">
        <v>34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9">
        <v>1</v>
      </c>
      <c r="J40" s="39">
        <v>0</v>
      </c>
      <c r="K40" s="39">
        <v>0</v>
      </c>
      <c r="L40" s="37">
        <v>1</v>
      </c>
      <c r="M40" s="37">
        <v>0</v>
      </c>
      <c r="N40" s="37">
        <v>0</v>
      </c>
      <c r="O40" s="37">
        <v>0</v>
      </c>
      <c r="P40" s="37">
        <v>0</v>
      </c>
      <c r="Q40" s="39">
        <v>1</v>
      </c>
      <c r="R40" s="39">
        <v>0</v>
      </c>
      <c r="S40">
        <f t="shared" si="2"/>
        <v>0.125</v>
      </c>
    </row>
    <row r="41" ht="15.75" spans="3:19">
      <c r="C41" s="4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>
        <f t="shared" si="2"/>
        <v>0</v>
      </c>
    </row>
    <row r="42" ht="15.75" spans="3:19">
      <c r="C42" s="4">
        <v>9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7">
        <v>0</v>
      </c>
      <c r="J42" s="37">
        <v>0</v>
      </c>
      <c r="K42" s="37">
        <v>0</v>
      </c>
      <c r="L42" s="39">
        <v>0</v>
      </c>
      <c r="M42" s="39">
        <v>0</v>
      </c>
      <c r="N42" s="39">
        <v>0</v>
      </c>
      <c r="O42" s="39">
        <v>0</v>
      </c>
      <c r="P42" s="39">
        <v>0</v>
      </c>
      <c r="Q42" s="37">
        <v>0</v>
      </c>
      <c r="R42" s="37">
        <v>0</v>
      </c>
      <c r="S42">
        <f t="shared" si="2"/>
        <v>0</v>
      </c>
    </row>
    <row r="43" ht="15.75" spans="3:19">
      <c r="C43" s="4">
        <v>14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7">
        <v>0</v>
      </c>
      <c r="J43" s="37">
        <v>0</v>
      </c>
      <c r="K43" s="37">
        <v>0</v>
      </c>
      <c r="L43" s="39">
        <v>0</v>
      </c>
      <c r="M43" s="39">
        <v>0</v>
      </c>
      <c r="N43" s="39">
        <v>0</v>
      </c>
      <c r="O43" s="39">
        <v>0</v>
      </c>
      <c r="P43" s="39">
        <v>0</v>
      </c>
      <c r="Q43" s="37">
        <v>0</v>
      </c>
      <c r="R43" s="37">
        <v>0</v>
      </c>
      <c r="S43">
        <f t="shared" si="2"/>
        <v>0</v>
      </c>
    </row>
    <row r="44" ht="15.75" spans="3:19">
      <c r="C44" s="4">
        <v>12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0</v>
      </c>
      <c r="S44">
        <f t="shared" si="2"/>
        <v>0</v>
      </c>
    </row>
    <row r="45" ht="15.75" spans="3:19">
      <c r="C45" s="4">
        <v>36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9">
        <v>0</v>
      </c>
      <c r="J45" s="39">
        <v>0</v>
      </c>
      <c r="K45" s="39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9">
        <v>0</v>
      </c>
      <c r="R45" s="39">
        <v>0</v>
      </c>
      <c r="S45">
        <f t="shared" si="2"/>
        <v>0</v>
      </c>
    </row>
    <row r="46" ht="15.75" spans="3:19">
      <c r="C46" s="4">
        <v>36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9">
        <v>0</v>
      </c>
      <c r="J46" s="39">
        <v>0</v>
      </c>
      <c r="K46" s="39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9">
        <v>0</v>
      </c>
      <c r="R46" s="39">
        <v>0</v>
      </c>
      <c r="S46">
        <f t="shared" si="2"/>
        <v>0</v>
      </c>
    </row>
    <row r="47" ht="15.75" spans="3:19">
      <c r="C47" s="4">
        <v>37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9">
        <v>0</v>
      </c>
      <c r="J47" s="39">
        <v>0</v>
      </c>
      <c r="K47" s="39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9">
        <v>0</v>
      </c>
      <c r="R47" s="39">
        <v>0</v>
      </c>
      <c r="S47">
        <f t="shared" si="2"/>
        <v>0</v>
      </c>
    </row>
    <row r="48" ht="15.75" spans="3:19">
      <c r="C48" s="4">
        <v>37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>
        <f t="shared" si="2"/>
        <v>0</v>
      </c>
    </row>
    <row r="49" ht="15.75" spans="3:19">
      <c r="C49" s="4">
        <v>35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</v>
      </c>
      <c r="S49">
        <f t="shared" si="2"/>
        <v>0</v>
      </c>
    </row>
    <row r="50" ht="15.75" spans="3:19">
      <c r="C50" s="4">
        <v>13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</v>
      </c>
      <c r="S50">
        <f t="shared" si="2"/>
        <v>0</v>
      </c>
    </row>
    <row r="51" ht="15.75" spans="3:19">
      <c r="C51" s="4">
        <v>32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0</v>
      </c>
      <c r="S51">
        <f t="shared" si="2"/>
        <v>0</v>
      </c>
    </row>
    <row r="52" ht="15.75" spans="3:19">
      <c r="C52" s="4">
        <v>37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0</v>
      </c>
      <c r="S52">
        <f t="shared" si="2"/>
        <v>0</v>
      </c>
    </row>
    <row r="53" ht="15.75" spans="3:19">
      <c r="C53" s="4">
        <v>18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  <c r="R53" s="39">
        <v>0</v>
      </c>
      <c r="S53">
        <f t="shared" si="2"/>
        <v>0</v>
      </c>
    </row>
    <row r="54" ht="15.75" spans="3:19">
      <c r="C54" s="4">
        <v>17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39">
        <v>0</v>
      </c>
      <c r="S54">
        <f t="shared" si="2"/>
        <v>0</v>
      </c>
    </row>
    <row r="55" ht="15.75" spans="3:19">
      <c r="C55" s="4">
        <v>35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39">
        <v>0</v>
      </c>
      <c r="M55" s="39">
        <v>0</v>
      </c>
      <c r="N55" s="39">
        <v>0</v>
      </c>
      <c r="O55" s="39">
        <v>0</v>
      </c>
      <c r="P55" s="39">
        <v>0</v>
      </c>
      <c r="Q55" s="39">
        <v>0</v>
      </c>
      <c r="R55" s="39">
        <v>0</v>
      </c>
      <c r="S55">
        <f t="shared" si="2"/>
        <v>0</v>
      </c>
    </row>
    <row r="56" ht="15.75" spans="4:16">
      <c r="D56" s="39">
        <v>0</v>
      </c>
      <c r="E56" s="39">
        <v>0</v>
      </c>
      <c r="F56" s="39">
        <v>0</v>
      </c>
      <c r="G56" s="39">
        <v>0</v>
      </c>
      <c r="H56" s="39">
        <v>0</v>
      </c>
      <c r="L56" s="39"/>
      <c r="M56" s="39"/>
      <c r="N56" s="39"/>
      <c r="O56" s="39"/>
      <c r="P56" s="39"/>
    </row>
    <row r="57" ht="15.75" spans="4:16">
      <c r="D57" s="39">
        <v>0</v>
      </c>
      <c r="E57" s="39">
        <v>0</v>
      </c>
      <c r="F57" s="39">
        <v>0</v>
      </c>
      <c r="G57" s="39">
        <v>0</v>
      </c>
      <c r="H57" s="39">
        <v>0</v>
      </c>
      <c r="L57" s="39"/>
      <c r="M57" s="39"/>
      <c r="N57" s="39"/>
      <c r="O57" s="39"/>
      <c r="P57" s="39"/>
    </row>
    <row r="58" ht="15.75" spans="4:16">
      <c r="D58" s="39">
        <v>0</v>
      </c>
      <c r="E58" s="39">
        <v>0</v>
      </c>
      <c r="F58" s="39">
        <v>0</v>
      </c>
      <c r="G58" s="39">
        <v>0</v>
      </c>
      <c r="H58" s="39">
        <v>0</v>
      </c>
      <c r="L58" s="39"/>
      <c r="M58" s="39"/>
      <c r="N58" s="39"/>
      <c r="O58" s="39"/>
      <c r="P58" s="39"/>
    </row>
    <row r="59" ht="15.75" spans="4:16">
      <c r="D59" s="39">
        <v>0</v>
      </c>
      <c r="E59" s="39">
        <v>0</v>
      </c>
      <c r="F59" s="39">
        <v>0</v>
      </c>
      <c r="G59" s="39">
        <v>0</v>
      </c>
      <c r="H59" s="39">
        <v>0</v>
      </c>
      <c r="L59" s="39"/>
      <c r="M59" s="39"/>
      <c r="N59" s="39"/>
      <c r="O59" s="39"/>
      <c r="P59" s="39"/>
    </row>
  </sheetData>
  <conditionalFormatting sqref="C2">
    <cfRule type="cellIs" dxfId="0" priority="353" stopIfTrue="1" operator="greaterThan">
      <formula>0</formula>
    </cfRule>
    <cfRule type="cellIs" dxfId="1" priority="352" stopIfTrue="1" operator="greaterThan">
      <formula>22</formula>
    </cfRule>
    <cfRule type="cellIs" dxfId="1" priority="351" stopIfTrue="1" operator="greaterThan">
      <formula>0</formula>
    </cfRule>
  </conditionalFormatting>
  <conditionalFormatting sqref="D2">
    <cfRule type="cellIs" dxfId="0" priority="115" stopIfTrue="1" operator="greaterThan">
      <formula>0</formula>
    </cfRule>
    <cfRule type="cellIs" dxfId="1" priority="110" stopIfTrue="1" operator="greaterThan">
      <formula>22</formula>
    </cfRule>
    <cfRule type="cellIs" dxfId="1" priority="105" stopIfTrue="1" operator="greaterThan">
      <formula>0</formula>
    </cfRule>
  </conditionalFormatting>
  <conditionalFormatting sqref="E2">
    <cfRule type="cellIs" dxfId="0" priority="114" stopIfTrue="1" operator="greaterThan">
      <formula>0</formula>
    </cfRule>
    <cfRule type="cellIs" dxfId="1" priority="109" stopIfTrue="1" operator="greaterThan">
      <formula>22</formula>
    </cfRule>
    <cfRule type="cellIs" dxfId="1" priority="104" stopIfTrue="1" operator="greaterThan">
      <formula>0</formula>
    </cfRule>
  </conditionalFormatting>
  <conditionalFormatting sqref="F2">
    <cfRule type="cellIs" dxfId="0" priority="113" stopIfTrue="1" operator="greaterThan">
      <formula>0</formula>
    </cfRule>
    <cfRule type="cellIs" dxfId="1" priority="108" stopIfTrue="1" operator="greaterThan">
      <formula>22</formula>
    </cfRule>
    <cfRule type="cellIs" dxfId="1" priority="103" stopIfTrue="1" operator="greaterThan">
      <formula>0</formula>
    </cfRule>
  </conditionalFormatting>
  <conditionalFormatting sqref="G2">
    <cfRule type="cellIs" dxfId="0" priority="112" stopIfTrue="1" operator="greaterThan">
      <formula>0</formula>
    </cfRule>
    <cfRule type="cellIs" dxfId="1" priority="107" stopIfTrue="1" operator="greaterThan">
      <formula>22</formula>
    </cfRule>
    <cfRule type="cellIs" dxfId="1" priority="102" stopIfTrue="1" operator="greaterThan">
      <formula>0</formula>
    </cfRule>
  </conditionalFormatting>
  <conditionalFormatting sqref="H2">
    <cfRule type="cellIs" dxfId="0" priority="111" stopIfTrue="1" operator="greaterThan">
      <formula>0</formula>
    </cfRule>
    <cfRule type="cellIs" dxfId="1" priority="106" stopIfTrue="1" operator="greaterThan">
      <formula>22</formula>
    </cfRule>
    <cfRule type="cellIs" dxfId="1" priority="101" stopIfTrue="1" operator="greaterThan">
      <formula>0</formula>
    </cfRule>
  </conditionalFormatting>
  <conditionalFormatting sqref="I2">
    <cfRule type="cellIs" dxfId="0" priority="142" stopIfTrue="1" operator="greaterThan">
      <formula>0</formula>
    </cfRule>
    <cfRule type="cellIs" dxfId="1" priority="136" stopIfTrue="1" operator="greaterThan">
      <formula>22</formula>
    </cfRule>
    <cfRule type="cellIs" dxfId="1" priority="130" stopIfTrue="1" operator="greaterThan">
      <formula>0</formula>
    </cfRule>
  </conditionalFormatting>
  <conditionalFormatting sqref="J2">
    <cfRule type="cellIs" dxfId="0" priority="141" stopIfTrue="1" operator="greaterThan">
      <formula>0</formula>
    </cfRule>
    <cfRule type="cellIs" dxfId="1" priority="135" stopIfTrue="1" operator="greaterThan">
      <formula>22</formula>
    </cfRule>
    <cfRule type="cellIs" dxfId="1" priority="129" stopIfTrue="1" operator="greaterThan">
      <formula>0</formula>
    </cfRule>
  </conditionalFormatting>
  <conditionalFormatting sqref="K2">
    <cfRule type="cellIs" dxfId="1" priority="128" stopIfTrue="1" operator="greaterThan">
      <formula>0</formula>
    </cfRule>
    <cfRule type="cellIs" dxfId="1" priority="134" stopIfTrue="1" operator="greaterThan">
      <formula>22</formula>
    </cfRule>
    <cfRule type="cellIs" dxfId="0" priority="140" stopIfTrue="1" operator="greaterThan">
      <formula>0</formula>
    </cfRule>
  </conditionalFormatting>
  <conditionalFormatting sqref="L2">
    <cfRule type="cellIs" dxfId="0" priority="66" stopIfTrue="1" operator="greaterThan">
      <formula>0</formula>
    </cfRule>
    <cfRule type="cellIs" dxfId="1" priority="61" stopIfTrue="1" operator="greaterThan">
      <formula>22</formula>
    </cfRule>
    <cfRule type="cellIs" dxfId="1" priority="56" stopIfTrue="1" operator="greaterThan">
      <formula>0</formula>
    </cfRule>
  </conditionalFormatting>
  <conditionalFormatting sqref="M2">
    <cfRule type="cellIs" dxfId="0" priority="65" stopIfTrue="1" operator="greaterThan">
      <formula>0</formula>
    </cfRule>
    <cfRule type="cellIs" dxfId="1" priority="60" stopIfTrue="1" operator="greaterThan">
      <formula>22</formula>
    </cfRule>
    <cfRule type="cellIs" dxfId="1" priority="55" stopIfTrue="1" operator="greaterThan">
      <formula>0</formula>
    </cfRule>
  </conditionalFormatting>
  <conditionalFormatting sqref="N2">
    <cfRule type="cellIs" dxfId="0" priority="64" stopIfTrue="1" operator="greaterThan">
      <formula>0</formula>
    </cfRule>
    <cfRule type="cellIs" dxfId="1" priority="59" stopIfTrue="1" operator="greaterThan">
      <formula>22</formula>
    </cfRule>
    <cfRule type="cellIs" dxfId="1" priority="54" stopIfTrue="1" operator="greaterThan">
      <formula>0</formula>
    </cfRule>
  </conditionalFormatting>
  <conditionalFormatting sqref="O2">
    <cfRule type="cellIs" dxfId="0" priority="63" stopIfTrue="1" operator="greaterThan">
      <formula>0</formula>
    </cfRule>
    <cfRule type="cellIs" dxfId="1" priority="58" stopIfTrue="1" operator="greaterThan">
      <formula>22</formula>
    </cfRule>
    <cfRule type="cellIs" dxfId="1" priority="53" stopIfTrue="1" operator="greaterThan">
      <formula>0</formula>
    </cfRule>
  </conditionalFormatting>
  <conditionalFormatting sqref="P2">
    <cfRule type="cellIs" dxfId="0" priority="62" stopIfTrue="1" operator="greaterThan">
      <formula>0</formula>
    </cfRule>
    <cfRule type="cellIs" dxfId="1" priority="57" stopIfTrue="1" operator="greaterThan">
      <formula>22</formula>
    </cfRule>
    <cfRule type="cellIs" dxfId="1" priority="52" stopIfTrue="1" operator="greaterThan">
      <formula>0</formula>
    </cfRule>
  </conditionalFormatting>
  <conditionalFormatting sqref="Q2">
    <cfRule type="cellIs" dxfId="0" priority="81" stopIfTrue="1" operator="greaterThan">
      <formula>0</formula>
    </cfRule>
    <cfRule type="cellIs" dxfId="1" priority="78" stopIfTrue="1" operator="greaterThan">
      <formula>22</formula>
    </cfRule>
    <cfRule type="cellIs" dxfId="1" priority="75" stopIfTrue="1" operator="greaterThan">
      <formula>0</formula>
    </cfRule>
  </conditionalFormatting>
  <conditionalFormatting sqref="R2">
    <cfRule type="cellIs" dxfId="0" priority="80" stopIfTrue="1" operator="greaterThan">
      <formula>0</formula>
    </cfRule>
    <cfRule type="cellIs" dxfId="1" priority="77" stopIfTrue="1" operator="greaterThan">
      <formula>22</formula>
    </cfRule>
    <cfRule type="cellIs" dxfId="1" priority="74" stopIfTrue="1" operator="greaterThan">
      <formula>0</formula>
    </cfRule>
  </conditionalFormatting>
  <conditionalFormatting sqref="B3">
    <cfRule type="cellIs" dxfId="1" priority="609" stopIfTrue="1" operator="greaterThan">
      <formula>0</formula>
    </cfRule>
    <cfRule type="cellIs" dxfId="1" priority="610" stopIfTrue="1" operator="greaterThan">
      <formula>22</formula>
    </cfRule>
    <cfRule type="cellIs" dxfId="0" priority="611" stopIfTrue="1" operator="greaterThan">
      <formula>0</formula>
    </cfRule>
  </conditionalFormatting>
  <conditionalFormatting sqref="C3">
    <cfRule type="cellIs" dxfId="0" priority="350" stopIfTrue="1" operator="greaterThan">
      <formula>0</formula>
    </cfRule>
    <cfRule type="cellIs" dxfId="1" priority="349" stopIfTrue="1" operator="greaterThan">
      <formula>22</formula>
    </cfRule>
    <cfRule type="cellIs" dxfId="1" priority="348" stopIfTrue="1" operator="greaterThan">
      <formula>0</formula>
    </cfRule>
  </conditionalFormatting>
  <conditionalFormatting sqref="I4:K4">
    <cfRule type="cellIs" dxfId="2" priority="87" operator="greaterThan">
      <formula>0</formula>
    </cfRule>
  </conditionalFormatting>
  <conditionalFormatting sqref="Q4:R4">
    <cfRule type="cellIs" dxfId="2" priority="38" operator="greaterThan">
      <formula>0</formula>
    </cfRule>
  </conditionalFormatting>
  <conditionalFormatting sqref="I5:K5">
    <cfRule type="cellIs" dxfId="2" priority="86" operator="greaterThan">
      <formula>0</formula>
    </cfRule>
  </conditionalFormatting>
  <conditionalFormatting sqref="Q5:R5">
    <cfRule type="cellIs" dxfId="2" priority="37" operator="greaterThan">
      <formula>0</formula>
    </cfRule>
  </conditionalFormatting>
  <conditionalFormatting sqref="I6:K6">
    <cfRule type="cellIs" dxfId="2" priority="85" operator="greaterThan">
      <formula>0</formula>
    </cfRule>
  </conditionalFormatting>
  <conditionalFormatting sqref="Q6:R6">
    <cfRule type="cellIs" dxfId="2" priority="36" operator="greaterThan">
      <formula>0</formula>
    </cfRule>
  </conditionalFormatting>
  <conditionalFormatting sqref="I8">
    <cfRule type="cellIs" dxfId="2" priority="90" operator="greaterThan">
      <formula>0</formula>
    </cfRule>
  </conditionalFormatting>
  <conditionalFormatting sqref="J8">
    <cfRule type="cellIs" dxfId="2" priority="89" operator="greaterThan">
      <formula>0</formula>
    </cfRule>
  </conditionalFormatting>
  <conditionalFormatting sqref="K8">
    <cfRule type="cellIs" dxfId="2" priority="88" operator="greaterThan">
      <formula>0</formula>
    </cfRule>
  </conditionalFormatting>
  <conditionalFormatting sqref="Q8">
    <cfRule type="cellIs" dxfId="2" priority="41" operator="greaterThan">
      <formula>0</formula>
    </cfRule>
  </conditionalFormatting>
  <conditionalFormatting sqref="R8">
    <cfRule type="cellIs" dxfId="2" priority="40" operator="greaterThan">
      <formula>0</formula>
    </cfRule>
  </conditionalFormatting>
  <conditionalFormatting sqref="I9:K9">
    <cfRule type="cellIs" dxfId="2" priority="84" operator="greaterThan">
      <formula>0</formula>
    </cfRule>
  </conditionalFormatting>
  <conditionalFormatting sqref="Q9:R9">
    <cfRule type="cellIs" dxfId="2" priority="35" operator="greaterThan">
      <formula>0</formula>
    </cfRule>
  </conditionalFormatting>
  <conditionalFormatting sqref="D16">
    <cfRule type="cellIs" dxfId="2" priority="29" operator="greaterThan">
      <formula>0</formula>
    </cfRule>
  </conditionalFormatting>
  <conditionalFormatting sqref="E16">
    <cfRule type="cellIs" dxfId="2" priority="28" operator="greaterThan">
      <formula>0</formula>
    </cfRule>
  </conditionalFormatting>
  <conditionalFormatting sqref="F16">
    <cfRule type="cellIs" dxfId="2" priority="27" operator="greaterThan">
      <formula>0</formula>
    </cfRule>
  </conditionalFormatting>
  <conditionalFormatting sqref="G16">
    <cfRule type="cellIs" dxfId="2" priority="26" operator="greaterThan">
      <formula>0</formula>
    </cfRule>
  </conditionalFormatting>
  <conditionalFormatting sqref="H16">
    <cfRule type="cellIs" dxfId="2" priority="25" operator="greaterThan">
      <formula>0</formula>
    </cfRule>
  </conditionalFormatting>
  <conditionalFormatting sqref="I16">
    <cfRule type="cellIs" dxfId="2" priority="32" operator="greaterThan">
      <formula>0</formula>
    </cfRule>
  </conditionalFormatting>
  <conditionalFormatting sqref="J16">
    <cfRule type="cellIs" dxfId="2" priority="31" operator="greaterThan">
      <formula>0</formula>
    </cfRule>
  </conditionalFormatting>
  <conditionalFormatting sqref="K16">
    <cfRule type="cellIs" dxfId="2" priority="30" operator="greaterThan">
      <formula>0</formula>
    </cfRule>
  </conditionalFormatting>
  <conditionalFormatting sqref="L16">
    <cfRule type="cellIs" dxfId="2" priority="21" operator="greaterThan">
      <formula>0</formula>
    </cfRule>
  </conditionalFormatting>
  <conditionalFormatting sqref="M16">
    <cfRule type="cellIs" dxfId="2" priority="20" operator="greaterThan">
      <formula>0</formula>
    </cfRule>
  </conditionalFormatting>
  <conditionalFormatting sqref="N16">
    <cfRule type="cellIs" dxfId="2" priority="19" operator="greaterThan">
      <formula>0</formula>
    </cfRule>
  </conditionalFormatting>
  <conditionalFormatting sqref="O16">
    <cfRule type="cellIs" dxfId="2" priority="18" operator="greaterThan">
      <formula>0</formula>
    </cfRule>
  </conditionalFormatting>
  <conditionalFormatting sqref="P16">
    <cfRule type="cellIs" dxfId="2" priority="17" operator="greaterThan">
      <formula>0</formula>
    </cfRule>
  </conditionalFormatting>
  <conditionalFormatting sqref="Q16">
    <cfRule type="cellIs" dxfId="2" priority="24" operator="greaterThan">
      <formula>0</formula>
    </cfRule>
  </conditionalFormatting>
  <conditionalFormatting sqref="R16">
    <cfRule type="cellIs" dxfId="2" priority="23" operator="greaterThan">
      <formula>0</formula>
    </cfRule>
  </conditionalFormatting>
  <conditionalFormatting sqref="D18">
    <cfRule type="cellIs" dxfId="2" priority="13" operator="greaterThan">
      <formula>0</formula>
    </cfRule>
  </conditionalFormatting>
  <conditionalFormatting sqref="E18">
    <cfRule type="cellIs" dxfId="2" priority="12" operator="greaterThan">
      <formula>0</formula>
    </cfRule>
  </conditionalFormatting>
  <conditionalFormatting sqref="F18">
    <cfRule type="cellIs" dxfId="2" priority="11" operator="greaterThan">
      <formula>0</formula>
    </cfRule>
  </conditionalFormatting>
  <conditionalFormatting sqref="G18">
    <cfRule type="cellIs" dxfId="2" priority="10" operator="greaterThan">
      <formula>0</formula>
    </cfRule>
  </conditionalFormatting>
  <conditionalFormatting sqref="H18">
    <cfRule type="cellIs" dxfId="2" priority="9" operator="greaterThan">
      <formula>0</formula>
    </cfRule>
  </conditionalFormatting>
  <conditionalFormatting sqref="I18">
    <cfRule type="cellIs" dxfId="2" priority="16" operator="greaterThan">
      <formula>0</formula>
    </cfRule>
  </conditionalFormatting>
  <conditionalFormatting sqref="J18">
    <cfRule type="cellIs" dxfId="2" priority="15" operator="greaterThan">
      <formula>0</formula>
    </cfRule>
  </conditionalFormatting>
  <conditionalFormatting sqref="K18">
    <cfRule type="cellIs" dxfId="2" priority="14" operator="greaterThan">
      <formula>0</formula>
    </cfRule>
  </conditionalFormatting>
  <conditionalFormatting sqref="L18">
    <cfRule type="cellIs" dxfId="2" priority="5" operator="greaterThan">
      <formula>0</formula>
    </cfRule>
  </conditionalFormatting>
  <conditionalFormatting sqref="M18">
    <cfRule type="cellIs" dxfId="2" priority="4" operator="greaterThan">
      <formula>0</formula>
    </cfRule>
  </conditionalFormatting>
  <conditionalFormatting sqref="N18">
    <cfRule type="cellIs" dxfId="2" priority="3" operator="greaterThan">
      <formula>0</formula>
    </cfRule>
  </conditionalFormatting>
  <conditionalFormatting sqref="O18">
    <cfRule type="cellIs" dxfId="2" priority="2" operator="greaterThan">
      <formula>0</formula>
    </cfRule>
  </conditionalFormatting>
  <conditionalFormatting sqref="P18">
    <cfRule type="cellIs" dxfId="2" priority="1" operator="greaterThan">
      <formula>0</formula>
    </cfRule>
  </conditionalFormatting>
  <conditionalFormatting sqref="Q18">
    <cfRule type="cellIs" dxfId="2" priority="8" operator="greaterThan">
      <formula>0</formula>
    </cfRule>
  </conditionalFormatting>
  <conditionalFormatting sqref="R18">
    <cfRule type="cellIs" dxfId="2" priority="7" operator="greaterThan">
      <formula>0</formula>
    </cfRule>
  </conditionalFormatting>
  <conditionalFormatting sqref="D36:D59">
    <cfRule type="cellIs" dxfId="2" priority="95" operator="greaterThan">
      <formula>0</formula>
    </cfRule>
  </conditionalFormatting>
  <conditionalFormatting sqref="E36:E59">
    <cfRule type="cellIs" dxfId="2" priority="94" operator="greaterThan">
      <formula>0</formula>
    </cfRule>
  </conditionalFormatting>
  <conditionalFormatting sqref="F36:F59">
    <cfRule type="cellIs" dxfId="2" priority="93" operator="greaterThan">
      <formula>0</formula>
    </cfRule>
  </conditionalFormatting>
  <conditionalFormatting sqref="G36:G59">
    <cfRule type="cellIs" dxfId="2" priority="92" operator="greaterThan">
      <formula>0</formula>
    </cfRule>
  </conditionalFormatting>
  <conditionalFormatting sqref="H36:H59">
    <cfRule type="cellIs" dxfId="2" priority="91" operator="greaterThan">
      <formula>0</formula>
    </cfRule>
  </conditionalFormatting>
  <conditionalFormatting sqref="I32:I55">
    <cfRule type="cellIs" dxfId="2" priority="118" operator="greaterThan">
      <formula>0</formula>
    </cfRule>
  </conditionalFormatting>
  <conditionalFormatting sqref="J32:J55">
    <cfRule type="cellIs" dxfId="2" priority="117" operator="greaterThan">
      <formula>0</formula>
    </cfRule>
  </conditionalFormatting>
  <conditionalFormatting sqref="K32:K55">
    <cfRule type="cellIs" dxfId="2" priority="116" operator="greaterThan">
      <formula>0</formula>
    </cfRule>
  </conditionalFormatting>
  <conditionalFormatting sqref="L36:L59">
    <cfRule type="cellIs" dxfId="2" priority="46" operator="greaterThan">
      <formula>0</formula>
    </cfRule>
  </conditionalFormatting>
  <conditionalFormatting sqref="M36:M59">
    <cfRule type="cellIs" dxfId="2" priority="45" operator="greaterThan">
      <formula>0</formula>
    </cfRule>
  </conditionalFormatting>
  <conditionalFormatting sqref="N36:N59">
    <cfRule type="cellIs" dxfId="2" priority="44" operator="greaterThan">
      <formula>0</formula>
    </cfRule>
  </conditionalFormatting>
  <conditionalFormatting sqref="O36:O59">
    <cfRule type="cellIs" dxfId="2" priority="43" operator="greaterThan">
      <formula>0</formula>
    </cfRule>
  </conditionalFormatting>
  <conditionalFormatting sqref="P36:P59">
    <cfRule type="cellIs" dxfId="2" priority="42" operator="greaterThan">
      <formula>0</formula>
    </cfRule>
  </conditionalFormatting>
  <conditionalFormatting sqref="Q32:Q55">
    <cfRule type="cellIs" dxfId="2" priority="69" operator="greaterThan">
      <formula>0</formula>
    </cfRule>
  </conditionalFormatting>
  <conditionalFormatting sqref="R32:R55">
    <cfRule type="cellIs" dxfId="2" priority="68" operator="greaterThan">
      <formula>0</formula>
    </cfRule>
  </conditionalFormatting>
  <conditionalFormatting sqref="D4:D15 D17 D19:D35">
    <cfRule type="cellIs" dxfId="2" priority="100" operator="greaterThan">
      <formula>0</formula>
    </cfRule>
  </conditionalFormatting>
  <conditionalFormatting sqref="E4:E15 E17 E19:E35">
    <cfRule type="cellIs" dxfId="2" priority="99" operator="greaterThan">
      <formula>0</formula>
    </cfRule>
  </conditionalFormatting>
  <conditionalFormatting sqref="F4:F15 F17 F19:F35">
    <cfRule type="cellIs" dxfId="2" priority="98" operator="greaterThan">
      <formula>0</formula>
    </cfRule>
  </conditionalFormatting>
  <conditionalFormatting sqref="G4:G15 G17 G19:G35">
    <cfRule type="cellIs" dxfId="2" priority="97" operator="greaterThan">
      <formula>0</formula>
    </cfRule>
  </conditionalFormatting>
  <conditionalFormatting sqref="H4:H15 H17 H19:H35">
    <cfRule type="cellIs" dxfId="2" priority="96" operator="greaterThan">
      <formula>0</formula>
    </cfRule>
  </conditionalFormatting>
  <conditionalFormatting sqref="L4:L15 L17 L19:L35">
    <cfRule type="cellIs" dxfId="2" priority="51" operator="greaterThan">
      <formula>0</formula>
    </cfRule>
  </conditionalFormatting>
  <conditionalFormatting sqref="M4:M15 M17 M19:M35">
    <cfRule type="cellIs" dxfId="2" priority="50" operator="greaterThan">
      <formula>0</formula>
    </cfRule>
  </conditionalFormatting>
  <conditionalFormatting sqref="N4:N15 N17 N19:N35">
    <cfRule type="cellIs" dxfId="2" priority="49" operator="greaterThan">
      <formula>0</formula>
    </cfRule>
  </conditionalFormatting>
  <conditionalFormatting sqref="O4:O15 O17 O19:O35">
    <cfRule type="cellIs" dxfId="2" priority="48" operator="greaterThan">
      <formula>0</formula>
    </cfRule>
  </conditionalFormatting>
  <conditionalFormatting sqref="P4:P15 P17 P19:P35">
    <cfRule type="cellIs" dxfId="2" priority="47" operator="greaterThan">
      <formula>0</formula>
    </cfRule>
  </conditionalFormatting>
  <conditionalFormatting sqref="I7 I10:I15 I17 I19:I31">
    <cfRule type="cellIs" dxfId="2" priority="124" operator="greaterThan">
      <formula>0</formula>
    </cfRule>
  </conditionalFormatting>
  <conditionalFormatting sqref="J7 J10:J15 J17 J19:J31">
    <cfRule type="cellIs" dxfId="2" priority="123" operator="greaterThan">
      <formula>0</formula>
    </cfRule>
  </conditionalFormatting>
  <conditionalFormatting sqref="K7 K10:K15 K17 K19:K31">
    <cfRule type="cellIs" dxfId="2" priority="122" operator="greaterThan">
      <formula>0</formula>
    </cfRule>
  </conditionalFormatting>
  <conditionalFormatting sqref="Q7 Q10:Q15 Q17 Q19:Q31">
    <cfRule type="cellIs" dxfId="2" priority="72" operator="greaterThan">
      <formula>0</formula>
    </cfRule>
  </conditionalFormatting>
  <conditionalFormatting sqref="R7 R10:R15 R17 R19:R31">
    <cfRule type="cellIs" dxfId="2" priority="71" operator="greaterThan">
      <formula>0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1"/>
  <sheetViews>
    <sheetView zoomScale="70" zoomScaleNormal="70" workbookViewId="0">
      <pane xSplit="3" topLeftCell="D1" activePane="topRight" state="frozen"/>
      <selection/>
      <selection pane="topRight" activeCell="EP7" sqref="EP7:EP70"/>
    </sheetView>
  </sheetViews>
  <sheetFormatPr defaultColWidth="8.875" defaultRowHeight="14.25"/>
  <cols>
    <col min="1" max="1" width="23.375" style="2" customWidth="1"/>
    <col min="2" max="2" width="19.5" style="3" customWidth="1"/>
    <col min="3" max="3" width="7.125" style="4" customWidth="1"/>
    <col min="4" max="18" width="12.75" style="5" customWidth="1"/>
    <col min="19" max="19" width="8.375" customWidth="1"/>
    <col min="20" max="20" width="12.625" customWidth="1"/>
    <col min="21" max="21" width="7.375" customWidth="1"/>
    <col min="22" max="22" width="12.625"/>
    <col min="26" max="26" width="13.75"/>
  </cols>
  <sheetData>
    <row r="1" ht="19.5" spans="1:21">
      <c r="A1" s="6" t="s">
        <v>208</v>
      </c>
      <c r="B1" s="7" t="s">
        <v>209</v>
      </c>
      <c r="C1" s="8" t="s">
        <v>210</v>
      </c>
      <c r="D1" s="9">
        <v>43929</v>
      </c>
      <c r="E1" s="9">
        <v>43930</v>
      </c>
      <c r="F1" s="9">
        <v>43931</v>
      </c>
      <c r="G1" s="9">
        <v>43932</v>
      </c>
      <c r="H1" s="9">
        <v>43933</v>
      </c>
      <c r="I1" s="9">
        <v>43934</v>
      </c>
      <c r="J1" s="9">
        <v>43935</v>
      </c>
      <c r="K1" s="9">
        <v>43936</v>
      </c>
      <c r="L1" s="9">
        <v>43937</v>
      </c>
      <c r="M1" s="9">
        <v>43938</v>
      </c>
      <c r="N1" s="9">
        <v>43939</v>
      </c>
      <c r="O1" s="9">
        <v>43940</v>
      </c>
      <c r="P1" s="9">
        <v>43941</v>
      </c>
      <c r="Q1" s="9">
        <v>43942</v>
      </c>
      <c r="R1" s="9"/>
      <c r="S1" t="s">
        <v>238</v>
      </c>
      <c r="U1" t="s">
        <v>239</v>
      </c>
    </row>
    <row r="2" spans="1:18">
      <c r="A2" s="10"/>
      <c r="B2" s="11" t="s">
        <v>226</v>
      </c>
      <c r="C2" s="12">
        <v>9725</v>
      </c>
      <c r="D2" s="13">
        <v>13789.511897</v>
      </c>
      <c r="E2" s="13">
        <v>15722.657485</v>
      </c>
      <c r="F2" s="13">
        <v>14939.430429</v>
      </c>
      <c r="G2" s="13">
        <v>15057.894235</v>
      </c>
      <c r="H2" s="13">
        <v>14947.765668</v>
      </c>
      <c r="I2" s="13">
        <v>15934.792404</v>
      </c>
      <c r="J2" s="13">
        <v>15292.747914</v>
      </c>
      <c r="K2" s="13">
        <v>11606.075449</v>
      </c>
      <c r="L2" s="13">
        <v>10693.69765</v>
      </c>
      <c r="M2" s="13">
        <v>10133.886775</v>
      </c>
      <c r="N2" s="13">
        <v>8694.816784</v>
      </c>
      <c r="O2" s="13">
        <v>6852.726495</v>
      </c>
      <c r="P2" s="13">
        <v>6932.246353</v>
      </c>
      <c r="Q2" s="13">
        <v>5087.842161</v>
      </c>
      <c r="R2" s="13"/>
    </row>
    <row r="3" spans="1:19">
      <c r="A3" s="14"/>
      <c r="B3" s="11" t="s">
        <v>227</v>
      </c>
      <c r="C3" s="12">
        <v>0</v>
      </c>
      <c r="D3" s="15">
        <f>SUM(D4:D31)</f>
        <v>249</v>
      </c>
      <c r="E3" s="15">
        <f t="shared" ref="E3:R3" si="0">SUM(E4:E31)</f>
        <v>283</v>
      </c>
      <c r="F3" s="15">
        <f t="shared" si="0"/>
        <v>254</v>
      </c>
      <c r="G3" s="15">
        <f t="shared" si="0"/>
        <v>250</v>
      </c>
      <c r="H3" s="15">
        <f t="shared" si="0"/>
        <v>280</v>
      </c>
      <c r="I3" s="15">
        <f t="shared" si="0"/>
        <v>220</v>
      </c>
      <c r="J3" s="15">
        <f t="shared" si="0"/>
        <v>238</v>
      </c>
      <c r="K3" s="15">
        <f t="shared" si="0"/>
        <v>296</v>
      </c>
      <c r="L3" s="15">
        <f t="shared" si="0"/>
        <v>301</v>
      </c>
      <c r="M3" s="15">
        <f t="shared" si="0"/>
        <v>276</v>
      </c>
      <c r="N3" s="15">
        <f t="shared" si="0"/>
        <v>253</v>
      </c>
      <c r="O3" s="15">
        <f t="shared" si="0"/>
        <v>244</v>
      </c>
      <c r="P3" s="15">
        <f t="shared" si="0"/>
        <v>226</v>
      </c>
      <c r="Q3" s="15">
        <f t="shared" si="0"/>
        <v>246</v>
      </c>
      <c r="R3" s="15">
        <f t="shared" si="0"/>
        <v>317</v>
      </c>
      <c r="S3" s="28">
        <f>AVERAGE(D3:R3)</f>
        <v>262.2</v>
      </c>
    </row>
    <row r="4" ht="15.75" spans="1:26">
      <c r="A4" s="16" t="s">
        <v>33</v>
      </c>
      <c r="B4" s="17" t="s">
        <v>35</v>
      </c>
      <c r="C4" s="18">
        <v>445</v>
      </c>
      <c r="D4" s="19">
        <v>20</v>
      </c>
      <c r="E4" s="19">
        <v>13</v>
      </c>
      <c r="F4" s="19">
        <v>8</v>
      </c>
      <c r="G4" s="19">
        <v>13</v>
      </c>
      <c r="H4" s="19">
        <v>17</v>
      </c>
      <c r="I4" s="19">
        <v>7</v>
      </c>
      <c r="J4" s="19">
        <v>11</v>
      </c>
      <c r="K4" s="19">
        <v>18</v>
      </c>
      <c r="L4" s="19">
        <v>14</v>
      </c>
      <c r="M4" s="19">
        <v>15</v>
      </c>
      <c r="N4" s="19">
        <v>10</v>
      </c>
      <c r="O4" s="19">
        <v>12</v>
      </c>
      <c r="P4" s="19">
        <v>7</v>
      </c>
      <c r="Q4" s="19">
        <v>13</v>
      </c>
      <c r="R4" s="19">
        <v>21</v>
      </c>
      <c r="S4" s="28">
        <f>AVERAGE(D4:R4)</f>
        <v>13.2666666666667</v>
      </c>
      <c r="T4" s="28">
        <v>5.66666666666667</v>
      </c>
      <c r="U4" s="28">
        <f>S4+T4</f>
        <v>18.9333333333333</v>
      </c>
      <c r="V4">
        <f>U4/2</f>
        <v>9.46666666666667</v>
      </c>
      <c r="X4">
        <v>2</v>
      </c>
      <c r="Y4">
        <v>1.7</v>
      </c>
      <c r="Z4">
        <f>S4-X4-Y4</f>
        <v>9.56666666666667</v>
      </c>
    </row>
    <row r="5" ht="15.75" spans="1:26">
      <c r="A5" s="16" t="s">
        <v>33</v>
      </c>
      <c r="B5" s="17" t="s">
        <v>37</v>
      </c>
      <c r="C5" s="18">
        <v>916</v>
      </c>
      <c r="D5" s="19">
        <v>19</v>
      </c>
      <c r="E5" s="19">
        <v>12</v>
      </c>
      <c r="F5" s="19">
        <v>17</v>
      </c>
      <c r="G5" s="19">
        <v>11</v>
      </c>
      <c r="H5" s="19">
        <v>18</v>
      </c>
      <c r="I5" s="19">
        <v>22</v>
      </c>
      <c r="J5" s="19">
        <v>17</v>
      </c>
      <c r="K5" s="19">
        <v>20</v>
      </c>
      <c r="L5" s="19">
        <v>35</v>
      </c>
      <c r="M5" s="19">
        <v>24</v>
      </c>
      <c r="N5" s="19">
        <v>17</v>
      </c>
      <c r="O5" s="19">
        <v>20</v>
      </c>
      <c r="P5" s="19">
        <v>28</v>
      </c>
      <c r="Q5" s="19">
        <v>16</v>
      </c>
      <c r="R5" s="19">
        <v>32</v>
      </c>
      <c r="S5" s="28">
        <f t="shared" ref="S5:S31" si="1">AVERAGE(D5:R5)</f>
        <v>20.5333333333333</v>
      </c>
      <c r="T5" s="28">
        <v>1.33333333333333</v>
      </c>
      <c r="U5" s="28">
        <f t="shared" ref="U5:U31" si="2">S5+T5</f>
        <v>21.8666666666667</v>
      </c>
      <c r="V5">
        <f>U5/2</f>
        <v>10.9333333333333</v>
      </c>
      <c r="X5">
        <v>1.45</v>
      </c>
      <c r="Y5">
        <v>1.85</v>
      </c>
      <c r="Z5">
        <f t="shared" ref="Z5:Z36" si="3">S5-X5-Y5</f>
        <v>17.2333333333333</v>
      </c>
    </row>
    <row r="6" ht="15.75" spans="1:26">
      <c r="A6" s="16" t="s">
        <v>33</v>
      </c>
      <c r="B6" s="17" t="s">
        <v>40</v>
      </c>
      <c r="C6" s="18">
        <v>386</v>
      </c>
      <c r="D6" s="19">
        <v>13</v>
      </c>
      <c r="E6" s="19">
        <v>25</v>
      </c>
      <c r="F6" s="19">
        <v>18</v>
      </c>
      <c r="G6" s="19">
        <v>12</v>
      </c>
      <c r="H6" s="19">
        <v>21</v>
      </c>
      <c r="I6" s="19">
        <v>20</v>
      </c>
      <c r="J6" s="19">
        <v>16</v>
      </c>
      <c r="K6" s="19">
        <v>14</v>
      </c>
      <c r="L6" s="19">
        <v>24</v>
      </c>
      <c r="M6" s="19">
        <v>12</v>
      </c>
      <c r="N6" s="19">
        <v>22</v>
      </c>
      <c r="O6" s="19">
        <v>17</v>
      </c>
      <c r="P6" s="19">
        <v>18</v>
      </c>
      <c r="Q6" s="19">
        <v>11</v>
      </c>
      <c r="R6" s="19">
        <v>16</v>
      </c>
      <c r="S6" s="28">
        <f t="shared" si="1"/>
        <v>17.2666666666667</v>
      </c>
      <c r="T6" s="28">
        <v>7.73333333333333</v>
      </c>
      <c r="U6" s="28">
        <f t="shared" si="2"/>
        <v>25</v>
      </c>
      <c r="V6">
        <f>U6/2</f>
        <v>12.5</v>
      </c>
      <c r="X6">
        <v>1.65</v>
      </c>
      <c r="Y6">
        <v>1.55</v>
      </c>
      <c r="Z6">
        <f t="shared" si="3"/>
        <v>14.0666666666667</v>
      </c>
    </row>
    <row r="7" ht="15.75" spans="1:26">
      <c r="A7" s="16" t="s">
        <v>33</v>
      </c>
      <c r="B7" s="17" t="s">
        <v>42</v>
      </c>
      <c r="C7" s="18">
        <v>372</v>
      </c>
      <c r="D7" s="19">
        <v>1</v>
      </c>
      <c r="E7" s="19">
        <v>0</v>
      </c>
      <c r="F7" s="19">
        <v>0</v>
      </c>
      <c r="G7" s="19">
        <v>1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1</v>
      </c>
      <c r="P7" s="19">
        <v>0</v>
      </c>
      <c r="Q7" s="19">
        <v>0</v>
      </c>
      <c r="R7" s="19">
        <v>0</v>
      </c>
      <c r="S7" s="28">
        <f t="shared" si="1"/>
        <v>0.2</v>
      </c>
      <c r="T7" s="28">
        <v>0.6</v>
      </c>
      <c r="U7" s="28">
        <f t="shared" si="2"/>
        <v>0.8</v>
      </c>
      <c r="V7" s="28">
        <v>0.875</v>
      </c>
      <c r="X7">
        <v>2.5</v>
      </c>
      <c r="Y7">
        <v>2.3</v>
      </c>
      <c r="Z7">
        <f t="shared" si="3"/>
        <v>-4.6</v>
      </c>
    </row>
    <row r="8" ht="15.75" spans="1:26">
      <c r="A8" s="10" t="s">
        <v>228</v>
      </c>
      <c r="B8" s="20" t="s">
        <v>45</v>
      </c>
      <c r="C8" s="18">
        <v>202</v>
      </c>
      <c r="D8" s="15">
        <v>7</v>
      </c>
      <c r="E8" s="15">
        <v>10</v>
      </c>
      <c r="F8" s="15">
        <v>7</v>
      </c>
      <c r="G8" s="15">
        <v>11</v>
      </c>
      <c r="H8" s="15">
        <v>8</v>
      </c>
      <c r="I8" s="15">
        <v>11</v>
      </c>
      <c r="J8" s="15">
        <v>9</v>
      </c>
      <c r="K8" s="15">
        <v>13</v>
      </c>
      <c r="L8" s="15">
        <v>9</v>
      </c>
      <c r="M8" s="15">
        <v>21</v>
      </c>
      <c r="N8" s="15">
        <v>5</v>
      </c>
      <c r="O8" s="15">
        <v>5</v>
      </c>
      <c r="P8" s="15">
        <v>8</v>
      </c>
      <c r="Q8" s="15">
        <v>9</v>
      </c>
      <c r="R8" s="15">
        <v>9</v>
      </c>
      <c r="S8" s="28">
        <f t="shared" si="1"/>
        <v>9.46666666666667</v>
      </c>
      <c r="T8" s="28">
        <v>0.0666666666666667</v>
      </c>
      <c r="U8" s="28">
        <f t="shared" si="2"/>
        <v>9.53333333333333</v>
      </c>
      <c r="V8" s="28">
        <v>10.125</v>
      </c>
      <c r="X8">
        <v>2.75</v>
      </c>
      <c r="Y8">
        <v>1</v>
      </c>
      <c r="Z8">
        <f t="shared" si="3"/>
        <v>5.71666666666667</v>
      </c>
    </row>
    <row r="9" ht="15.75" spans="1:26">
      <c r="A9" s="10" t="s">
        <v>228</v>
      </c>
      <c r="B9" s="21" t="s">
        <v>47</v>
      </c>
      <c r="C9" s="18">
        <v>461</v>
      </c>
      <c r="D9" s="15">
        <v>11</v>
      </c>
      <c r="E9" s="15">
        <v>15</v>
      </c>
      <c r="F9" s="15">
        <v>11</v>
      </c>
      <c r="G9" s="15">
        <v>11</v>
      </c>
      <c r="H9" s="15">
        <v>13</v>
      </c>
      <c r="I9" s="15">
        <v>10</v>
      </c>
      <c r="J9" s="15">
        <v>14</v>
      </c>
      <c r="K9" s="15">
        <v>16</v>
      </c>
      <c r="L9" s="15">
        <v>17</v>
      </c>
      <c r="M9" s="15">
        <v>27</v>
      </c>
      <c r="N9" s="15">
        <v>14</v>
      </c>
      <c r="O9" s="15">
        <v>7</v>
      </c>
      <c r="P9" s="15">
        <v>17</v>
      </c>
      <c r="Q9" s="15">
        <v>15</v>
      </c>
      <c r="R9" s="15">
        <v>9</v>
      </c>
      <c r="S9" s="28">
        <f t="shared" si="1"/>
        <v>13.8</v>
      </c>
      <c r="T9" s="28">
        <v>0.0666666666666667</v>
      </c>
      <c r="U9" s="28">
        <f t="shared" si="2"/>
        <v>13.8666666666667</v>
      </c>
      <c r="V9" s="28">
        <v>14.25</v>
      </c>
      <c r="X9">
        <v>3.45</v>
      </c>
      <c r="Y9">
        <v>1.8</v>
      </c>
      <c r="Z9">
        <f t="shared" si="3"/>
        <v>8.55</v>
      </c>
    </row>
    <row r="10" ht="15.75" spans="1:26">
      <c r="A10" s="10" t="s">
        <v>228</v>
      </c>
      <c r="B10" s="21" t="s">
        <v>49</v>
      </c>
      <c r="C10" s="18">
        <v>346</v>
      </c>
      <c r="D10" s="15">
        <v>6</v>
      </c>
      <c r="E10" s="15">
        <v>16</v>
      </c>
      <c r="F10" s="15">
        <v>28</v>
      </c>
      <c r="G10" s="15">
        <v>20</v>
      </c>
      <c r="H10" s="15">
        <v>10</v>
      </c>
      <c r="I10" s="15">
        <v>12</v>
      </c>
      <c r="J10" s="15">
        <v>8</v>
      </c>
      <c r="K10" s="15">
        <v>19</v>
      </c>
      <c r="L10" s="15">
        <v>24</v>
      </c>
      <c r="M10" s="15">
        <v>17</v>
      </c>
      <c r="N10" s="15">
        <v>22</v>
      </c>
      <c r="O10" s="15">
        <v>20</v>
      </c>
      <c r="P10" s="15">
        <v>18</v>
      </c>
      <c r="Q10" s="15">
        <v>17</v>
      </c>
      <c r="R10" s="15">
        <v>22</v>
      </c>
      <c r="S10" s="28">
        <f t="shared" si="1"/>
        <v>17.2666666666667</v>
      </c>
      <c r="T10" s="28">
        <v>6.46666666666667</v>
      </c>
      <c r="U10" s="28">
        <f t="shared" si="2"/>
        <v>23.7333333333333</v>
      </c>
      <c r="V10" s="28">
        <v>19.0714285714286</v>
      </c>
      <c r="X10">
        <v>2.5</v>
      </c>
      <c r="Y10">
        <v>2.25</v>
      </c>
      <c r="Z10">
        <f t="shared" si="3"/>
        <v>12.5166666666667</v>
      </c>
    </row>
    <row r="11" ht="15.75" spans="1:26">
      <c r="A11" s="10" t="s">
        <v>228</v>
      </c>
      <c r="B11" s="21" t="s">
        <v>51</v>
      </c>
      <c r="C11" s="18">
        <v>767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1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28">
        <f t="shared" si="1"/>
        <v>0.0666666666666667</v>
      </c>
      <c r="T11" s="28">
        <v>2.2</v>
      </c>
      <c r="U11" s="28">
        <f t="shared" si="2"/>
        <v>2.26666666666667</v>
      </c>
      <c r="V11" s="28">
        <f>T11+U11</f>
        <v>4.46666666666667</v>
      </c>
      <c r="X11">
        <v>4.6</v>
      </c>
      <c r="Y11">
        <v>2.5</v>
      </c>
      <c r="Z11">
        <f t="shared" si="3"/>
        <v>-7.03333333333333</v>
      </c>
    </row>
    <row r="12" ht="15.75" hidden="1" spans="1:26">
      <c r="A12" s="16" t="s">
        <v>229</v>
      </c>
      <c r="B12" s="22" t="s">
        <v>240</v>
      </c>
      <c r="C12" s="18">
        <v>182</v>
      </c>
      <c r="D12" s="19" t="s">
        <v>241</v>
      </c>
      <c r="E12" s="19" t="s">
        <v>241</v>
      </c>
      <c r="F12" s="19" t="s">
        <v>241</v>
      </c>
      <c r="G12" s="19" t="s">
        <v>241</v>
      </c>
      <c r="H12" s="19" t="s">
        <v>241</v>
      </c>
      <c r="I12" s="19" t="s">
        <v>241</v>
      </c>
      <c r="J12" s="19" t="s">
        <v>241</v>
      </c>
      <c r="K12" s="19" t="s">
        <v>241</v>
      </c>
      <c r="L12" s="19" t="s">
        <v>241</v>
      </c>
      <c r="M12" s="19" t="s">
        <v>241</v>
      </c>
      <c r="N12" s="19" t="s">
        <v>241</v>
      </c>
      <c r="O12" s="19" t="s">
        <v>241</v>
      </c>
      <c r="P12" s="19" t="s">
        <v>241</v>
      </c>
      <c r="Q12" s="19" t="s">
        <v>241</v>
      </c>
      <c r="R12" s="19" t="s">
        <v>241</v>
      </c>
      <c r="S12" s="28" t="e">
        <f t="shared" si="1"/>
        <v>#DIV/0!</v>
      </c>
      <c r="T12" s="28">
        <v>0</v>
      </c>
      <c r="U12" s="28" t="e">
        <f t="shared" si="2"/>
        <v>#DIV/0!</v>
      </c>
      <c r="X12">
        <v>0</v>
      </c>
      <c r="Y12">
        <v>0</v>
      </c>
      <c r="Z12" t="e">
        <f t="shared" si="3"/>
        <v>#DIV/0!</v>
      </c>
    </row>
    <row r="13" ht="15.75" hidden="1" spans="1:26">
      <c r="A13" s="16" t="s">
        <v>229</v>
      </c>
      <c r="B13" s="22" t="s">
        <v>242</v>
      </c>
      <c r="C13" s="18">
        <v>136</v>
      </c>
      <c r="D13" s="19" t="s">
        <v>241</v>
      </c>
      <c r="E13" s="19" t="s">
        <v>241</v>
      </c>
      <c r="F13" s="19" t="s">
        <v>241</v>
      </c>
      <c r="G13" s="19" t="s">
        <v>241</v>
      </c>
      <c r="H13" s="19" t="s">
        <v>241</v>
      </c>
      <c r="I13" s="19" t="s">
        <v>241</v>
      </c>
      <c r="J13" s="19" t="s">
        <v>241</v>
      </c>
      <c r="K13" s="19" t="s">
        <v>241</v>
      </c>
      <c r="L13" s="19" t="s">
        <v>241</v>
      </c>
      <c r="M13" s="19" t="s">
        <v>241</v>
      </c>
      <c r="N13" s="19" t="s">
        <v>241</v>
      </c>
      <c r="O13" s="19" t="s">
        <v>241</v>
      </c>
      <c r="P13" s="19" t="s">
        <v>241</v>
      </c>
      <c r="Q13" s="19" t="s">
        <v>241</v>
      </c>
      <c r="R13" s="19" t="s">
        <v>241</v>
      </c>
      <c r="S13" s="28" t="e">
        <f t="shared" si="1"/>
        <v>#DIV/0!</v>
      </c>
      <c r="T13" s="28">
        <v>0</v>
      </c>
      <c r="U13" s="28" t="e">
        <f t="shared" si="2"/>
        <v>#DIV/0!</v>
      </c>
      <c r="X13">
        <v>0.15</v>
      </c>
      <c r="Y13">
        <v>0.05</v>
      </c>
      <c r="Z13" t="e">
        <f t="shared" si="3"/>
        <v>#DIV/0!</v>
      </c>
    </row>
    <row r="14" ht="15.75" hidden="1" spans="1:26">
      <c r="A14" s="16" t="s">
        <v>229</v>
      </c>
      <c r="B14" s="22" t="s">
        <v>243</v>
      </c>
      <c r="C14" s="18">
        <v>1</v>
      </c>
      <c r="D14" s="19" t="s">
        <v>241</v>
      </c>
      <c r="E14" s="19" t="s">
        <v>241</v>
      </c>
      <c r="F14" s="19" t="s">
        <v>241</v>
      </c>
      <c r="G14" s="19" t="s">
        <v>241</v>
      </c>
      <c r="H14" s="19" t="s">
        <v>241</v>
      </c>
      <c r="I14" s="19" t="s">
        <v>241</v>
      </c>
      <c r="J14" s="19" t="s">
        <v>241</v>
      </c>
      <c r="K14" s="19" t="s">
        <v>241</v>
      </c>
      <c r="L14" s="19" t="s">
        <v>241</v>
      </c>
      <c r="M14" s="19" t="s">
        <v>241</v>
      </c>
      <c r="N14" s="19" t="s">
        <v>241</v>
      </c>
      <c r="O14" s="19" t="s">
        <v>241</v>
      </c>
      <c r="P14" s="19" t="s">
        <v>241</v>
      </c>
      <c r="Q14" s="19" t="s">
        <v>241</v>
      </c>
      <c r="R14" s="19" t="s">
        <v>241</v>
      </c>
      <c r="S14" s="28" t="e">
        <f t="shared" si="1"/>
        <v>#DIV/0!</v>
      </c>
      <c r="T14" s="28">
        <v>0</v>
      </c>
      <c r="U14" s="28" t="e">
        <f t="shared" si="2"/>
        <v>#DIV/0!</v>
      </c>
      <c r="X14">
        <v>0</v>
      </c>
      <c r="Y14">
        <v>0.15</v>
      </c>
      <c r="Z14" t="e">
        <f t="shared" si="3"/>
        <v>#DIV/0!</v>
      </c>
    </row>
    <row r="15" ht="15.75" hidden="1" spans="1:26">
      <c r="A15" s="16" t="s">
        <v>229</v>
      </c>
      <c r="B15" s="22" t="s">
        <v>244</v>
      </c>
      <c r="C15" s="18">
        <v>451</v>
      </c>
      <c r="D15" s="19" t="s">
        <v>245</v>
      </c>
      <c r="E15" s="19" t="s">
        <v>245</v>
      </c>
      <c r="F15" s="19" t="s">
        <v>246</v>
      </c>
      <c r="G15" s="19" t="s">
        <v>247</v>
      </c>
      <c r="H15" s="19" t="s">
        <v>247</v>
      </c>
      <c r="I15" s="19" t="s">
        <v>248</v>
      </c>
      <c r="J15" s="19" t="s">
        <v>245</v>
      </c>
      <c r="K15" s="19" t="s">
        <v>249</v>
      </c>
      <c r="L15" s="19" t="s">
        <v>250</v>
      </c>
      <c r="M15" s="19" t="s">
        <v>249</v>
      </c>
      <c r="N15" s="19" t="s">
        <v>248</v>
      </c>
      <c r="O15" s="19" t="s">
        <v>251</v>
      </c>
      <c r="P15" s="19" t="s">
        <v>241</v>
      </c>
      <c r="Q15" s="19" t="s">
        <v>250</v>
      </c>
      <c r="R15" s="19" t="s">
        <v>241</v>
      </c>
      <c r="S15" s="28" t="e">
        <f t="shared" si="1"/>
        <v>#DIV/0!</v>
      </c>
      <c r="T15" s="28">
        <v>0</v>
      </c>
      <c r="U15" s="28" t="e">
        <f t="shared" si="2"/>
        <v>#DIV/0!</v>
      </c>
      <c r="X15">
        <v>0.55</v>
      </c>
      <c r="Y15">
        <v>0.6</v>
      </c>
      <c r="Z15" t="e">
        <f t="shared" si="3"/>
        <v>#DIV/0!</v>
      </c>
    </row>
    <row r="16" ht="15.75" spans="1:26">
      <c r="A16" s="10" t="s">
        <v>234</v>
      </c>
      <c r="B16" s="23" t="s">
        <v>54</v>
      </c>
      <c r="C16" s="18">
        <v>76</v>
      </c>
      <c r="D16" s="15">
        <v>2</v>
      </c>
      <c r="E16" s="15">
        <v>7</v>
      </c>
      <c r="F16" s="15">
        <v>5</v>
      </c>
      <c r="G16" s="15">
        <v>3</v>
      </c>
      <c r="H16" s="15">
        <v>5</v>
      </c>
      <c r="I16" s="15">
        <v>10</v>
      </c>
      <c r="J16" s="15">
        <v>2</v>
      </c>
      <c r="K16" s="15">
        <v>12</v>
      </c>
      <c r="L16" s="15">
        <v>9</v>
      </c>
      <c r="M16" s="15">
        <v>12</v>
      </c>
      <c r="N16" s="15">
        <v>9</v>
      </c>
      <c r="O16" s="15">
        <v>12</v>
      </c>
      <c r="P16" s="15">
        <v>2</v>
      </c>
      <c r="Q16" s="15">
        <v>12</v>
      </c>
      <c r="R16" s="15">
        <v>10</v>
      </c>
      <c r="S16" s="28">
        <f t="shared" si="1"/>
        <v>7.46666666666667</v>
      </c>
      <c r="T16" s="28">
        <v>0</v>
      </c>
      <c r="U16" s="28">
        <f t="shared" si="2"/>
        <v>7.46666666666667</v>
      </c>
      <c r="V16">
        <v>6.33928571428571</v>
      </c>
      <c r="X16">
        <v>0.1</v>
      </c>
      <c r="Y16">
        <v>0.1</v>
      </c>
      <c r="Z16">
        <f t="shared" si="3"/>
        <v>7.26666666666667</v>
      </c>
    </row>
    <row r="17" ht="15.75" spans="1:26">
      <c r="A17" s="10" t="s">
        <v>234</v>
      </c>
      <c r="B17" s="23" t="s">
        <v>56</v>
      </c>
      <c r="C17" s="18">
        <v>180</v>
      </c>
      <c r="D17" s="15">
        <v>12</v>
      </c>
      <c r="E17" s="15">
        <v>7</v>
      </c>
      <c r="F17" s="15">
        <v>17</v>
      </c>
      <c r="G17" s="15">
        <v>14</v>
      </c>
      <c r="H17" s="15">
        <v>18</v>
      </c>
      <c r="I17" s="15">
        <v>8</v>
      </c>
      <c r="J17" s="15">
        <v>13</v>
      </c>
      <c r="K17" s="15">
        <v>8</v>
      </c>
      <c r="L17" s="15">
        <v>14</v>
      </c>
      <c r="M17" s="15">
        <v>16</v>
      </c>
      <c r="N17" s="15">
        <v>10</v>
      </c>
      <c r="O17" s="15">
        <v>15</v>
      </c>
      <c r="P17" s="15">
        <v>7</v>
      </c>
      <c r="Q17" s="15">
        <v>10</v>
      </c>
      <c r="R17" s="15">
        <v>10</v>
      </c>
      <c r="S17" s="28">
        <f t="shared" si="1"/>
        <v>11.9333333333333</v>
      </c>
      <c r="T17" s="28">
        <v>0.0666666666666667</v>
      </c>
      <c r="U17" s="28">
        <f t="shared" si="2"/>
        <v>12</v>
      </c>
      <c r="V17">
        <v>8.66071428571429</v>
      </c>
      <c r="X17">
        <v>1</v>
      </c>
      <c r="Y17">
        <v>1.3</v>
      </c>
      <c r="Z17">
        <f t="shared" si="3"/>
        <v>9.63333333333333</v>
      </c>
    </row>
    <row r="18" ht="15.75" spans="1:26">
      <c r="A18" s="10" t="s">
        <v>234</v>
      </c>
      <c r="B18" s="23" t="s">
        <v>58</v>
      </c>
      <c r="C18" s="18">
        <v>344</v>
      </c>
      <c r="D18" s="15">
        <v>12</v>
      </c>
      <c r="E18" s="15">
        <v>12</v>
      </c>
      <c r="F18" s="15">
        <v>13</v>
      </c>
      <c r="G18" s="15">
        <v>11</v>
      </c>
      <c r="H18" s="15">
        <v>11</v>
      </c>
      <c r="I18" s="15">
        <v>5</v>
      </c>
      <c r="J18" s="15">
        <v>13</v>
      </c>
      <c r="K18" s="15">
        <v>12</v>
      </c>
      <c r="L18" s="15">
        <v>6</v>
      </c>
      <c r="M18" s="15">
        <v>1</v>
      </c>
      <c r="N18" s="15">
        <v>0</v>
      </c>
      <c r="O18" s="15">
        <v>0</v>
      </c>
      <c r="P18" s="15">
        <v>1</v>
      </c>
      <c r="Q18" s="15">
        <v>1</v>
      </c>
      <c r="R18" s="15">
        <v>0</v>
      </c>
      <c r="S18" s="28">
        <f t="shared" si="1"/>
        <v>6.53333333333333</v>
      </c>
      <c r="T18" s="28">
        <v>10.7333333333333</v>
      </c>
      <c r="U18" s="28">
        <f t="shared" si="2"/>
        <v>17.2666666666666</v>
      </c>
      <c r="V18">
        <v>5.67857142857143</v>
      </c>
      <c r="X18">
        <v>1.15</v>
      </c>
      <c r="Y18">
        <v>0.85</v>
      </c>
      <c r="Z18">
        <f t="shared" si="3"/>
        <v>4.53333333333333</v>
      </c>
    </row>
    <row r="19" ht="15.75" spans="1:26">
      <c r="A19" s="10" t="s">
        <v>234</v>
      </c>
      <c r="B19" s="24" t="s">
        <v>60</v>
      </c>
      <c r="C19" s="18">
        <v>194</v>
      </c>
      <c r="D19" s="15">
        <v>1</v>
      </c>
      <c r="E19" s="15">
        <v>3</v>
      </c>
      <c r="F19" s="15">
        <v>1</v>
      </c>
      <c r="G19" s="15">
        <v>2</v>
      </c>
      <c r="H19" s="15">
        <v>2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2</v>
      </c>
      <c r="Q19" s="15">
        <v>12</v>
      </c>
      <c r="R19" s="15">
        <v>11</v>
      </c>
      <c r="S19" s="28">
        <f t="shared" si="1"/>
        <v>2.26666666666667</v>
      </c>
      <c r="T19" s="28">
        <v>0.133333333333333</v>
      </c>
      <c r="U19" s="28">
        <f t="shared" si="2"/>
        <v>2.4</v>
      </c>
      <c r="V19">
        <v>0</v>
      </c>
      <c r="X19">
        <v>1.65</v>
      </c>
      <c r="Y19">
        <v>1.8</v>
      </c>
      <c r="Z19">
        <f t="shared" si="3"/>
        <v>-1.18333333333333</v>
      </c>
    </row>
    <row r="20" spans="1:26">
      <c r="A20" s="16" t="s">
        <v>235</v>
      </c>
      <c r="B20" s="16" t="s">
        <v>63</v>
      </c>
      <c r="C20" s="18">
        <v>23</v>
      </c>
      <c r="D20" s="19">
        <v>5</v>
      </c>
      <c r="E20" s="19">
        <v>6</v>
      </c>
      <c r="F20" s="19">
        <v>9</v>
      </c>
      <c r="G20" s="19">
        <v>8</v>
      </c>
      <c r="H20" s="19">
        <v>6</v>
      </c>
      <c r="I20" s="19">
        <v>3</v>
      </c>
      <c r="J20" s="19">
        <v>4</v>
      </c>
      <c r="K20" s="19">
        <v>4</v>
      </c>
      <c r="L20" s="19">
        <v>3</v>
      </c>
      <c r="M20" s="19">
        <v>10</v>
      </c>
      <c r="N20" s="19">
        <v>12</v>
      </c>
      <c r="O20" s="19">
        <v>6</v>
      </c>
      <c r="P20" s="19">
        <v>6</v>
      </c>
      <c r="Q20" s="19">
        <v>2</v>
      </c>
      <c r="R20" s="19">
        <v>10</v>
      </c>
      <c r="S20" s="28">
        <f t="shared" si="1"/>
        <v>6.26666666666667</v>
      </c>
      <c r="T20" s="28">
        <v>0</v>
      </c>
      <c r="U20" s="28">
        <f t="shared" si="2"/>
        <v>6.26666666666667</v>
      </c>
      <c r="V20">
        <v>4.85714285714286</v>
      </c>
      <c r="X20">
        <v>0.3</v>
      </c>
      <c r="Y20">
        <v>0.7</v>
      </c>
      <c r="Z20">
        <f t="shared" si="3"/>
        <v>5.26666666666667</v>
      </c>
    </row>
    <row r="21" spans="1:26">
      <c r="A21" s="16" t="s">
        <v>235</v>
      </c>
      <c r="B21" s="25" t="s">
        <v>65</v>
      </c>
      <c r="C21" s="18">
        <v>238</v>
      </c>
      <c r="D21" s="19">
        <v>9</v>
      </c>
      <c r="E21" s="19">
        <v>10</v>
      </c>
      <c r="F21" s="19">
        <v>7</v>
      </c>
      <c r="G21" s="19">
        <v>4</v>
      </c>
      <c r="H21" s="19">
        <v>4</v>
      </c>
      <c r="I21" s="19">
        <v>9</v>
      </c>
      <c r="J21" s="19">
        <v>13</v>
      </c>
      <c r="K21" s="19">
        <v>7</v>
      </c>
      <c r="L21" s="19">
        <v>6</v>
      </c>
      <c r="M21" s="19">
        <v>13</v>
      </c>
      <c r="N21" s="19">
        <v>8</v>
      </c>
      <c r="O21" s="19">
        <v>2</v>
      </c>
      <c r="P21" s="19">
        <v>13</v>
      </c>
      <c r="Q21" s="19">
        <v>10</v>
      </c>
      <c r="R21" s="19">
        <v>16</v>
      </c>
      <c r="S21" s="28">
        <f t="shared" si="1"/>
        <v>8.73333333333333</v>
      </c>
      <c r="T21" s="28">
        <v>0</v>
      </c>
      <c r="U21" s="28">
        <f t="shared" si="2"/>
        <v>8.73333333333333</v>
      </c>
      <c r="V21">
        <v>7.92857142857143</v>
      </c>
      <c r="X21">
        <v>1.3</v>
      </c>
      <c r="Y21">
        <v>2.1</v>
      </c>
      <c r="Z21">
        <f t="shared" si="3"/>
        <v>5.33333333333333</v>
      </c>
    </row>
    <row r="22" spans="1:26">
      <c r="A22" s="16" t="s">
        <v>235</v>
      </c>
      <c r="B22" s="16" t="s">
        <v>67</v>
      </c>
      <c r="C22" s="18">
        <v>194</v>
      </c>
      <c r="D22" s="19">
        <v>0</v>
      </c>
      <c r="E22" s="19">
        <v>0</v>
      </c>
      <c r="F22" s="19">
        <v>2</v>
      </c>
      <c r="G22" s="19">
        <v>2</v>
      </c>
      <c r="H22" s="19">
        <v>3</v>
      </c>
      <c r="I22" s="19">
        <v>1</v>
      </c>
      <c r="J22" s="19">
        <v>2</v>
      </c>
      <c r="K22" s="19">
        <v>1</v>
      </c>
      <c r="L22" s="19">
        <v>6</v>
      </c>
      <c r="M22" s="19">
        <v>1</v>
      </c>
      <c r="N22" s="19">
        <v>2</v>
      </c>
      <c r="O22" s="19">
        <v>7</v>
      </c>
      <c r="P22" s="19">
        <v>1</v>
      </c>
      <c r="Q22" s="19">
        <v>4</v>
      </c>
      <c r="R22" s="19">
        <v>1</v>
      </c>
      <c r="S22" s="28">
        <f t="shared" si="1"/>
        <v>2.2</v>
      </c>
      <c r="T22" s="28">
        <v>1.13333333333333</v>
      </c>
      <c r="U22" s="28">
        <f t="shared" si="2"/>
        <v>3.33333333333333</v>
      </c>
      <c r="V22">
        <v>3.78571428571429</v>
      </c>
      <c r="X22">
        <v>0.65</v>
      </c>
      <c r="Y22">
        <v>0.95</v>
      </c>
      <c r="Z22">
        <f t="shared" si="3"/>
        <v>0.6</v>
      </c>
    </row>
    <row r="23" spans="1:26">
      <c r="A23" s="16" t="s">
        <v>235</v>
      </c>
      <c r="B23" s="16" t="s">
        <v>69</v>
      </c>
      <c r="C23" s="18">
        <v>323</v>
      </c>
      <c r="D23" s="19">
        <v>14</v>
      </c>
      <c r="E23" s="19">
        <v>13</v>
      </c>
      <c r="F23" s="19">
        <v>11</v>
      </c>
      <c r="G23" s="19">
        <v>5</v>
      </c>
      <c r="H23" s="19">
        <v>7</v>
      </c>
      <c r="I23" s="19">
        <v>4</v>
      </c>
      <c r="J23" s="19">
        <v>7</v>
      </c>
      <c r="K23" s="19">
        <v>9</v>
      </c>
      <c r="L23" s="19">
        <v>10</v>
      </c>
      <c r="M23" s="19">
        <v>9</v>
      </c>
      <c r="N23" s="19">
        <v>6</v>
      </c>
      <c r="O23" s="19">
        <v>8</v>
      </c>
      <c r="P23" s="19">
        <v>7</v>
      </c>
      <c r="Q23" s="19">
        <v>9</v>
      </c>
      <c r="R23" s="19">
        <v>11</v>
      </c>
      <c r="S23" s="28">
        <f t="shared" si="1"/>
        <v>8.66666666666667</v>
      </c>
      <c r="T23" s="28">
        <v>3.8</v>
      </c>
      <c r="U23" s="28">
        <f t="shared" si="2"/>
        <v>12.4666666666667</v>
      </c>
      <c r="V23">
        <v>3.14285714285714</v>
      </c>
      <c r="X23">
        <v>1.8</v>
      </c>
      <c r="Y23">
        <v>2.05</v>
      </c>
      <c r="Z23">
        <f t="shared" si="3"/>
        <v>4.81666666666667</v>
      </c>
    </row>
    <row r="24" spans="1:26">
      <c r="A24" s="10" t="s">
        <v>70</v>
      </c>
      <c r="B24" s="26" t="s">
        <v>72</v>
      </c>
      <c r="C24" s="18">
        <v>257</v>
      </c>
      <c r="D24" s="15">
        <v>18</v>
      </c>
      <c r="E24" s="15">
        <v>23</v>
      </c>
      <c r="F24" s="15">
        <v>11</v>
      </c>
      <c r="G24" s="15">
        <v>21</v>
      </c>
      <c r="H24" s="15">
        <v>28</v>
      </c>
      <c r="I24" s="15">
        <v>15</v>
      </c>
      <c r="J24" s="15">
        <v>21</v>
      </c>
      <c r="K24" s="15">
        <v>23</v>
      </c>
      <c r="L24" s="15">
        <v>24</v>
      </c>
      <c r="M24" s="15">
        <v>13</v>
      </c>
      <c r="N24" s="15">
        <v>16</v>
      </c>
      <c r="O24" s="15">
        <v>20</v>
      </c>
      <c r="P24" s="15">
        <v>17</v>
      </c>
      <c r="Q24" s="15">
        <v>26</v>
      </c>
      <c r="R24" s="15">
        <v>25</v>
      </c>
      <c r="S24" s="28">
        <f t="shared" si="1"/>
        <v>20.0666666666667</v>
      </c>
      <c r="T24" s="28">
        <v>0</v>
      </c>
      <c r="U24" s="28">
        <f t="shared" si="2"/>
        <v>20.0666666666667</v>
      </c>
      <c r="V24">
        <v>4.64285714285714</v>
      </c>
      <c r="X24">
        <v>0</v>
      </c>
      <c r="Y24">
        <v>0</v>
      </c>
      <c r="Z24">
        <f t="shared" si="3"/>
        <v>20.0666666666667</v>
      </c>
    </row>
    <row r="25" spans="1:26">
      <c r="A25" s="10" t="s">
        <v>70</v>
      </c>
      <c r="B25" s="26" t="s">
        <v>74</v>
      </c>
      <c r="C25" s="18">
        <v>464</v>
      </c>
      <c r="D25" s="15">
        <v>18</v>
      </c>
      <c r="E25" s="15">
        <v>33</v>
      </c>
      <c r="F25" s="15">
        <v>22</v>
      </c>
      <c r="G25" s="15">
        <v>25</v>
      </c>
      <c r="H25" s="15">
        <v>20</v>
      </c>
      <c r="I25" s="15">
        <v>10</v>
      </c>
      <c r="J25" s="15">
        <v>22</v>
      </c>
      <c r="K25" s="15">
        <v>29</v>
      </c>
      <c r="L25" s="15">
        <v>20</v>
      </c>
      <c r="M25" s="15">
        <v>20</v>
      </c>
      <c r="N25" s="15">
        <v>23</v>
      </c>
      <c r="O25" s="15">
        <v>27</v>
      </c>
      <c r="P25" s="15">
        <v>22</v>
      </c>
      <c r="Q25" s="15">
        <v>31</v>
      </c>
      <c r="R25" s="15">
        <v>39</v>
      </c>
      <c r="S25" s="28">
        <f t="shared" si="1"/>
        <v>24.0666666666667</v>
      </c>
      <c r="T25" s="28">
        <v>0</v>
      </c>
      <c r="U25" s="28">
        <f t="shared" si="2"/>
        <v>24.0666666666667</v>
      </c>
      <c r="V25">
        <v>14.3571428571429</v>
      </c>
      <c r="X25">
        <v>0</v>
      </c>
      <c r="Y25">
        <v>0</v>
      </c>
      <c r="Z25">
        <f t="shared" si="3"/>
        <v>24.0666666666667</v>
      </c>
    </row>
    <row r="26" spans="1:26">
      <c r="A26" s="10" t="s">
        <v>70</v>
      </c>
      <c r="B26" s="26" t="s">
        <v>76</v>
      </c>
      <c r="C26" s="18">
        <v>257</v>
      </c>
      <c r="D26" s="15">
        <v>9</v>
      </c>
      <c r="E26" s="15">
        <v>4</v>
      </c>
      <c r="F26" s="15">
        <v>5</v>
      </c>
      <c r="G26" s="15">
        <v>2</v>
      </c>
      <c r="H26" s="15">
        <v>8</v>
      </c>
      <c r="I26" s="15">
        <v>5</v>
      </c>
      <c r="J26" s="15">
        <v>7</v>
      </c>
      <c r="K26" s="15">
        <v>8</v>
      </c>
      <c r="L26" s="15">
        <v>5</v>
      </c>
      <c r="M26" s="15">
        <v>6</v>
      </c>
      <c r="N26" s="15">
        <v>5</v>
      </c>
      <c r="O26" s="15">
        <v>4</v>
      </c>
      <c r="P26" s="15">
        <v>7</v>
      </c>
      <c r="Q26" s="15">
        <v>2</v>
      </c>
      <c r="R26" s="15">
        <v>8</v>
      </c>
      <c r="S26" s="28">
        <f t="shared" si="1"/>
        <v>5.66666666666667</v>
      </c>
      <c r="T26" s="28">
        <v>0</v>
      </c>
      <c r="U26" s="28">
        <f t="shared" si="2"/>
        <v>5.66666666666667</v>
      </c>
      <c r="V26">
        <v>6.85714285714286</v>
      </c>
      <c r="X26">
        <v>0</v>
      </c>
      <c r="Y26">
        <v>0</v>
      </c>
      <c r="Z26">
        <f t="shared" si="3"/>
        <v>5.66666666666667</v>
      </c>
    </row>
    <row r="27" spans="1:26">
      <c r="A27" s="10" t="s">
        <v>70</v>
      </c>
      <c r="B27" s="26" t="s">
        <v>78</v>
      </c>
      <c r="C27" s="18">
        <v>266</v>
      </c>
      <c r="D27" s="15">
        <v>26</v>
      </c>
      <c r="E27" s="15">
        <v>26</v>
      </c>
      <c r="F27" s="15">
        <v>22</v>
      </c>
      <c r="G27" s="15">
        <v>21</v>
      </c>
      <c r="H27" s="15">
        <v>19</v>
      </c>
      <c r="I27" s="15">
        <v>10</v>
      </c>
      <c r="J27" s="15">
        <v>11</v>
      </c>
      <c r="K27" s="15">
        <v>18</v>
      </c>
      <c r="L27" s="15">
        <v>14</v>
      </c>
      <c r="M27" s="15">
        <v>28</v>
      </c>
      <c r="N27" s="15">
        <v>19</v>
      </c>
      <c r="O27" s="15">
        <v>24</v>
      </c>
      <c r="P27" s="15">
        <v>31</v>
      </c>
      <c r="Q27" s="15">
        <v>25</v>
      </c>
      <c r="R27" s="15">
        <v>40</v>
      </c>
      <c r="S27" s="28">
        <f t="shared" si="1"/>
        <v>22.2666666666667</v>
      </c>
      <c r="T27" s="28">
        <v>0</v>
      </c>
      <c r="U27" s="28">
        <f t="shared" si="2"/>
        <v>22.2666666666667</v>
      </c>
      <c r="V27">
        <v>4.64285714285714</v>
      </c>
      <c r="X27">
        <v>0</v>
      </c>
      <c r="Y27">
        <v>0</v>
      </c>
      <c r="Z27">
        <f t="shared" si="3"/>
        <v>22.2666666666667</v>
      </c>
    </row>
    <row r="28" s="1" customFormat="1" spans="1:26">
      <c r="A28" s="16" t="s">
        <v>252</v>
      </c>
      <c r="B28" s="27" t="s">
        <v>81</v>
      </c>
      <c r="C28" s="18">
        <v>185</v>
      </c>
      <c r="D28" s="19">
        <v>9</v>
      </c>
      <c r="E28" s="19">
        <v>9</v>
      </c>
      <c r="F28" s="19">
        <v>3</v>
      </c>
      <c r="G28" s="19">
        <v>7</v>
      </c>
      <c r="H28" s="19">
        <v>13</v>
      </c>
      <c r="I28" s="19">
        <v>9</v>
      </c>
      <c r="J28" s="19">
        <v>11</v>
      </c>
      <c r="K28" s="19">
        <v>7</v>
      </c>
      <c r="L28" s="19">
        <v>11</v>
      </c>
      <c r="M28" s="19">
        <v>6</v>
      </c>
      <c r="N28" s="19">
        <v>10</v>
      </c>
      <c r="O28" s="19">
        <v>16</v>
      </c>
      <c r="P28" s="19">
        <v>4</v>
      </c>
      <c r="Q28" s="19">
        <v>10</v>
      </c>
      <c r="R28" s="19">
        <v>8</v>
      </c>
      <c r="S28" s="28">
        <f t="shared" si="1"/>
        <v>8.86666666666667</v>
      </c>
      <c r="T28" s="28">
        <v>0</v>
      </c>
      <c r="U28" s="28">
        <f t="shared" si="2"/>
        <v>8.86666666666667</v>
      </c>
      <c r="V28" s="1">
        <v>5.78571428571429</v>
      </c>
      <c r="X28" s="1">
        <v>1.3</v>
      </c>
      <c r="Y28" s="1">
        <v>2.35</v>
      </c>
      <c r="Z28">
        <f t="shared" si="3"/>
        <v>5.21666666666667</v>
      </c>
    </row>
    <row r="29" s="1" customFormat="1" spans="1:26">
      <c r="A29" s="16" t="s">
        <v>253</v>
      </c>
      <c r="B29" s="27" t="s">
        <v>84</v>
      </c>
      <c r="C29" s="18">
        <v>320</v>
      </c>
      <c r="D29" s="19">
        <v>11</v>
      </c>
      <c r="E29" s="19">
        <v>13</v>
      </c>
      <c r="F29" s="19">
        <v>7</v>
      </c>
      <c r="G29" s="19">
        <v>12</v>
      </c>
      <c r="H29" s="19">
        <v>5</v>
      </c>
      <c r="I29" s="19">
        <v>11</v>
      </c>
      <c r="J29" s="19">
        <v>7</v>
      </c>
      <c r="K29" s="19">
        <v>4</v>
      </c>
      <c r="L29" s="19">
        <v>23</v>
      </c>
      <c r="M29" s="19">
        <v>4</v>
      </c>
      <c r="N29" s="19">
        <v>10</v>
      </c>
      <c r="O29" s="19">
        <v>6</v>
      </c>
      <c r="P29" s="19">
        <v>7</v>
      </c>
      <c r="Q29" s="19">
        <v>11</v>
      </c>
      <c r="R29" s="19">
        <v>19</v>
      </c>
      <c r="S29" s="28">
        <f t="shared" si="1"/>
        <v>10</v>
      </c>
      <c r="T29" s="28">
        <v>1.8</v>
      </c>
      <c r="U29" s="28">
        <f t="shared" si="2"/>
        <v>11.8</v>
      </c>
      <c r="V29" s="1">
        <v>0</v>
      </c>
      <c r="X29" s="1">
        <v>3</v>
      </c>
      <c r="Y29" s="1">
        <v>5.2</v>
      </c>
      <c r="Z29">
        <f t="shared" si="3"/>
        <v>1.8</v>
      </c>
    </row>
    <row r="30" s="1" customFormat="1" spans="1:26">
      <c r="A30" s="10" t="s">
        <v>237</v>
      </c>
      <c r="B30" s="26" t="s">
        <v>87</v>
      </c>
      <c r="C30" s="18">
        <v>117</v>
      </c>
      <c r="D30" s="19">
        <v>6</v>
      </c>
      <c r="E30" s="19">
        <v>7</v>
      </c>
      <c r="F30" s="19">
        <v>6</v>
      </c>
      <c r="G30" s="19">
        <v>8</v>
      </c>
      <c r="H30" s="19">
        <v>11</v>
      </c>
      <c r="I30" s="19">
        <v>13</v>
      </c>
      <c r="J30" s="19">
        <v>9</v>
      </c>
      <c r="K30" s="19">
        <v>20</v>
      </c>
      <c r="L30" s="19">
        <v>5</v>
      </c>
      <c r="M30" s="19">
        <v>0</v>
      </c>
      <c r="N30" s="19">
        <v>1</v>
      </c>
      <c r="O30" s="19">
        <v>0</v>
      </c>
      <c r="P30" s="19">
        <v>0</v>
      </c>
      <c r="Q30" s="19">
        <v>0</v>
      </c>
      <c r="R30" s="19">
        <v>0</v>
      </c>
      <c r="S30" s="28">
        <f t="shared" si="1"/>
        <v>5.73333333333333</v>
      </c>
      <c r="T30" s="28">
        <v>0</v>
      </c>
      <c r="U30" s="28">
        <f t="shared" si="2"/>
        <v>5.73333333333333</v>
      </c>
      <c r="V30" s="1">
        <v>5.42857142857143</v>
      </c>
      <c r="X30" s="1">
        <v>0.65</v>
      </c>
      <c r="Y30" s="1">
        <v>1.25</v>
      </c>
      <c r="Z30">
        <f t="shared" si="3"/>
        <v>3.83333333333333</v>
      </c>
    </row>
    <row r="31" s="1" customFormat="1" spans="1:26">
      <c r="A31" s="10" t="s">
        <v>237</v>
      </c>
      <c r="B31" s="26" t="s">
        <v>90</v>
      </c>
      <c r="C31" s="18">
        <v>61</v>
      </c>
      <c r="D31" s="19">
        <v>20</v>
      </c>
      <c r="E31" s="19">
        <v>19</v>
      </c>
      <c r="F31" s="19">
        <v>24</v>
      </c>
      <c r="G31" s="19">
        <v>26</v>
      </c>
      <c r="H31" s="19">
        <v>33</v>
      </c>
      <c r="I31" s="19">
        <v>24</v>
      </c>
      <c r="J31" s="19">
        <v>21</v>
      </c>
      <c r="K31" s="19">
        <v>34</v>
      </c>
      <c r="L31" s="19">
        <v>22</v>
      </c>
      <c r="M31" s="19">
        <v>21</v>
      </c>
      <c r="N31" s="19">
        <v>32</v>
      </c>
      <c r="O31" s="19">
        <v>15</v>
      </c>
      <c r="P31" s="19">
        <v>3</v>
      </c>
      <c r="Q31" s="19">
        <v>0</v>
      </c>
      <c r="R31" s="19">
        <v>0</v>
      </c>
      <c r="S31" s="28">
        <f t="shared" si="1"/>
        <v>19.6</v>
      </c>
      <c r="T31" s="28">
        <v>0</v>
      </c>
      <c r="U31" s="28">
        <f t="shared" si="2"/>
        <v>19.6</v>
      </c>
      <c r="V31" s="1">
        <v>5.35714285714286</v>
      </c>
      <c r="X31" s="1">
        <v>1.7</v>
      </c>
      <c r="Y31" s="1">
        <v>3.7</v>
      </c>
      <c r="Z31">
        <f t="shared" si="3"/>
        <v>14.2</v>
      </c>
    </row>
    <row r="32" hidden="1" spans="1:26">
      <c r="A32" s="16" t="s">
        <v>254</v>
      </c>
      <c r="B32" s="27" t="s">
        <v>92</v>
      </c>
      <c r="C32" s="18">
        <v>92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1</v>
      </c>
      <c r="K32" s="15">
        <v>2</v>
      </c>
      <c r="L32" s="15">
        <v>0</v>
      </c>
      <c r="M32" s="15">
        <v>0</v>
      </c>
      <c r="N32" s="15">
        <v>0</v>
      </c>
      <c r="O32" s="15">
        <v>2</v>
      </c>
      <c r="P32" s="15">
        <v>4</v>
      </c>
      <c r="Q32" s="15">
        <v>1</v>
      </c>
      <c r="R32" s="15"/>
      <c r="S32" s="28">
        <f>AVERAGE(H32:M32)</f>
        <v>0.5</v>
      </c>
      <c r="T32">
        <v>0</v>
      </c>
      <c r="U32" s="28">
        <f t="shared" ref="U32:U59" si="4">S32+T32</f>
        <v>0.5</v>
      </c>
      <c r="X32">
        <v>0</v>
      </c>
      <c r="Y32">
        <v>0</v>
      </c>
      <c r="Z32">
        <f t="shared" si="3"/>
        <v>0.5</v>
      </c>
    </row>
    <row r="33" hidden="1" spans="1:26">
      <c r="A33" s="16" t="s">
        <v>254</v>
      </c>
      <c r="B33" s="27" t="s">
        <v>94</v>
      </c>
      <c r="C33" s="18">
        <v>37</v>
      </c>
      <c r="D33" s="15">
        <v>0</v>
      </c>
      <c r="E33" s="15">
        <v>0</v>
      </c>
      <c r="F33" s="15">
        <v>1</v>
      </c>
      <c r="G33" s="15">
        <v>2</v>
      </c>
      <c r="H33" s="15">
        <v>0</v>
      </c>
      <c r="I33" s="15">
        <v>0</v>
      </c>
      <c r="J33" s="15">
        <v>0</v>
      </c>
      <c r="K33" s="15">
        <v>1</v>
      </c>
      <c r="L33" s="15">
        <v>4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/>
      <c r="S33" s="28">
        <f>AVERAGE(H33:M33)</f>
        <v>0.833333333333333</v>
      </c>
      <c r="T33">
        <v>0</v>
      </c>
      <c r="U33" s="28">
        <f t="shared" si="4"/>
        <v>0.833333333333333</v>
      </c>
      <c r="X33">
        <v>3.5</v>
      </c>
      <c r="Y33">
        <v>1.2</v>
      </c>
      <c r="Z33">
        <f t="shared" si="3"/>
        <v>-3.86666666666667</v>
      </c>
    </row>
    <row r="34" hidden="1" spans="1:26">
      <c r="A34" s="16" t="s">
        <v>254</v>
      </c>
      <c r="B34" s="27" t="s">
        <v>96</v>
      </c>
      <c r="C34" s="18">
        <v>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/>
      <c r="S34" s="28">
        <f>AVERAGE(H34:M34)</f>
        <v>0</v>
      </c>
      <c r="T34">
        <v>0</v>
      </c>
      <c r="U34" s="28">
        <f t="shared" si="4"/>
        <v>0</v>
      </c>
      <c r="X34">
        <v>5.35</v>
      </c>
      <c r="Y34">
        <v>1.95</v>
      </c>
      <c r="Z34">
        <f t="shared" si="3"/>
        <v>-7.3</v>
      </c>
    </row>
    <row r="35" hidden="1" spans="1:26">
      <c r="A35" s="16" t="s">
        <v>254</v>
      </c>
      <c r="B35" s="27" t="s">
        <v>98</v>
      </c>
      <c r="C35" s="18">
        <v>16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/>
      <c r="S35" s="28">
        <f>AVERAGE(H35:M35)</f>
        <v>0</v>
      </c>
      <c r="T35">
        <v>0</v>
      </c>
      <c r="U35" s="28">
        <f t="shared" si="4"/>
        <v>0</v>
      </c>
      <c r="X35">
        <v>0</v>
      </c>
      <c r="Y35">
        <v>0</v>
      </c>
      <c r="Z35">
        <f t="shared" si="3"/>
        <v>0</v>
      </c>
    </row>
    <row r="36" hidden="1" spans="1:26">
      <c r="A36" t="s">
        <v>99</v>
      </c>
      <c r="B36" t="s">
        <v>101</v>
      </c>
      <c r="C36" s="4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/>
      <c r="S36" s="28">
        <f t="shared" ref="S36:S59" si="5">AVERAGE(H36:M36)</f>
        <v>0</v>
      </c>
      <c r="T36">
        <v>0</v>
      </c>
      <c r="U36" s="28">
        <f t="shared" si="4"/>
        <v>0</v>
      </c>
      <c r="V36">
        <v>40</v>
      </c>
      <c r="W36">
        <f>C36+V36</f>
        <v>40</v>
      </c>
      <c r="X36">
        <v>1.4</v>
      </c>
      <c r="Y36">
        <v>0.35</v>
      </c>
      <c r="Z36">
        <f t="shared" si="3"/>
        <v>-1.75</v>
      </c>
    </row>
    <row r="37" hidden="1" spans="1:26">
      <c r="A37" t="s">
        <v>102</v>
      </c>
      <c r="B37" t="s">
        <v>104</v>
      </c>
      <c r="C37" s="4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/>
      <c r="S37" s="28">
        <f t="shared" si="5"/>
        <v>0</v>
      </c>
      <c r="T37">
        <v>0</v>
      </c>
      <c r="U37" s="28">
        <f t="shared" si="4"/>
        <v>0</v>
      </c>
      <c r="V37">
        <v>37</v>
      </c>
      <c r="W37">
        <f t="shared" ref="W37:W63" si="6">C37+V37</f>
        <v>37</v>
      </c>
      <c r="X37">
        <v>0</v>
      </c>
      <c r="Y37">
        <v>0</v>
      </c>
      <c r="Z37">
        <f t="shared" ref="Z37:Z71" si="7">S37-X37-Y37</f>
        <v>0</v>
      </c>
    </row>
    <row r="38" hidden="1" spans="1:26">
      <c r="A38" t="s">
        <v>105</v>
      </c>
      <c r="B38" t="s">
        <v>107</v>
      </c>
      <c r="C38" s="4">
        <v>5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/>
      <c r="S38" s="28">
        <f t="shared" si="5"/>
        <v>0</v>
      </c>
      <c r="T38">
        <v>0</v>
      </c>
      <c r="U38" s="28">
        <f t="shared" si="4"/>
        <v>0</v>
      </c>
      <c r="V38">
        <v>40</v>
      </c>
      <c r="W38">
        <f t="shared" si="6"/>
        <v>45</v>
      </c>
      <c r="X38">
        <v>0</v>
      </c>
      <c r="Y38">
        <v>0</v>
      </c>
      <c r="Z38">
        <f t="shared" si="7"/>
        <v>0</v>
      </c>
    </row>
    <row r="39" hidden="1" spans="1:26">
      <c r="A39" t="s">
        <v>108</v>
      </c>
      <c r="B39" t="s">
        <v>110</v>
      </c>
      <c r="C39" s="4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/>
      <c r="S39" s="28">
        <f t="shared" si="5"/>
        <v>0</v>
      </c>
      <c r="T39">
        <v>0.125</v>
      </c>
      <c r="U39" s="28">
        <f t="shared" si="4"/>
        <v>0.125</v>
      </c>
      <c r="V39">
        <v>35</v>
      </c>
      <c r="W39">
        <f t="shared" si="6"/>
        <v>35</v>
      </c>
      <c r="X39">
        <v>0.1</v>
      </c>
      <c r="Y39">
        <v>0</v>
      </c>
      <c r="Z39">
        <f t="shared" si="7"/>
        <v>-0.1</v>
      </c>
    </row>
    <row r="40" hidden="1" spans="1:26">
      <c r="A40" t="s">
        <v>111</v>
      </c>
      <c r="B40" t="s">
        <v>113</v>
      </c>
      <c r="C40" s="4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/>
      <c r="S40" s="28">
        <f t="shared" si="5"/>
        <v>0</v>
      </c>
      <c r="T40" s="28">
        <v>0</v>
      </c>
      <c r="U40" s="28">
        <f t="shared" si="4"/>
        <v>0</v>
      </c>
      <c r="V40">
        <v>36</v>
      </c>
      <c r="W40">
        <f t="shared" si="6"/>
        <v>36</v>
      </c>
      <c r="X40">
        <v>0</v>
      </c>
      <c r="Y40">
        <v>0.1</v>
      </c>
      <c r="Z40">
        <f t="shared" si="7"/>
        <v>-0.1</v>
      </c>
    </row>
    <row r="41" hidden="1" spans="1:26">
      <c r="A41" t="s">
        <v>114</v>
      </c>
      <c r="B41" t="s">
        <v>116</v>
      </c>
      <c r="C41" s="4">
        <v>11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/>
      <c r="S41" s="28">
        <f t="shared" si="5"/>
        <v>0</v>
      </c>
      <c r="T41" s="28">
        <v>0</v>
      </c>
      <c r="U41" s="28">
        <f t="shared" si="4"/>
        <v>0</v>
      </c>
      <c r="V41">
        <v>36</v>
      </c>
      <c r="W41">
        <f t="shared" si="6"/>
        <v>47</v>
      </c>
      <c r="X41">
        <v>0.05</v>
      </c>
      <c r="Y41">
        <v>0.05</v>
      </c>
      <c r="Z41">
        <f t="shared" si="7"/>
        <v>-0.1</v>
      </c>
    </row>
    <row r="42" hidden="1" spans="1:26">
      <c r="A42" t="s">
        <v>117</v>
      </c>
      <c r="B42" t="s">
        <v>119</v>
      </c>
      <c r="C42" s="4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/>
      <c r="S42" s="28">
        <f t="shared" si="5"/>
        <v>0</v>
      </c>
      <c r="T42" s="28">
        <v>0</v>
      </c>
      <c r="U42" s="28">
        <f t="shared" si="4"/>
        <v>0</v>
      </c>
      <c r="V42">
        <v>34</v>
      </c>
      <c r="W42">
        <f t="shared" si="6"/>
        <v>34</v>
      </c>
      <c r="X42">
        <v>0</v>
      </c>
      <c r="Y42">
        <v>0</v>
      </c>
      <c r="Z42">
        <f t="shared" si="7"/>
        <v>0</v>
      </c>
    </row>
    <row r="43" hidden="1" spans="1:26">
      <c r="A43" t="s">
        <v>120</v>
      </c>
      <c r="B43" t="s">
        <v>122</v>
      </c>
      <c r="C43" s="4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/>
      <c r="S43" s="28">
        <f t="shared" si="5"/>
        <v>0</v>
      </c>
      <c r="T43" s="28">
        <v>0.125</v>
      </c>
      <c r="U43" s="28">
        <f t="shared" si="4"/>
        <v>0.125</v>
      </c>
      <c r="V43">
        <v>39</v>
      </c>
      <c r="W43">
        <f t="shared" si="6"/>
        <v>39</v>
      </c>
      <c r="X43">
        <v>0</v>
      </c>
      <c r="Y43">
        <v>0</v>
      </c>
      <c r="Z43">
        <f t="shared" si="7"/>
        <v>0</v>
      </c>
    </row>
    <row r="44" hidden="1" spans="1:26">
      <c r="A44" t="s">
        <v>123</v>
      </c>
      <c r="B44" t="s">
        <v>125</v>
      </c>
      <c r="C44" s="4">
        <v>22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/>
      <c r="S44" s="28">
        <f t="shared" si="5"/>
        <v>0</v>
      </c>
      <c r="T44">
        <v>0</v>
      </c>
      <c r="U44" s="28">
        <f t="shared" si="4"/>
        <v>0</v>
      </c>
      <c r="V44">
        <v>40</v>
      </c>
      <c r="W44">
        <f t="shared" si="6"/>
        <v>62</v>
      </c>
      <c r="X44">
        <v>0</v>
      </c>
      <c r="Y44">
        <v>0</v>
      </c>
      <c r="Z44">
        <f t="shared" si="7"/>
        <v>0</v>
      </c>
    </row>
    <row r="45" hidden="1" spans="1:26">
      <c r="A45" t="s">
        <v>126</v>
      </c>
      <c r="B45" t="s">
        <v>128</v>
      </c>
      <c r="C45" s="4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/>
      <c r="S45" s="28">
        <f t="shared" si="5"/>
        <v>0</v>
      </c>
      <c r="T45">
        <v>0</v>
      </c>
      <c r="U45" s="28">
        <f t="shared" si="4"/>
        <v>0</v>
      </c>
      <c r="V45">
        <v>36</v>
      </c>
      <c r="W45">
        <f t="shared" si="6"/>
        <v>36</v>
      </c>
      <c r="X45">
        <v>0</v>
      </c>
      <c r="Y45">
        <v>0</v>
      </c>
      <c r="Z45">
        <f t="shared" si="7"/>
        <v>0</v>
      </c>
    </row>
    <row r="46" hidden="1" spans="1:26">
      <c r="A46" t="s">
        <v>129</v>
      </c>
      <c r="B46" t="s">
        <v>131</v>
      </c>
      <c r="C46" s="4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/>
      <c r="S46" s="28">
        <f t="shared" si="5"/>
        <v>0</v>
      </c>
      <c r="T46">
        <v>0</v>
      </c>
      <c r="U46" s="28">
        <f t="shared" si="4"/>
        <v>0</v>
      </c>
      <c r="V46">
        <v>35</v>
      </c>
      <c r="W46">
        <f t="shared" si="6"/>
        <v>35</v>
      </c>
      <c r="X46">
        <v>0</v>
      </c>
      <c r="Y46">
        <v>0</v>
      </c>
      <c r="Z46">
        <f t="shared" si="7"/>
        <v>0</v>
      </c>
    </row>
    <row r="47" hidden="1" spans="1:26">
      <c r="A47" t="s">
        <v>132</v>
      </c>
      <c r="B47" t="s">
        <v>134</v>
      </c>
      <c r="C47" s="4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/>
      <c r="S47" s="28">
        <f t="shared" si="5"/>
        <v>0</v>
      </c>
      <c r="T47">
        <v>0</v>
      </c>
      <c r="U47" s="28">
        <f t="shared" si="4"/>
        <v>0</v>
      </c>
      <c r="V47">
        <v>38</v>
      </c>
      <c r="W47">
        <f t="shared" si="6"/>
        <v>38</v>
      </c>
      <c r="X47">
        <v>0</v>
      </c>
      <c r="Y47">
        <v>0</v>
      </c>
      <c r="Z47">
        <f t="shared" si="7"/>
        <v>0</v>
      </c>
    </row>
    <row r="48" hidden="1" spans="1:26">
      <c r="A48" t="s">
        <v>138</v>
      </c>
      <c r="B48" t="s">
        <v>140</v>
      </c>
      <c r="C48" s="4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/>
      <c r="S48" s="28">
        <f t="shared" si="5"/>
        <v>0</v>
      </c>
      <c r="T48">
        <v>0</v>
      </c>
      <c r="U48" s="28">
        <f t="shared" si="4"/>
        <v>0</v>
      </c>
      <c r="V48">
        <v>37</v>
      </c>
      <c r="W48">
        <f t="shared" si="6"/>
        <v>37</v>
      </c>
      <c r="X48">
        <v>0</v>
      </c>
      <c r="Y48">
        <v>0</v>
      </c>
      <c r="Z48">
        <f t="shared" si="7"/>
        <v>0</v>
      </c>
    </row>
    <row r="49" hidden="1" spans="1:26">
      <c r="A49" t="s">
        <v>141</v>
      </c>
      <c r="B49" t="s">
        <v>143</v>
      </c>
      <c r="C49" s="4">
        <v>6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/>
      <c r="S49" s="28">
        <f t="shared" si="5"/>
        <v>0</v>
      </c>
      <c r="T49">
        <v>0</v>
      </c>
      <c r="U49" s="28">
        <f t="shared" si="4"/>
        <v>0</v>
      </c>
      <c r="V49">
        <v>39</v>
      </c>
      <c r="W49">
        <f t="shared" si="6"/>
        <v>45</v>
      </c>
      <c r="X49">
        <v>0</v>
      </c>
      <c r="Y49">
        <v>0.05</v>
      </c>
      <c r="Z49">
        <f t="shared" si="7"/>
        <v>-0.05</v>
      </c>
    </row>
    <row r="50" hidden="1" spans="1:26">
      <c r="A50" t="s">
        <v>144</v>
      </c>
      <c r="B50" t="s">
        <v>146</v>
      </c>
      <c r="C50" s="4">
        <v>24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/>
      <c r="S50" s="28">
        <f t="shared" si="5"/>
        <v>0</v>
      </c>
      <c r="T50">
        <v>0</v>
      </c>
      <c r="U50" s="28">
        <f t="shared" si="4"/>
        <v>0</v>
      </c>
      <c r="V50">
        <v>39</v>
      </c>
      <c r="W50">
        <f t="shared" si="6"/>
        <v>63</v>
      </c>
      <c r="X50">
        <v>0</v>
      </c>
      <c r="Y50">
        <v>0</v>
      </c>
      <c r="Z50">
        <f t="shared" si="7"/>
        <v>0</v>
      </c>
    </row>
    <row r="51" hidden="1" spans="1:26">
      <c r="A51" t="s">
        <v>150</v>
      </c>
      <c r="B51" t="s">
        <v>152</v>
      </c>
      <c r="C51" s="4">
        <v>10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/>
      <c r="S51" s="28">
        <f t="shared" si="5"/>
        <v>0</v>
      </c>
      <c r="T51">
        <v>0</v>
      </c>
      <c r="U51" s="28">
        <f t="shared" si="4"/>
        <v>0</v>
      </c>
      <c r="V51">
        <v>40</v>
      </c>
      <c r="W51">
        <f t="shared" si="6"/>
        <v>50</v>
      </c>
      <c r="X51">
        <v>0</v>
      </c>
      <c r="Y51">
        <v>0</v>
      </c>
      <c r="Z51">
        <f t="shared" si="7"/>
        <v>0</v>
      </c>
    </row>
    <row r="52" hidden="1" spans="1:26">
      <c r="A52" t="s">
        <v>153</v>
      </c>
      <c r="B52" t="s">
        <v>155</v>
      </c>
      <c r="C52" s="4">
        <v>13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/>
      <c r="S52" s="28">
        <f t="shared" si="5"/>
        <v>0</v>
      </c>
      <c r="T52">
        <v>0.5</v>
      </c>
      <c r="U52" s="28">
        <f t="shared" si="4"/>
        <v>0.5</v>
      </c>
      <c r="V52">
        <v>40</v>
      </c>
      <c r="W52">
        <f t="shared" si="6"/>
        <v>53</v>
      </c>
      <c r="X52">
        <v>0</v>
      </c>
      <c r="Y52">
        <v>0</v>
      </c>
      <c r="Z52">
        <f t="shared" si="7"/>
        <v>0</v>
      </c>
    </row>
    <row r="53" hidden="1" spans="1:26">
      <c r="A53" t="s">
        <v>156</v>
      </c>
      <c r="B53" t="s">
        <v>158</v>
      </c>
      <c r="C53" s="4">
        <v>30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/>
      <c r="S53" s="28">
        <f t="shared" si="5"/>
        <v>0</v>
      </c>
      <c r="T53">
        <v>0</v>
      </c>
      <c r="U53" s="28">
        <f t="shared" si="4"/>
        <v>0</v>
      </c>
      <c r="V53">
        <v>36</v>
      </c>
      <c r="W53">
        <f t="shared" si="6"/>
        <v>66</v>
      </c>
      <c r="X53">
        <v>0</v>
      </c>
      <c r="Y53">
        <v>0</v>
      </c>
      <c r="Z53">
        <f t="shared" si="7"/>
        <v>0</v>
      </c>
    </row>
    <row r="54" hidden="1" spans="1:26">
      <c r="A54" t="s">
        <v>162</v>
      </c>
      <c r="B54" t="s">
        <v>164</v>
      </c>
      <c r="C54" s="4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/>
      <c r="S54" s="28">
        <f t="shared" si="5"/>
        <v>0</v>
      </c>
      <c r="T54">
        <v>0</v>
      </c>
      <c r="U54" s="28">
        <f t="shared" si="4"/>
        <v>0</v>
      </c>
      <c r="V54">
        <v>38</v>
      </c>
      <c r="W54">
        <f t="shared" si="6"/>
        <v>38</v>
      </c>
      <c r="X54">
        <v>0</v>
      </c>
      <c r="Y54">
        <v>0</v>
      </c>
      <c r="Z54">
        <f t="shared" si="7"/>
        <v>0</v>
      </c>
    </row>
    <row r="55" hidden="1" spans="1:26">
      <c r="A55" t="s">
        <v>165</v>
      </c>
      <c r="B55" t="s">
        <v>167</v>
      </c>
      <c r="C55" s="4">
        <v>10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/>
      <c r="S55" s="28">
        <f t="shared" si="5"/>
        <v>0</v>
      </c>
      <c r="T55">
        <v>0.5</v>
      </c>
      <c r="U55" s="28">
        <f t="shared" si="4"/>
        <v>0.5</v>
      </c>
      <c r="V55">
        <v>40</v>
      </c>
      <c r="W55">
        <f t="shared" si="6"/>
        <v>50</v>
      </c>
      <c r="X55">
        <v>0</v>
      </c>
      <c r="Y55">
        <v>0</v>
      </c>
      <c r="Z55">
        <f t="shared" si="7"/>
        <v>0</v>
      </c>
    </row>
    <row r="56" hidden="1" spans="1:26">
      <c r="A56" t="s">
        <v>168</v>
      </c>
      <c r="B56" t="s">
        <v>170</v>
      </c>
      <c r="C56" s="4">
        <v>27</v>
      </c>
      <c r="D56" s="19">
        <v>0</v>
      </c>
      <c r="E56" s="19">
        <v>0</v>
      </c>
      <c r="F56" s="19">
        <v>2</v>
      </c>
      <c r="G56" s="19">
        <v>1</v>
      </c>
      <c r="H56" s="19">
        <v>0</v>
      </c>
      <c r="I56" s="19">
        <v>0</v>
      </c>
      <c r="J56" s="19">
        <v>0</v>
      </c>
      <c r="K56" s="19">
        <v>1</v>
      </c>
      <c r="L56" s="19">
        <v>0</v>
      </c>
      <c r="M56" s="19">
        <v>0</v>
      </c>
      <c r="N56" s="19">
        <v>0</v>
      </c>
      <c r="O56" s="19">
        <v>0</v>
      </c>
      <c r="P56" s="19">
        <v>1</v>
      </c>
      <c r="Q56" s="19">
        <v>0</v>
      </c>
      <c r="R56" s="19"/>
      <c r="S56" s="28">
        <f t="shared" si="5"/>
        <v>0.166666666666667</v>
      </c>
      <c r="T56">
        <v>0.181818181818182</v>
      </c>
      <c r="U56" s="28">
        <f t="shared" si="4"/>
        <v>0.348484848484849</v>
      </c>
      <c r="V56">
        <v>39</v>
      </c>
      <c r="W56">
        <f t="shared" si="6"/>
        <v>66</v>
      </c>
      <c r="X56">
        <v>0</v>
      </c>
      <c r="Y56">
        <v>0.05</v>
      </c>
      <c r="Z56">
        <f t="shared" si="7"/>
        <v>0.116666666666667</v>
      </c>
    </row>
    <row r="57" hidden="1" spans="1:26">
      <c r="A57" t="s">
        <v>174</v>
      </c>
      <c r="B57" t="s">
        <v>176</v>
      </c>
      <c r="C57" s="4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/>
      <c r="S57" s="28">
        <f t="shared" si="5"/>
        <v>0</v>
      </c>
      <c r="T57">
        <v>0</v>
      </c>
      <c r="U57" s="28">
        <f t="shared" si="4"/>
        <v>0</v>
      </c>
      <c r="V57">
        <v>39</v>
      </c>
      <c r="W57">
        <f t="shared" si="6"/>
        <v>39</v>
      </c>
      <c r="X57">
        <v>0</v>
      </c>
      <c r="Y57">
        <v>0</v>
      </c>
      <c r="Z57">
        <f t="shared" si="7"/>
        <v>0</v>
      </c>
    </row>
    <row r="58" hidden="1" spans="1:26">
      <c r="A58" t="s">
        <v>177</v>
      </c>
      <c r="B58" t="s">
        <v>179</v>
      </c>
      <c r="C58" s="4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/>
      <c r="S58" s="28">
        <f t="shared" si="5"/>
        <v>0</v>
      </c>
      <c r="T58">
        <v>0.272727272727273</v>
      </c>
      <c r="U58" s="28">
        <f t="shared" si="4"/>
        <v>0.272727272727273</v>
      </c>
      <c r="V58">
        <v>40</v>
      </c>
      <c r="W58">
        <f t="shared" si="6"/>
        <v>40</v>
      </c>
      <c r="X58">
        <v>0</v>
      </c>
      <c r="Y58">
        <v>0</v>
      </c>
      <c r="Z58">
        <f t="shared" si="7"/>
        <v>0</v>
      </c>
    </row>
    <row r="59" hidden="1" spans="1:26">
      <c r="A59" t="s">
        <v>180</v>
      </c>
      <c r="B59" t="s">
        <v>182</v>
      </c>
      <c r="C59" s="4">
        <v>25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/>
      <c r="S59" s="28">
        <f t="shared" si="5"/>
        <v>0</v>
      </c>
      <c r="T59">
        <v>0.181818181818182</v>
      </c>
      <c r="U59" s="28">
        <f t="shared" si="4"/>
        <v>0.181818181818182</v>
      </c>
      <c r="V59">
        <v>40</v>
      </c>
      <c r="W59">
        <f t="shared" si="6"/>
        <v>65</v>
      </c>
      <c r="X59">
        <v>0</v>
      </c>
      <c r="Y59">
        <v>0</v>
      </c>
      <c r="Z59">
        <f t="shared" si="7"/>
        <v>0</v>
      </c>
    </row>
    <row r="60" spans="4:26"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/>
      <c r="S60">
        <f>SUM(S4:S11,S16:S31)</f>
        <v>262.2</v>
      </c>
      <c r="T60">
        <f>SUM(T4:T16,T17:T31)</f>
        <v>41.8</v>
      </c>
      <c r="U60">
        <f>SUM(U4:U11,U16:U31)</f>
        <v>304</v>
      </c>
      <c r="W60">
        <f t="shared" si="6"/>
        <v>0</v>
      </c>
      <c r="X60">
        <v>0.1</v>
      </c>
      <c r="Y60">
        <v>0.05</v>
      </c>
      <c r="Z60">
        <f t="shared" si="7"/>
        <v>262.05</v>
      </c>
    </row>
    <row r="61" spans="4:26"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/>
      <c r="W61">
        <f t="shared" si="6"/>
        <v>0</v>
      </c>
      <c r="X61">
        <v>0</v>
      </c>
      <c r="Y61">
        <v>0</v>
      </c>
      <c r="Z61">
        <f t="shared" si="7"/>
        <v>0</v>
      </c>
    </row>
    <row r="62" spans="4:26"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/>
      <c r="W62">
        <f t="shared" si="6"/>
        <v>0</v>
      </c>
      <c r="X62">
        <v>0</v>
      </c>
      <c r="Y62">
        <v>0</v>
      </c>
      <c r="Z62">
        <f t="shared" si="7"/>
        <v>0</v>
      </c>
    </row>
    <row r="63" spans="4:26"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/>
      <c r="W63">
        <f t="shared" si="6"/>
        <v>0</v>
      </c>
      <c r="X63">
        <v>0</v>
      </c>
      <c r="Y63">
        <v>0</v>
      </c>
      <c r="Z63">
        <f t="shared" si="7"/>
        <v>0</v>
      </c>
    </row>
    <row r="64" spans="4:26"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/>
      <c r="X64">
        <v>0.05</v>
      </c>
      <c r="Y64">
        <v>0.2</v>
      </c>
      <c r="Z64">
        <f t="shared" si="7"/>
        <v>-0.25</v>
      </c>
    </row>
    <row r="65" spans="4:26"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/>
      <c r="X65">
        <v>0</v>
      </c>
      <c r="Y65">
        <v>0</v>
      </c>
      <c r="Z65">
        <f t="shared" si="7"/>
        <v>0</v>
      </c>
    </row>
    <row r="66" spans="4:26"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/>
      <c r="X66">
        <v>0.05</v>
      </c>
      <c r="Y66">
        <v>0</v>
      </c>
      <c r="Z66">
        <f t="shared" si="7"/>
        <v>-0.05</v>
      </c>
    </row>
    <row r="67" spans="4:26"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/>
      <c r="X67">
        <v>0</v>
      </c>
      <c r="Y67">
        <v>0.05</v>
      </c>
      <c r="Z67">
        <f t="shared" si="7"/>
        <v>-0.05</v>
      </c>
    </row>
    <row r="68" spans="4:26"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/>
      <c r="X68" t="e">
        <v>#DIV/0!</v>
      </c>
      <c r="Z68" t="e">
        <f t="shared" si="7"/>
        <v>#DIV/0!</v>
      </c>
    </row>
    <row r="69" spans="4:26"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/>
      <c r="X69" t="e">
        <v>#DIV/0!</v>
      </c>
      <c r="Z69" t="e">
        <f t="shared" si="7"/>
        <v>#DIV/0!</v>
      </c>
    </row>
    <row r="70" spans="4:26"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/>
      <c r="X70" t="e">
        <v>#DIV/0!</v>
      </c>
      <c r="Z70" t="e">
        <f t="shared" si="7"/>
        <v>#DIV/0!</v>
      </c>
    </row>
    <row r="71" spans="4:26"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/>
      <c r="X71" t="e">
        <v>#DIV/0!</v>
      </c>
      <c r="Z71" t="e">
        <f t="shared" si="7"/>
        <v>#DIV/0!</v>
      </c>
    </row>
  </sheetData>
  <conditionalFormatting sqref="C2">
    <cfRule type="cellIs" dxfId="1" priority="882" stopIfTrue="1" operator="greaterThan">
      <formula>0</formula>
    </cfRule>
    <cfRule type="cellIs" dxfId="1" priority="883" stopIfTrue="1" operator="greaterThan">
      <formula>22</formula>
    </cfRule>
    <cfRule type="cellIs" dxfId="0" priority="884" stopIfTrue="1" operator="greaterThan">
      <formula>0</formula>
    </cfRule>
  </conditionalFormatting>
  <conditionalFormatting sqref="D2:Q2">
    <cfRule type="cellIs" dxfId="3" priority="12" operator="greaterThan">
      <formula>0</formula>
    </cfRule>
    <cfRule type="cellIs" dxfId="3" priority="15" operator="greaterThan">
      <formula>0</formula>
    </cfRule>
  </conditionalFormatting>
  <conditionalFormatting sqref="R2">
    <cfRule type="cellIs" dxfId="3" priority="7" operator="greaterThan">
      <formula>0</formula>
    </cfRule>
    <cfRule type="cellIs" dxfId="3" priority="4" operator="greaterThan">
      <formula>0</formula>
    </cfRule>
  </conditionalFormatting>
  <conditionalFormatting sqref="B3">
    <cfRule type="cellIs" dxfId="1" priority="1380" stopIfTrue="1" operator="greaterThan">
      <formula>0</formula>
    </cfRule>
    <cfRule type="cellIs" dxfId="1" priority="1381" stopIfTrue="1" operator="greaterThan">
      <formula>22</formula>
    </cfRule>
    <cfRule type="cellIs" dxfId="0" priority="1382" stopIfTrue="1" operator="greaterThan">
      <formula>0</formula>
    </cfRule>
  </conditionalFormatting>
  <conditionalFormatting sqref="C3">
    <cfRule type="cellIs" dxfId="1" priority="879" stopIfTrue="1" operator="greaterThan">
      <formula>0</formula>
    </cfRule>
    <cfRule type="cellIs" dxfId="1" priority="880" stopIfTrue="1" operator="greaterThan">
      <formula>22</formula>
    </cfRule>
    <cfRule type="cellIs" dxfId="0" priority="881" stopIfTrue="1" operator="greaterThan">
      <formula>0</formula>
    </cfRule>
  </conditionalFormatting>
  <conditionalFormatting sqref="R2:R63">
    <cfRule type="cellIs" dxfId="2" priority="5" operator="greaterThan">
      <formula>0</formula>
    </cfRule>
  </conditionalFormatting>
  <conditionalFormatting sqref="R3:R63">
    <cfRule type="cellIs" dxfId="4" priority="6" operator="equal">
      <formula>0</formula>
    </cfRule>
  </conditionalFormatting>
  <conditionalFormatting sqref="R64:R71">
    <cfRule type="cellIs" dxfId="2" priority="3" operator="greaterThan">
      <formula>0</formula>
    </cfRule>
    <cfRule type="cellIs" dxfId="4" priority="2" operator="equal">
      <formula>0</formula>
    </cfRule>
    <cfRule type="cellIs" dxfId="2" priority="1" operator="greaterThan">
      <formula>0</formula>
    </cfRule>
  </conditionalFormatting>
  <conditionalFormatting sqref="D2:Q63">
    <cfRule type="cellIs" dxfId="2" priority="13" operator="greaterThan">
      <formula>0</formula>
    </cfRule>
  </conditionalFormatting>
  <conditionalFormatting sqref="D2:Q63 D72:Q1048576">
    <cfRule type="cellIs" dxfId="2" priority="16" operator="greaterThan">
      <formula>0</formula>
    </cfRule>
  </conditionalFormatting>
  <conditionalFormatting sqref="R2:R63 R72:R1048576">
    <cfRule type="cellIs" dxfId="2" priority="8" operator="greaterThan">
      <formula>0</formula>
    </cfRule>
  </conditionalFormatting>
  <conditionalFormatting sqref="D3:Q63">
    <cfRule type="cellIs" dxfId="4" priority="14" operator="equal">
      <formula>0</formula>
    </cfRule>
  </conditionalFormatting>
  <conditionalFormatting sqref="D64:Q71">
    <cfRule type="cellIs" dxfId="2" priority="9" operator="greaterThan">
      <formula>0</formula>
    </cfRule>
    <cfRule type="cellIs" dxfId="4" priority="10" operator="equal">
      <formula>0</formula>
    </cfRule>
    <cfRule type="cellIs" dxfId="2" priority="11" operator="greaterThan">
      <formula>0</formula>
    </cfRule>
  </conditionalFormatting>
  <pageMargins left="0.75" right="0.75" top="1" bottom="1" header="0.511805555555556" footer="0.511805555555556"/>
  <headerFooter/>
  <ignoredErrors>
    <ignoredError sqref="T60" formula="1"/>
    <ignoredError sqref="S4:S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中睿最近10日单量</vt:lpstr>
      <vt:lpstr>JH单量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defy</dc:creator>
  <cp:lastModifiedBy>Administrator</cp:lastModifiedBy>
  <dcterms:created xsi:type="dcterms:W3CDTF">2019-02-01T06:24:00Z</dcterms:created>
  <dcterms:modified xsi:type="dcterms:W3CDTF">2020-10-21T07:32:51Z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