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6" i="1"/>
  <c r="L35"/>
  <c r="K35"/>
  <c r="C35"/>
  <c r="H35" s="1"/>
  <c r="L34"/>
  <c r="L26" s="1"/>
  <c r="K34"/>
  <c r="J34"/>
  <c r="C34"/>
  <c r="H34" s="1"/>
  <c r="L33"/>
  <c r="L32"/>
  <c r="K32"/>
  <c r="H32"/>
  <c r="C32"/>
  <c r="L31"/>
  <c r="K31"/>
  <c r="H31"/>
  <c r="C31"/>
  <c r="L30"/>
  <c r="K30"/>
  <c r="H30"/>
  <c r="C30"/>
  <c r="L29"/>
  <c r="K29"/>
  <c r="L28"/>
  <c r="K28"/>
  <c r="L27"/>
  <c r="K27"/>
  <c r="H27"/>
  <c r="C27"/>
  <c r="J26"/>
  <c r="K26" s="1"/>
  <c r="I26"/>
  <c r="G26"/>
  <c r="F26"/>
  <c r="E26"/>
  <c r="D26"/>
  <c r="C26"/>
  <c r="H26" s="1"/>
  <c r="D25"/>
  <c r="D36" s="1"/>
  <c r="C25"/>
  <c r="L24"/>
  <c r="K24"/>
  <c r="H24"/>
  <c r="C24"/>
  <c r="L23"/>
  <c r="K23"/>
  <c r="H23"/>
  <c r="C23"/>
  <c r="L22"/>
  <c r="K22"/>
  <c r="H22"/>
  <c r="C22"/>
  <c r="L21"/>
  <c r="C21"/>
  <c r="L20"/>
  <c r="K20"/>
  <c r="C20"/>
  <c r="H20" s="1"/>
  <c r="L19"/>
  <c r="K19"/>
  <c r="C19"/>
  <c r="H19" s="1"/>
  <c r="L18"/>
  <c r="K18"/>
  <c r="H18"/>
  <c r="L17"/>
  <c r="K17"/>
  <c r="J17"/>
  <c r="H17"/>
  <c r="L16"/>
  <c r="K16"/>
  <c r="H16"/>
  <c r="J15"/>
  <c r="J14" s="1"/>
  <c r="I15"/>
  <c r="I14" s="1"/>
  <c r="G15"/>
  <c r="F15"/>
  <c r="F14" s="1"/>
  <c r="E15"/>
  <c r="E14" s="1"/>
  <c r="C15"/>
  <c r="H15" s="1"/>
  <c r="G14"/>
  <c r="G25" s="1"/>
  <c r="G36" s="1"/>
  <c r="D14"/>
  <c r="C14"/>
  <c r="L13"/>
  <c r="K13"/>
  <c r="C13"/>
  <c r="H13" s="1"/>
  <c r="L12"/>
  <c r="K12"/>
  <c r="C12"/>
  <c r="H12" s="1"/>
  <c r="L11"/>
  <c r="K11"/>
  <c r="C11"/>
  <c r="H11" s="1"/>
  <c r="L10"/>
  <c r="K10"/>
  <c r="C10"/>
  <c r="H10" s="1"/>
  <c r="L9"/>
  <c r="K9"/>
  <c r="C9"/>
  <c r="H9" s="1"/>
  <c r="L8"/>
  <c r="L7"/>
  <c r="K7"/>
  <c r="H7"/>
  <c r="J6"/>
  <c r="L6" s="1"/>
  <c r="L5" s="1"/>
  <c r="H6"/>
  <c r="J5"/>
  <c r="J25" s="1"/>
  <c r="I5"/>
  <c r="G5"/>
  <c r="F5"/>
  <c r="F25" s="1"/>
  <c r="F36" s="1"/>
  <c r="E5"/>
  <c r="E25" s="1"/>
  <c r="D5"/>
  <c r="H14" l="1"/>
  <c r="K14"/>
  <c r="H36"/>
  <c r="E36"/>
  <c r="H25"/>
  <c r="K25"/>
  <c r="J36"/>
  <c r="L25"/>
  <c r="I25"/>
  <c r="I36" s="1"/>
  <c r="C5"/>
  <c r="H5" s="1"/>
  <c r="K5"/>
  <c r="K6"/>
  <c r="L15"/>
  <c r="L14" s="1"/>
  <c r="K15"/>
  <c r="K36" l="1"/>
  <c r="L36"/>
</calcChain>
</file>

<file path=xl/sharedStrings.xml><?xml version="1.0" encoding="utf-8"?>
<sst xmlns="http://schemas.openxmlformats.org/spreadsheetml/2006/main" count="51" uniqueCount="51">
  <si>
    <t>表1</t>
    <phoneticPr fontId="3" type="noConversion"/>
  </si>
  <si>
    <t>2017年宁波国家高新区一般公共预算收入调整表</t>
    <phoneticPr fontId="3" type="noConversion"/>
  </si>
  <si>
    <t>单位：万元</t>
  </si>
  <si>
    <t>序号</t>
  </si>
  <si>
    <t>项    目</t>
  </si>
  <si>
    <t>2016年执行数</t>
  </si>
  <si>
    <t>营改增口径调整</t>
  </si>
  <si>
    <t>调减地方政府一般债券收入</t>
  </si>
  <si>
    <t>调减水利建设基金</t>
  </si>
  <si>
    <t>调增转列的三项基金收入</t>
  </si>
  <si>
    <t>2016年可比口径执行数（注1）</t>
  </si>
  <si>
    <t>2017年预算数</t>
  </si>
  <si>
    <t>2017年调整预算数</t>
    <phoneticPr fontId="3" type="noConversion"/>
  </si>
  <si>
    <t>比年初预算增长%</t>
    <phoneticPr fontId="3" type="noConversion"/>
  </si>
  <si>
    <t>比年初预算增减额</t>
    <phoneticPr fontId="3" type="noConversion"/>
  </si>
  <si>
    <t>一</t>
  </si>
  <si>
    <t>税收收入</t>
  </si>
  <si>
    <t>增值税</t>
  </si>
  <si>
    <t>改征增值税</t>
  </si>
  <si>
    <t>营业税</t>
    <phoneticPr fontId="3" type="noConversion"/>
  </si>
  <si>
    <t>企业所得税</t>
  </si>
  <si>
    <t>个人所得税</t>
  </si>
  <si>
    <t>城市维护建设税</t>
  </si>
  <si>
    <t>契税及耕地占用税</t>
  </si>
  <si>
    <t>其他地方各税</t>
  </si>
  <si>
    <t>二</t>
  </si>
  <si>
    <t>非税收入</t>
  </si>
  <si>
    <t>专项收入</t>
  </si>
  <si>
    <t>其中：教育费附加收入</t>
  </si>
  <si>
    <r>
      <t xml:space="preserve"> </t>
    </r>
    <r>
      <rPr>
        <sz val="12"/>
        <color indexed="8"/>
        <rFont val="宋体"/>
        <family val="3"/>
        <charset val="134"/>
      </rPr>
      <t xml:space="preserve">     从土地出让收益计提的教育资金收入、农田水利建设资金收入</t>
    </r>
  </si>
  <si>
    <t xml:space="preserve">     其他专项收入</t>
  </si>
  <si>
    <t>行政事业性收费收入</t>
  </si>
  <si>
    <t>罚没收入</t>
  </si>
  <si>
    <t>国有企业计划亏损补贴</t>
  </si>
  <si>
    <t>国有资源（资产）有偿使用收入</t>
  </si>
  <si>
    <t>政府住房基金收入</t>
  </si>
  <si>
    <t>其他收入</t>
  </si>
  <si>
    <t xml:space="preserve">一般公共预算收入小计         </t>
  </si>
  <si>
    <t>三</t>
  </si>
  <si>
    <t>转移性收入</t>
  </si>
  <si>
    <t>返还性收入</t>
  </si>
  <si>
    <t xml:space="preserve">      税收基数返还收入</t>
  </si>
  <si>
    <t xml:space="preserve">      营改增基数返还收入</t>
    <phoneticPr fontId="3" type="noConversion"/>
  </si>
  <si>
    <t>上级转移支付收入</t>
  </si>
  <si>
    <t>其中：专项转移支付收入</t>
  </si>
  <si>
    <t xml:space="preserve">调入资金   </t>
  </si>
  <si>
    <t>地方政府一般债务转贷收入（注2）</t>
  </si>
  <si>
    <t>调入预算稳定调节基金</t>
  </si>
  <si>
    <t>使用结转资金</t>
  </si>
  <si>
    <t>收入合计</t>
  </si>
  <si>
    <t>注：2017年因房地产行业平稳有序增长，改征增值税增幅较大，比年初预算增加13895万元、增长29.4%；因股权转让业务增加，个人所得税调整增加10600万元、增长26.5%。</t>
    <phoneticPr fontId="3" type="noConversion"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</si>
</sst>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#,##0_ "/>
    <numFmt numFmtId="178" formatCode="0.0_ "/>
    <numFmt numFmtId="179" formatCode="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/>
    <xf numFmtId="0" fontId="1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176" fontId="5" fillId="0" borderId="3" xfId="1" applyNumberFormat="1" applyFont="1" applyFill="1" applyBorder="1" applyAlignment="1">
      <alignment horizontal="right" vertical="center" wrapText="1"/>
    </xf>
    <xf numFmtId="176" fontId="5" fillId="0" borderId="3" xfId="0" applyNumberFormat="1" applyFont="1" applyFill="1" applyBorder="1" applyAlignment="1">
      <alignment horizontal="right" vertical="center" wrapText="1"/>
    </xf>
    <xf numFmtId="177" fontId="5" fillId="0" borderId="3" xfId="1" applyNumberFormat="1" applyFont="1" applyFill="1" applyBorder="1" applyAlignment="1">
      <alignment horizontal="right" vertical="center" wrapText="1"/>
    </xf>
    <xf numFmtId="178" fontId="5" fillId="0" borderId="2" xfId="1" applyNumberFormat="1" applyFont="1" applyFill="1" applyBorder="1" applyAlignment="1">
      <alignment horizontal="right" vertical="center" wrapText="1"/>
    </xf>
    <xf numFmtId="179" fontId="5" fillId="0" borderId="2" xfId="1" applyNumberFormat="1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vertical="center" wrapText="1"/>
    </xf>
    <xf numFmtId="176" fontId="5" fillId="0" borderId="3" xfId="0" applyNumberFormat="1" applyFont="1" applyFill="1" applyBorder="1" applyAlignment="1" applyProtection="1">
      <alignment horizontal="right" vertical="center" wrapText="1"/>
    </xf>
    <xf numFmtId="176" fontId="5" fillId="0" borderId="3" xfId="0" applyNumberFormat="1" applyFont="1" applyFill="1" applyBorder="1" applyAlignment="1" applyProtection="1">
      <alignment horizontal="right" vertical="center" wrapText="1"/>
      <protection locked="0"/>
    </xf>
    <xf numFmtId="176" fontId="5" fillId="0" borderId="3" xfId="1" applyNumberFormat="1" applyFont="1" applyFill="1" applyBorder="1" applyAlignment="1" applyProtection="1">
      <alignment horizontal="right" vertical="center" wrapText="1"/>
      <protection locked="0"/>
    </xf>
    <xf numFmtId="177" fontId="5" fillId="0" borderId="3" xfId="0" applyNumberFormat="1" applyFont="1" applyFill="1" applyBorder="1" applyAlignment="1" applyProtection="1">
      <alignment horizontal="right" vertical="center" wrapText="1"/>
      <protection locked="0"/>
    </xf>
    <xf numFmtId="177" fontId="9" fillId="0" borderId="3" xfId="0" applyNumberFormat="1" applyFont="1" applyFill="1" applyBorder="1" applyAlignment="1" applyProtection="1">
      <alignment horizontal="right" vertical="center" wrapText="1"/>
      <protection locked="0"/>
    </xf>
    <xf numFmtId="179" fontId="0" fillId="0" borderId="2" xfId="0" applyNumberFormat="1" applyBorder="1" applyAlignment="1">
      <alignment horizontal="right" vertical="center"/>
    </xf>
    <xf numFmtId="176" fontId="5" fillId="0" borderId="3" xfId="1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>
      <alignment vertical="center" wrapText="1"/>
    </xf>
    <xf numFmtId="176" fontId="5" fillId="0" borderId="2" xfId="1" applyNumberFormat="1" applyFont="1" applyFill="1" applyBorder="1" applyAlignment="1" applyProtection="1">
      <alignment horizontal="right" vertical="center" wrapText="1"/>
    </xf>
    <xf numFmtId="176" fontId="5" fillId="0" borderId="2" xfId="1" applyNumberFormat="1" applyFont="1" applyFill="1" applyBorder="1" applyAlignment="1">
      <alignment horizontal="right" vertical="center" wrapText="1"/>
    </xf>
    <xf numFmtId="177" fontId="5" fillId="0" borderId="2" xfId="1" applyNumberFormat="1" applyFont="1" applyFill="1" applyBorder="1" applyAlignment="1">
      <alignment horizontal="right" vertical="center" wrapText="1"/>
    </xf>
    <xf numFmtId="0" fontId="8" fillId="0" borderId="2" xfId="2" applyFont="1" applyBorder="1" applyAlignment="1">
      <alignment vertical="center" wrapText="1"/>
    </xf>
    <xf numFmtId="177" fontId="5" fillId="0" borderId="3" xfId="1" applyNumberFormat="1" applyFont="1" applyFill="1" applyBorder="1" applyAlignment="1" applyProtection="1">
      <alignment horizontal="right" vertical="center" wrapText="1"/>
      <protection locked="0"/>
    </xf>
    <xf numFmtId="177" fontId="9" fillId="0" borderId="3" xfId="1" applyNumberFormat="1" applyFont="1" applyFill="1" applyBorder="1" applyAlignment="1" applyProtection="1">
      <alignment horizontal="right" vertical="center" wrapText="1"/>
      <protection locked="0"/>
    </xf>
    <xf numFmtId="176" fontId="8" fillId="0" borderId="2" xfId="2" applyNumberFormat="1" applyFont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2" xfId="3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vertical="center" wrapText="1"/>
    </xf>
    <xf numFmtId="0" fontId="7" fillId="0" borderId="4" xfId="0" applyNumberFormat="1" applyFon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4">
    <cellStyle name="常规" xfId="0" builtinId="0"/>
    <cellStyle name="常规 3_2016年一般公共预算执行及预算情况表" xfId="2"/>
    <cellStyle name="常规_2016年一般公共预算执行及预算情况表" xfId="3"/>
    <cellStyle name="千位分隔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22" workbookViewId="0">
      <selection activeCell="N12" sqref="N12"/>
    </sheetView>
  </sheetViews>
  <sheetFormatPr defaultRowHeight="13.5"/>
  <cols>
    <col min="1" max="1" width="8.25" customWidth="1"/>
    <col min="2" max="2" width="36.625" customWidth="1"/>
    <col min="3" max="3" width="11.875" hidden="1" customWidth="1"/>
    <col min="4" max="4" width="0.125" style="41" hidden="1" customWidth="1"/>
    <col min="5" max="7" width="11.625" style="41" hidden="1" customWidth="1"/>
    <col min="8" max="8" width="20.5" style="41" hidden="1" customWidth="1"/>
    <col min="9" max="9" width="12.625" style="41" customWidth="1"/>
    <col min="10" max="10" width="12.75" style="41" customWidth="1"/>
    <col min="11" max="12" width="12.75" customWidth="1"/>
  </cols>
  <sheetData>
    <row r="1" spans="1:12" ht="15.7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4"/>
    </row>
    <row r="2" spans="1:12" ht="40.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9.5" customHeight="1">
      <c r="A3" s="6"/>
      <c r="B3" s="7"/>
      <c r="C3" s="8"/>
      <c r="D3" s="8"/>
      <c r="E3" s="8"/>
      <c r="F3" s="8"/>
      <c r="G3" s="8"/>
      <c r="H3" s="3"/>
      <c r="I3" s="3"/>
      <c r="J3" s="3"/>
      <c r="K3" s="9" t="s">
        <v>2</v>
      </c>
      <c r="L3" s="9"/>
    </row>
    <row r="4" spans="1:12" ht="34.5" customHeight="1">
      <c r="A4" s="10" t="s">
        <v>3</v>
      </c>
      <c r="B4" s="11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3" t="s">
        <v>13</v>
      </c>
      <c r="L4" s="13" t="s">
        <v>14</v>
      </c>
    </row>
    <row r="5" spans="1:12" ht="20.25" customHeight="1">
      <c r="A5" s="10" t="s">
        <v>15</v>
      </c>
      <c r="B5" s="14" t="s">
        <v>16</v>
      </c>
      <c r="C5" s="15" t="e">
        <f>SUM(C6:C13)</f>
        <v>#REF!</v>
      </c>
      <c r="D5" s="15">
        <f>SUM(D6:D13)</f>
        <v>3814</v>
      </c>
      <c r="E5" s="15">
        <f>SUM(E6:E13)</f>
        <v>0</v>
      </c>
      <c r="F5" s="15">
        <f>SUM(F6:F13)</f>
        <v>0</v>
      </c>
      <c r="G5" s="15">
        <f>SUM(G6:G13)</f>
        <v>0</v>
      </c>
      <c r="H5" s="16" t="e">
        <f t="shared" ref="H5:H20" si="0">C5-E5+G5-F5+D5</f>
        <v>#REF!</v>
      </c>
      <c r="I5" s="17">
        <f>SUM(I6:I13)</f>
        <v>315870</v>
      </c>
      <c r="J5" s="17">
        <f t="shared" ref="J5:L5" si="1">SUM(J6:J13)</f>
        <v>333022</v>
      </c>
      <c r="K5" s="18">
        <f>J5/I5*100-100</f>
        <v>5.430081995757746</v>
      </c>
      <c r="L5" s="19">
        <f t="shared" si="1"/>
        <v>17152</v>
      </c>
    </row>
    <row r="6" spans="1:12" ht="20.25" customHeight="1">
      <c r="A6" s="10">
        <v>1</v>
      </c>
      <c r="B6" s="20" t="s">
        <v>17</v>
      </c>
      <c r="C6" s="21">
        <v>75324</v>
      </c>
      <c r="D6" s="22">
        <v>21609</v>
      </c>
      <c r="E6" s="23"/>
      <c r="F6" s="23"/>
      <c r="G6" s="23"/>
      <c r="H6" s="16">
        <f t="shared" si="0"/>
        <v>96933</v>
      </c>
      <c r="I6" s="24">
        <v>83500</v>
      </c>
      <c r="J6" s="25">
        <f>60130+19142</f>
        <v>79272</v>
      </c>
      <c r="K6" s="18">
        <f t="shared" ref="K6:K36" si="2">J6/I6*100-100</f>
        <v>-5.0634730538922241</v>
      </c>
      <c r="L6" s="26">
        <f>J6-I6</f>
        <v>-4228</v>
      </c>
    </row>
    <row r="7" spans="1:12" ht="20.25" customHeight="1">
      <c r="A7" s="10">
        <v>2</v>
      </c>
      <c r="B7" s="20" t="s">
        <v>18</v>
      </c>
      <c r="C7" s="21">
        <v>56644</v>
      </c>
      <c r="D7" s="22">
        <v>-17795</v>
      </c>
      <c r="E7" s="23"/>
      <c r="F7" s="23"/>
      <c r="G7" s="23"/>
      <c r="H7" s="16">
        <f t="shared" si="0"/>
        <v>38849</v>
      </c>
      <c r="I7" s="24">
        <v>47250</v>
      </c>
      <c r="J7" s="25">
        <v>61145</v>
      </c>
      <c r="K7" s="18">
        <f t="shared" si="2"/>
        <v>29.407407407407419</v>
      </c>
      <c r="L7" s="26">
        <f t="shared" ref="L7:L36" si="3">J7-I7</f>
        <v>13895</v>
      </c>
    </row>
    <row r="8" spans="1:12" ht="20.25" customHeight="1">
      <c r="A8" s="10">
        <v>3</v>
      </c>
      <c r="B8" s="20" t="s">
        <v>19</v>
      </c>
      <c r="C8" s="21"/>
      <c r="D8" s="22"/>
      <c r="E8" s="23"/>
      <c r="F8" s="23"/>
      <c r="G8" s="23"/>
      <c r="H8" s="16"/>
      <c r="I8" s="24"/>
      <c r="J8" s="25">
        <v>4175</v>
      </c>
      <c r="K8" s="18"/>
      <c r="L8" s="26">
        <f t="shared" si="3"/>
        <v>4175</v>
      </c>
    </row>
    <row r="9" spans="1:12" ht="20.25" customHeight="1">
      <c r="A9" s="10">
        <v>4</v>
      </c>
      <c r="B9" s="20" t="s">
        <v>20</v>
      </c>
      <c r="C9" s="21" t="e">
        <f>#REF!</f>
        <v>#REF!</v>
      </c>
      <c r="D9" s="21"/>
      <c r="E9" s="23"/>
      <c r="F9" s="23"/>
      <c r="G9" s="23"/>
      <c r="H9" s="16" t="e">
        <f t="shared" si="0"/>
        <v>#REF!</v>
      </c>
      <c r="I9" s="24">
        <v>59620</v>
      </c>
      <c r="J9" s="25">
        <v>61730</v>
      </c>
      <c r="K9" s="18">
        <f t="shared" si="2"/>
        <v>3.539080845353908</v>
      </c>
      <c r="L9" s="26">
        <f t="shared" si="3"/>
        <v>2110</v>
      </c>
    </row>
    <row r="10" spans="1:12" ht="20.25" customHeight="1">
      <c r="A10" s="10">
        <v>5</v>
      </c>
      <c r="B10" s="20" t="s">
        <v>21</v>
      </c>
      <c r="C10" s="21" t="e">
        <f>#REF!</f>
        <v>#REF!</v>
      </c>
      <c r="D10" s="21"/>
      <c r="E10" s="23"/>
      <c r="F10" s="23"/>
      <c r="G10" s="23"/>
      <c r="H10" s="16" t="e">
        <f t="shared" si="0"/>
        <v>#REF!</v>
      </c>
      <c r="I10" s="24">
        <v>40000</v>
      </c>
      <c r="J10" s="25">
        <v>50600</v>
      </c>
      <c r="K10" s="18">
        <f t="shared" si="2"/>
        <v>26.499999999999986</v>
      </c>
      <c r="L10" s="26">
        <f t="shared" si="3"/>
        <v>10600</v>
      </c>
    </row>
    <row r="11" spans="1:12" ht="20.25" customHeight="1">
      <c r="A11" s="10">
        <v>6</v>
      </c>
      <c r="B11" s="20" t="s">
        <v>22</v>
      </c>
      <c r="C11" s="21" t="e">
        <f>#REF!</f>
        <v>#REF!</v>
      </c>
      <c r="D11" s="21"/>
      <c r="E11" s="23"/>
      <c r="F11" s="23"/>
      <c r="G11" s="23"/>
      <c r="H11" s="16" t="e">
        <f t="shared" si="0"/>
        <v>#REF!</v>
      </c>
      <c r="I11" s="24">
        <v>18000</v>
      </c>
      <c r="J11" s="25">
        <v>20000</v>
      </c>
      <c r="K11" s="18">
        <f t="shared" si="2"/>
        <v>11.111111111111114</v>
      </c>
      <c r="L11" s="26">
        <f t="shared" si="3"/>
        <v>2000</v>
      </c>
    </row>
    <row r="12" spans="1:12" ht="20.25" customHeight="1">
      <c r="A12" s="10">
        <v>7</v>
      </c>
      <c r="B12" s="20" t="s">
        <v>23</v>
      </c>
      <c r="C12" s="21" t="e">
        <f>#REF!</f>
        <v>#REF!</v>
      </c>
      <c r="D12" s="21"/>
      <c r="E12" s="23"/>
      <c r="F12" s="23"/>
      <c r="G12" s="23"/>
      <c r="H12" s="16" t="e">
        <f t="shared" si="0"/>
        <v>#REF!</v>
      </c>
      <c r="I12" s="24">
        <v>25000</v>
      </c>
      <c r="J12" s="25">
        <v>19000</v>
      </c>
      <c r="K12" s="18">
        <f t="shared" si="2"/>
        <v>-24</v>
      </c>
      <c r="L12" s="26">
        <f t="shared" si="3"/>
        <v>-6000</v>
      </c>
    </row>
    <row r="13" spans="1:12" ht="20.25" customHeight="1">
      <c r="A13" s="10">
        <v>8</v>
      </c>
      <c r="B13" s="20" t="s">
        <v>24</v>
      </c>
      <c r="C13" s="21" t="e">
        <f>#REF!</f>
        <v>#REF!</v>
      </c>
      <c r="D13" s="21"/>
      <c r="E13" s="23"/>
      <c r="F13" s="23"/>
      <c r="G13" s="23"/>
      <c r="H13" s="16" t="e">
        <f t="shared" si="0"/>
        <v>#REF!</v>
      </c>
      <c r="I13" s="24">
        <v>42500</v>
      </c>
      <c r="J13" s="25">
        <v>37100</v>
      </c>
      <c r="K13" s="18">
        <f t="shared" si="2"/>
        <v>-12.705882352941174</v>
      </c>
      <c r="L13" s="26">
        <f t="shared" si="3"/>
        <v>-5400</v>
      </c>
    </row>
    <row r="14" spans="1:12" ht="20.25" customHeight="1">
      <c r="A14" s="10" t="s">
        <v>25</v>
      </c>
      <c r="B14" s="20" t="s">
        <v>26</v>
      </c>
      <c r="C14" s="21" t="e">
        <f>#REF!</f>
        <v>#REF!</v>
      </c>
      <c r="D14" s="27">
        <f>D15+SUM(D19:D24)</f>
        <v>0</v>
      </c>
      <c r="E14" s="15">
        <f>E15+SUM(E19:E24)</f>
        <v>0</v>
      </c>
      <c r="F14" s="15">
        <f>F15+SUM(F19:F24)</f>
        <v>2716</v>
      </c>
      <c r="G14" s="15">
        <f>G15+SUM(G19:G24)</f>
        <v>834</v>
      </c>
      <c r="H14" s="16" t="e">
        <f t="shared" si="0"/>
        <v>#REF!</v>
      </c>
      <c r="I14" s="17">
        <f>I15+SUM(I19:I24)</f>
        <v>65730</v>
      </c>
      <c r="J14" s="17">
        <f t="shared" ref="J14:L14" si="4">J15+SUM(J19:J24)</f>
        <v>59468</v>
      </c>
      <c r="K14" s="18">
        <f t="shared" si="2"/>
        <v>-9.5268522744561039</v>
      </c>
      <c r="L14" s="19">
        <f t="shared" si="4"/>
        <v>-6262</v>
      </c>
    </row>
    <row r="15" spans="1:12" ht="20.25" customHeight="1">
      <c r="A15" s="10">
        <v>1</v>
      </c>
      <c r="B15" s="28" t="s">
        <v>27</v>
      </c>
      <c r="C15" s="21" t="e">
        <f>#REF!</f>
        <v>#REF!</v>
      </c>
      <c r="D15" s="29"/>
      <c r="E15" s="30">
        <f>SUM(E16:E18)</f>
        <v>0</v>
      </c>
      <c r="F15" s="30">
        <f>SUM(F16:F18)</f>
        <v>2716</v>
      </c>
      <c r="G15" s="30">
        <f>SUM(G16:G18)</f>
        <v>834</v>
      </c>
      <c r="H15" s="16" t="e">
        <f t="shared" si="0"/>
        <v>#REF!</v>
      </c>
      <c r="I15" s="31">
        <f>SUM(I16:I18)</f>
        <v>21480</v>
      </c>
      <c r="J15" s="31">
        <f>SUM(J16:J18)</f>
        <v>31300</v>
      </c>
      <c r="K15" s="18">
        <f t="shared" si="2"/>
        <v>45.716945996275598</v>
      </c>
      <c r="L15" s="26">
        <f t="shared" si="3"/>
        <v>9820</v>
      </c>
    </row>
    <row r="16" spans="1:12" ht="20.25" customHeight="1">
      <c r="A16" s="10"/>
      <c r="B16" s="32" t="s">
        <v>28</v>
      </c>
      <c r="C16" s="21">
        <v>6684</v>
      </c>
      <c r="D16" s="21"/>
      <c r="E16" s="23"/>
      <c r="F16" s="23"/>
      <c r="G16" s="23"/>
      <c r="H16" s="16">
        <f t="shared" si="0"/>
        <v>6684</v>
      </c>
      <c r="I16" s="33">
        <v>7500</v>
      </c>
      <c r="J16" s="34">
        <v>9000</v>
      </c>
      <c r="K16" s="18">
        <f t="shared" si="2"/>
        <v>20</v>
      </c>
      <c r="L16" s="26">
        <f t="shared" si="3"/>
        <v>1500</v>
      </c>
    </row>
    <row r="17" spans="1:12" ht="32.25" customHeight="1">
      <c r="A17" s="10"/>
      <c r="B17" s="32" t="s">
        <v>29</v>
      </c>
      <c r="C17" s="21">
        <v>11365</v>
      </c>
      <c r="D17" s="21"/>
      <c r="E17" s="23"/>
      <c r="F17" s="23"/>
      <c r="G17" s="23"/>
      <c r="H17" s="16">
        <f t="shared" si="0"/>
        <v>11365</v>
      </c>
      <c r="I17" s="33">
        <v>5400</v>
      </c>
      <c r="J17" s="34">
        <f>8100+6500</f>
        <v>14600</v>
      </c>
      <c r="K17" s="18">
        <f t="shared" si="2"/>
        <v>170.37037037037038</v>
      </c>
      <c r="L17" s="26">
        <f t="shared" si="3"/>
        <v>9200</v>
      </c>
    </row>
    <row r="18" spans="1:12" ht="20.25" customHeight="1">
      <c r="A18" s="10"/>
      <c r="B18" s="35" t="s">
        <v>30</v>
      </c>
      <c r="C18" s="21">
        <v>9834</v>
      </c>
      <c r="D18" s="21"/>
      <c r="E18" s="23"/>
      <c r="F18" s="23">
        <v>2716</v>
      </c>
      <c r="G18" s="23">
        <v>834</v>
      </c>
      <c r="H18" s="16">
        <f t="shared" si="0"/>
        <v>7952</v>
      </c>
      <c r="I18" s="24">
        <v>8580</v>
      </c>
      <c r="J18" s="25">
        <v>7700</v>
      </c>
      <c r="K18" s="18">
        <f t="shared" si="2"/>
        <v>-10.256410256410248</v>
      </c>
      <c r="L18" s="26">
        <f t="shared" si="3"/>
        <v>-880</v>
      </c>
    </row>
    <row r="19" spans="1:12" ht="20.25" customHeight="1">
      <c r="A19" s="10">
        <v>2</v>
      </c>
      <c r="B19" s="28" t="s">
        <v>31</v>
      </c>
      <c r="C19" s="21" t="e">
        <f>#REF!</f>
        <v>#REF!</v>
      </c>
      <c r="D19" s="21"/>
      <c r="E19" s="23"/>
      <c r="F19" s="23"/>
      <c r="G19" s="23"/>
      <c r="H19" s="16" t="e">
        <f t="shared" si="0"/>
        <v>#REF!</v>
      </c>
      <c r="I19" s="24">
        <v>2700</v>
      </c>
      <c r="J19" s="25">
        <v>1400</v>
      </c>
      <c r="K19" s="18">
        <f t="shared" si="2"/>
        <v>-48.148148148148152</v>
      </c>
      <c r="L19" s="26">
        <f t="shared" si="3"/>
        <v>-1300</v>
      </c>
    </row>
    <row r="20" spans="1:12" ht="20.25" customHeight="1">
      <c r="A20" s="10">
        <v>3</v>
      </c>
      <c r="B20" s="28" t="s">
        <v>32</v>
      </c>
      <c r="C20" s="21" t="e">
        <f>#REF!</f>
        <v>#REF!</v>
      </c>
      <c r="D20" s="21"/>
      <c r="E20" s="23"/>
      <c r="F20" s="23"/>
      <c r="G20" s="23"/>
      <c r="H20" s="16" t="e">
        <f t="shared" si="0"/>
        <v>#REF!</v>
      </c>
      <c r="I20" s="24">
        <v>1500</v>
      </c>
      <c r="J20" s="25">
        <v>2000</v>
      </c>
      <c r="K20" s="18">
        <f t="shared" si="2"/>
        <v>33.333333333333314</v>
      </c>
      <c r="L20" s="26">
        <f t="shared" si="3"/>
        <v>500</v>
      </c>
    </row>
    <row r="21" spans="1:12" ht="20.25" customHeight="1">
      <c r="A21" s="10">
        <v>4</v>
      </c>
      <c r="B21" s="28" t="s">
        <v>33</v>
      </c>
      <c r="C21" s="21" t="e">
        <f>#REF!</f>
        <v>#REF!</v>
      </c>
      <c r="D21" s="21"/>
      <c r="E21" s="23"/>
      <c r="F21" s="23"/>
      <c r="G21" s="23"/>
      <c r="H21" s="16"/>
      <c r="I21" s="24"/>
      <c r="J21" s="25"/>
      <c r="K21" s="18"/>
      <c r="L21" s="26">
        <f t="shared" si="3"/>
        <v>0</v>
      </c>
    </row>
    <row r="22" spans="1:12" ht="20.25" customHeight="1">
      <c r="A22" s="10">
        <v>5</v>
      </c>
      <c r="B22" s="28" t="s">
        <v>34</v>
      </c>
      <c r="C22" s="21" t="e">
        <f>#REF!</f>
        <v>#REF!</v>
      </c>
      <c r="D22" s="21"/>
      <c r="E22" s="23"/>
      <c r="F22" s="23"/>
      <c r="G22" s="23"/>
      <c r="H22" s="16" t="e">
        <f t="shared" ref="H22:H27" si="5">C22-E22+G22-F22+D22</f>
        <v>#REF!</v>
      </c>
      <c r="I22" s="24">
        <v>25000</v>
      </c>
      <c r="J22" s="25">
        <v>22318</v>
      </c>
      <c r="K22" s="18">
        <f t="shared" si="2"/>
        <v>-10.728000000000009</v>
      </c>
      <c r="L22" s="26">
        <f t="shared" si="3"/>
        <v>-2682</v>
      </c>
    </row>
    <row r="23" spans="1:12" ht="20.25" customHeight="1">
      <c r="A23" s="10">
        <v>6</v>
      </c>
      <c r="B23" s="28" t="s">
        <v>35</v>
      </c>
      <c r="C23" s="21" t="e">
        <f>#REF!</f>
        <v>#REF!</v>
      </c>
      <c r="D23" s="21"/>
      <c r="E23" s="23"/>
      <c r="F23" s="23"/>
      <c r="G23" s="23"/>
      <c r="H23" s="16" t="e">
        <f t="shared" si="5"/>
        <v>#REF!</v>
      </c>
      <c r="I23" s="24">
        <v>1200</v>
      </c>
      <c r="J23" s="25">
        <v>2000</v>
      </c>
      <c r="K23" s="18">
        <f t="shared" si="2"/>
        <v>66.666666666666686</v>
      </c>
      <c r="L23" s="26">
        <f t="shared" si="3"/>
        <v>800</v>
      </c>
    </row>
    <row r="24" spans="1:12" ht="20.25" customHeight="1">
      <c r="A24" s="10">
        <v>7</v>
      </c>
      <c r="B24" s="28" t="s">
        <v>36</v>
      </c>
      <c r="C24" s="21" t="e">
        <f>#REF!</f>
        <v>#REF!</v>
      </c>
      <c r="D24" s="21"/>
      <c r="E24" s="23"/>
      <c r="F24" s="23"/>
      <c r="G24" s="23"/>
      <c r="H24" s="16" t="e">
        <f t="shared" si="5"/>
        <v>#REF!</v>
      </c>
      <c r="I24" s="24">
        <v>13850</v>
      </c>
      <c r="J24" s="25">
        <v>450</v>
      </c>
      <c r="K24" s="18">
        <f t="shared" si="2"/>
        <v>-96.750902527075809</v>
      </c>
      <c r="L24" s="26">
        <f t="shared" si="3"/>
        <v>-13400</v>
      </c>
    </row>
    <row r="25" spans="1:12" ht="20.25" customHeight="1">
      <c r="A25" s="10"/>
      <c r="B25" s="36" t="s">
        <v>37</v>
      </c>
      <c r="C25" s="21" t="e">
        <f>#REF!</f>
        <v>#REF!</v>
      </c>
      <c r="D25" s="15">
        <f>D5+D14</f>
        <v>3814</v>
      </c>
      <c r="E25" s="15">
        <f>E5+E14</f>
        <v>0</v>
      </c>
      <c r="F25" s="15">
        <f>F5+F14</f>
        <v>2716</v>
      </c>
      <c r="G25" s="15">
        <f>G5+G14</f>
        <v>834</v>
      </c>
      <c r="H25" s="16" t="e">
        <f t="shared" si="5"/>
        <v>#REF!</v>
      </c>
      <c r="I25" s="17">
        <f>I5+I14</f>
        <v>381600</v>
      </c>
      <c r="J25" s="17">
        <f t="shared" ref="J25" si="6">J5+J14</f>
        <v>392490</v>
      </c>
      <c r="K25" s="18">
        <f t="shared" si="2"/>
        <v>2.8537735849056673</v>
      </c>
      <c r="L25" s="26">
        <f t="shared" si="3"/>
        <v>10890</v>
      </c>
    </row>
    <row r="26" spans="1:12" ht="20.25" customHeight="1">
      <c r="A26" s="10" t="s">
        <v>38</v>
      </c>
      <c r="B26" s="28" t="s">
        <v>39</v>
      </c>
      <c r="C26" s="21" t="e">
        <f>#REF!</f>
        <v>#REF!</v>
      </c>
      <c r="D26" s="15">
        <f>D27+D30+D32+D34+D35</f>
        <v>-3814</v>
      </c>
      <c r="E26" s="15">
        <f>E27+E30+E32+E34+E35</f>
        <v>0</v>
      </c>
      <c r="F26" s="15">
        <f>F27+F30+F32+F34+F35</f>
        <v>0</v>
      </c>
      <c r="G26" s="15">
        <f>G27+G30+G32+G34+G35</f>
        <v>0</v>
      </c>
      <c r="H26" s="16" t="e">
        <f t="shared" si="5"/>
        <v>#REF!</v>
      </c>
      <c r="I26" s="17">
        <f>I27+I30+I32+I34+I35</f>
        <v>92580</v>
      </c>
      <c r="J26" s="17">
        <f t="shared" ref="J26:L26" si="7">J27+J30+J32+J34+J35</f>
        <v>100485</v>
      </c>
      <c r="K26" s="18">
        <f t="shared" si="2"/>
        <v>8.5385612443292302</v>
      </c>
      <c r="L26" s="19">
        <f t="shared" si="7"/>
        <v>7905</v>
      </c>
    </row>
    <row r="27" spans="1:12" ht="20.25" customHeight="1">
      <c r="A27" s="10">
        <v>1</v>
      </c>
      <c r="B27" s="28" t="s">
        <v>40</v>
      </c>
      <c r="C27" s="21" t="e">
        <f>#REF!</f>
        <v>#REF!</v>
      </c>
      <c r="D27" s="22">
        <v>-3814</v>
      </c>
      <c r="E27" s="23"/>
      <c r="F27" s="23"/>
      <c r="G27" s="23"/>
      <c r="H27" s="16" t="e">
        <f t="shared" si="5"/>
        <v>#REF!</v>
      </c>
      <c r="I27" s="33">
        <v>7812</v>
      </c>
      <c r="J27" s="33">
        <v>7812</v>
      </c>
      <c r="K27" s="18">
        <f t="shared" si="2"/>
        <v>0</v>
      </c>
      <c r="L27" s="26">
        <f t="shared" si="3"/>
        <v>0</v>
      </c>
    </row>
    <row r="28" spans="1:12" ht="20.25" customHeight="1">
      <c r="A28" s="10"/>
      <c r="B28" s="37" t="s">
        <v>41</v>
      </c>
      <c r="C28" s="21">
        <v>5212</v>
      </c>
      <c r="D28" s="22"/>
      <c r="E28" s="23"/>
      <c r="F28" s="23"/>
      <c r="G28" s="23"/>
      <c r="H28" s="16"/>
      <c r="I28" s="33">
        <v>5212</v>
      </c>
      <c r="J28" s="33">
        <v>5212</v>
      </c>
      <c r="K28" s="18">
        <f t="shared" si="2"/>
        <v>0</v>
      </c>
      <c r="L28" s="26">
        <f t="shared" si="3"/>
        <v>0</v>
      </c>
    </row>
    <row r="29" spans="1:12" ht="20.25" customHeight="1">
      <c r="A29" s="10"/>
      <c r="B29" s="37" t="s">
        <v>42</v>
      </c>
      <c r="C29" s="21">
        <v>-1639</v>
      </c>
      <c r="D29" s="22"/>
      <c r="E29" s="23"/>
      <c r="F29" s="23"/>
      <c r="G29" s="23"/>
      <c r="H29" s="16"/>
      <c r="I29" s="33">
        <v>2600</v>
      </c>
      <c r="J29" s="33">
        <v>2600</v>
      </c>
      <c r="K29" s="18">
        <f t="shared" si="2"/>
        <v>0</v>
      </c>
      <c r="L29" s="26">
        <f t="shared" si="3"/>
        <v>0</v>
      </c>
    </row>
    <row r="30" spans="1:12" ht="20.25" customHeight="1">
      <c r="A30" s="10">
        <v>2</v>
      </c>
      <c r="B30" s="38" t="s">
        <v>43</v>
      </c>
      <c r="C30" s="21" t="e">
        <f>#REF!</f>
        <v>#REF!</v>
      </c>
      <c r="D30" s="21"/>
      <c r="E30" s="23"/>
      <c r="F30" s="23"/>
      <c r="G30" s="23"/>
      <c r="H30" s="16" t="e">
        <f>C30-E30+G30-F30+D30</f>
        <v>#REF!</v>
      </c>
      <c r="I30" s="33">
        <v>30193</v>
      </c>
      <c r="J30" s="33">
        <v>30193</v>
      </c>
      <c r="K30" s="18">
        <f t="shared" si="2"/>
        <v>0</v>
      </c>
      <c r="L30" s="26">
        <f t="shared" si="3"/>
        <v>0</v>
      </c>
    </row>
    <row r="31" spans="1:12" ht="20.25" customHeight="1">
      <c r="A31" s="10"/>
      <c r="B31" s="38" t="s">
        <v>44</v>
      </c>
      <c r="C31" s="21" t="e">
        <f>#REF!</f>
        <v>#REF!</v>
      </c>
      <c r="D31" s="21"/>
      <c r="E31" s="23"/>
      <c r="F31" s="23"/>
      <c r="G31" s="23"/>
      <c r="H31" s="16" t="e">
        <f>C31-E31+G31-F31+D31</f>
        <v>#REF!</v>
      </c>
      <c r="I31" s="33">
        <v>30000</v>
      </c>
      <c r="J31" s="33">
        <v>30000</v>
      </c>
      <c r="K31" s="18">
        <f t="shared" si="2"/>
        <v>0</v>
      </c>
      <c r="L31" s="26">
        <f t="shared" si="3"/>
        <v>0</v>
      </c>
    </row>
    <row r="32" spans="1:12" ht="20.25" customHeight="1">
      <c r="A32" s="10">
        <v>3</v>
      </c>
      <c r="B32" s="38" t="s">
        <v>45</v>
      </c>
      <c r="C32" s="21" t="e">
        <f>#REF!</f>
        <v>#REF!</v>
      </c>
      <c r="D32" s="21"/>
      <c r="E32" s="23"/>
      <c r="F32" s="23"/>
      <c r="G32" s="23"/>
      <c r="H32" s="16" t="e">
        <f>C32-E32+G32-F32+D32</f>
        <v>#REF!</v>
      </c>
      <c r="I32" s="33">
        <v>8300</v>
      </c>
      <c r="J32" s="33">
        <v>8300</v>
      </c>
      <c r="K32" s="18">
        <f t="shared" si="2"/>
        <v>0</v>
      </c>
      <c r="L32" s="26">
        <f t="shared" si="3"/>
        <v>0</v>
      </c>
    </row>
    <row r="33" spans="1:12" ht="20.25" customHeight="1">
      <c r="A33" s="10">
        <v>4</v>
      </c>
      <c r="B33" s="38" t="s">
        <v>46</v>
      </c>
      <c r="C33" s="22"/>
      <c r="D33" s="21"/>
      <c r="E33" s="22"/>
      <c r="F33" s="22"/>
      <c r="G33" s="22"/>
      <c r="H33" s="16"/>
      <c r="I33" s="24"/>
      <c r="J33" s="24"/>
      <c r="K33" s="18"/>
      <c r="L33" s="26">
        <f t="shared" si="3"/>
        <v>0</v>
      </c>
    </row>
    <row r="34" spans="1:12" ht="20.25" customHeight="1">
      <c r="A34" s="10">
        <v>5</v>
      </c>
      <c r="B34" s="38" t="s">
        <v>47</v>
      </c>
      <c r="C34" s="21" t="e">
        <f>#REF!</f>
        <v>#REF!</v>
      </c>
      <c r="D34" s="21"/>
      <c r="E34" s="23"/>
      <c r="F34" s="23"/>
      <c r="G34" s="23"/>
      <c r="H34" s="16" t="e">
        <f>C34-E34+G34-F34+D34</f>
        <v>#REF!</v>
      </c>
      <c r="I34" s="33">
        <v>32000</v>
      </c>
      <c r="J34" s="33">
        <f>32000+7905</f>
        <v>39905</v>
      </c>
      <c r="K34" s="18">
        <f t="shared" si="2"/>
        <v>24.703125</v>
      </c>
      <c r="L34" s="26">
        <f t="shared" si="3"/>
        <v>7905</v>
      </c>
    </row>
    <row r="35" spans="1:12" ht="20.25" customHeight="1">
      <c r="A35" s="10">
        <v>6</v>
      </c>
      <c r="B35" s="38" t="s">
        <v>48</v>
      </c>
      <c r="C35" s="27" t="e">
        <f>#REF!</f>
        <v>#REF!</v>
      </c>
      <c r="D35" s="27"/>
      <c r="E35" s="23"/>
      <c r="F35" s="23"/>
      <c r="G35" s="23"/>
      <c r="H35" s="16" t="e">
        <f>C35-E35+G35-F35+D35</f>
        <v>#REF!</v>
      </c>
      <c r="I35" s="33">
        <v>14275</v>
      </c>
      <c r="J35" s="33">
        <v>14275</v>
      </c>
      <c r="K35" s="18">
        <f t="shared" si="2"/>
        <v>0</v>
      </c>
      <c r="L35" s="26">
        <f t="shared" si="3"/>
        <v>0</v>
      </c>
    </row>
    <row r="36" spans="1:12" ht="20.25" customHeight="1">
      <c r="A36" s="10"/>
      <c r="B36" s="36" t="s">
        <v>49</v>
      </c>
      <c r="C36" s="27" t="e">
        <f>#REF!</f>
        <v>#REF!</v>
      </c>
      <c r="D36" s="15">
        <f>D25+D26</f>
        <v>0</v>
      </c>
      <c r="E36" s="15">
        <f>E25+E26</f>
        <v>0</v>
      </c>
      <c r="F36" s="15">
        <f>F25+F26</f>
        <v>2716</v>
      </c>
      <c r="G36" s="15">
        <f>G25+G26</f>
        <v>834</v>
      </c>
      <c r="H36" s="16" t="e">
        <f>C36-E36+G36-F36+D36</f>
        <v>#REF!</v>
      </c>
      <c r="I36" s="17">
        <f>I25+I26</f>
        <v>474180</v>
      </c>
      <c r="J36" s="17">
        <f t="shared" ref="J36" si="8">J25+J26</f>
        <v>492975</v>
      </c>
      <c r="K36" s="18">
        <f t="shared" si="2"/>
        <v>3.9636846767050429</v>
      </c>
      <c r="L36" s="26">
        <f t="shared" si="3"/>
        <v>18795</v>
      </c>
    </row>
    <row r="37" spans="1:12" ht="37.5" customHeight="1">
      <c r="A37" s="39" t="s">
        <v>50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</sheetData>
  <protectedRanges>
    <protectedRange sqref="H16" name="区域1_1"/>
    <protectedRange sqref="H19" name="区域1_2"/>
    <protectedRange sqref="C16" name="区域1_3"/>
    <protectedRange sqref="C17" name="区域1_4"/>
    <protectedRange sqref="C18" name="区域1_5"/>
    <protectedRange sqref="C19" name="区域1_6"/>
    <protectedRange sqref="C20" name="区域1_7"/>
    <protectedRange sqref="C21" name="区域1_8"/>
    <protectedRange sqref="C22" name="区域1_9"/>
    <protectedRange sqref="C23" name="区域1_10"/>
    <protectedRange sqref="C24" name="区域1_11"/>
    <protectedRange sqref="C27" name="区域1_11_1"/>
    <protectedRange sqref="C30" name="区域1_11_1_1"/>
    <protectedRange sqref="C31" name="区域1_11_1_2"/>
    <protectedRange sqref="C32" name="区域1_11_1_3"/>
    <protectedRange sqref="C34" name="区域1_11_1_4"/>
    <protectedRange sqref="C15" name="区域1_12"/>
    <protectedRange sqref="J16:J23 J6:J13" name="区域1_14"/>
  </protectedRanges>
  <mergeCells count="4">
    <mergeCell ref="A2:L2"/>
    <mergeCell ref="A3:B3"/>
    <mergeCell ref="K3:L3"/>
    <mergeCell ref="A37:L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2017-12-29T07:53:26Z</dcterms:modified>
</cp:coreProperties>
</file>