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w1836905_westminster_ac_uk/Documents/year 3/TERM 2/computatuinal methods for finance/assiegment/final/"/>
    </mc:Choice>
  </mc:AlternateContent>
  <xr:revisionPtr revIDLastSave="0" documentId="8_{64850F09-98DB-9D49-A2B2-734A55FFF662}" xr6:coauthVersionLast="47" xr6:coauthVersionMax="47" xr10:uidLastSave="{00000000-0000-0000-0000-000000000000}"/>
  <bookViews>
    <workbookView xWindow="0" yWindow="740" windowWidth="30240" windowHeight="18900" xr2:uid="{44775D65-EF25-9046-964E-CD5B366364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1" l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M19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K33" i="1" s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I23" i="1" s="1"/>
  <c r="F5" i="1"/>
  <c r="E5" i="1"/>
  <c r="G4" i="1"/>
  <c r="I4" i="1" s="1"/>
  <c r="F4" i="1"/>
  <c r="K17" i="1" s="1"/>
  <c r="E4" i="1"/>
  <c r="K31" i="1" s="1"/>
  <c r="I33" i="1" s="1"/>
  <c r="G3" i="1"/>
  <c r="F3" i="1"/>
  <c r="E3" i="1"/>
  <c r="I26" i="1" s="1"/>
  <c r="I31" i="1" l="1"/>
  <c r="I2" i="1"/>
  <c r="J17" i="1"/>
  <c r="I22" i="1"/>
  <c r="I28" i="1"/>
  <c r="K8" i="1"/>
  <c r="I3" i="1"/>
  <c r="K6" i="1"/>
  <c r="I16" i="1"/>
  <c r="I18" i="1"/>
  <c r="J32" i="1"/>
  <c r="K32" i="1"/>
  <c r="J33" i="1" s="1"/>
  <c r="J18" i="1"/>
  <c r="I27" i="1"/>
  <c r="J16" i="1"/>
  <c r="K16" i="1"/>
  <c r="K18" i="1"/>
  <c r="I21" i="1"/>
  <c r="K38" i="1" s="1"/>
  <c r="L38" i="1" s="1"/>
  <c r="K7" i="1"/>
  <c r="I17" i="1"/>
  <c r="J31" i="1"/>
  <c r="I32" i="1" s="1"/>
  <c r="H39" i="1" l="1"/>
  <c r="K39" i="1" s="1"/>
  <c r="L39" i="1" s="1"/>
</calcChain>
</file>

<file path=xl/sharedStrings.xml><?xml version="1.0" encoding="utf-8"?>
<sst xmlns="http://schemas.openxmlformats.org/spreadsheetml/2006/main" count="43" uniqueCount="32">
  <si>
    <t>Date</t>
  </si>
  <si>
    <t>APPLE Close</t>
  </si>
  <si>
    <t>MICROSOFT Close</t>
  </si>
  <si>
    <t>META Close</t>
  </si>
  <si>
    <t>Daily Return APP</t>
  </si>
  <si>
    <t>Daily Return MIC</t>
  </si>
  <si>
    <t>Daily Return MET</t>
  </si>
  <si>
    <t>CAGR APP</t>
  </si>
  <si>
    <t>CAGR MIC</t>
  </si>
  <si>
    <t>CAGR MET</t>
  </si>
  <si>
    <t>Annualized Volatility APP</t>
  </si>
  <si>
    <t>Annualized Volatility MIC</t>
  </si>
  <si>
    <t>Annualized Volatility MET</t>
  </si>
  <si>
    <t>Daily Volatility APP</t>
  </si>
  <si>
    <t>Daily Volatility MIC</t>
  </si>
  <si>
    <t>Daily Volatility MET</t>
  </si>
  <si>
    <t>Mean of Return</t>
  </si>
  <si>
    <t>APP</t>
  </si>
  <si>
    <t>MIC</t>
  </si>
  <si>
    <t>MET</t>
  </si>
  <si>
    <t>Return_Daily</t>
  </si>
  <si>
    <t>Vol_Daily</t>
  </si>
  <si>
    <t>COVARANCE</t>
  </si>
  <si>
    <t xml:space="preserve">APPLE </t>
  </si>
  <si>
    <t xml:space="preserve">MICROSOFT </t>
  </si>
  <si>
    <t xml:space="preserve">META </t>
  </si>
  <si>
    <t>w1</t>
  </si>
  <si>
    <t>w2</t>
  </si>
  <si>
    <t>w3</t>
  </si>
  <si>
    <t>Variance</t>
  </si>
  <si>
    <t>Expected Return</t>
  </si>
  <si>
    <t>VOL_P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</si>
</sst>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9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i/>
      <sz val="10"/>
      <color rgb="FF000000"/>
      <name val="Aptos Narrow"/>
      <family val="2"/>
      <scheme val="minor"/>
    </font>
    <font>
      <sz val="9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0" fontId="4" fillId="0" borderId="3" xfId="0" applyFont="1" applyBorder="1"/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A195-DBEA-A741-A4D9-B42026C2611D}">
  <dimension ref="A1:T128"/>
  <sheetViews>
    <sheetView tabSelected="1" workbookViewId="0">
      <selection activeCell="S9" sqref="S9"/>
    </sheetView>
  </sheetViews>
  <sheetFormatPr baseColWidth="10" defaultRowHeight="16" x14ac:dyDescent="0.2"/>
  <sheetData>
    <row r="1" spans="1:20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1"/>
      <c r="R1" s="1"/>
      <c r="S1" s="1"/>
      <c r="T1" s="1"/>
    </row>
    <row r="2" spans="1:20" ht="28" x14ac:dyDescent="0.2">
      <c r="A2" s="3">
        <v>45524.666666666599</v>
      </c>
      <c r="B2" s="4">
        <v>226.51</v>
      </c>
      <c r="C2" s="4">
        <v>424.8</v>
      </c>
      <c r="D2" s="4">
        <v>526.73</v>
      </c>
      <c r="E2" s="4"/>
      <c r="F2" s="4"/>
      <c r="G2" s="4"/>
      <c r="H2" s="1" t="s">
        <v>13</v>
      </c>
      <c r="I2" s="5">
        <f>_xlfn.STDEV.S(E2:E127)</f>
        <v>1.3701561915081069E-2</v>
      </c>
      <c r="J2" s="4"/>
      <c r="K2" s="4">
        <v>0.17786360364485243</v>
      </c>
      <c r="L2" s="4">
        <v>-4.0402657082894478E-2</v>
      </c>
      <c r="M2" s="4">
        <v>0.7401773614371856</v>
      </c>
      <c r="N2" s="4">
        <v>0.21750555240275041</v>
      </c>
      <c r="O2" s="4">
        <v>0.2197415645787848</v>
      </c>
      <c r="P2" s="4">
        <v>0.24885613395052258</v>
      </c>
      <c r="Q2" s="4"/>
      <c r="R2" s="4"/>
      <c r="S2" s="4"/>
      <c r="T2" s="4"/>
    </row>
    <row r="3" spans="1:20" ht="28" x14ac:dyDescent="0.2">
      <c r="A3" s="3">
        <v>45525.666666666599</v>
      </c>
      <c r="B3" s="4">
        <v>226.4</v>
      </c>
      <c r="C3" s="4">
        <v>424.14</v>
      </c>
      <c r="D3" s="4">
        <v>535.16</v>
      </c>
      <c r="E3" s="4">
        <f>(B3-B2)/B2</f>
        <v>-4.8562977351986769E-4</v>
      </c>
      <c r="F3" s="4">
        <f>(C3-C2)/C2</f>
        <v>-1.5536723163842396E-3</v>
      </c>
      <c r="G3" s="4">
        <f>(D3-D2)/D2</f>
        <v>1.6004404533631937E-2</v>
      </c>
      <c r="H3" s="1" t="s">
        <v>14</v>
      </c>
      <c r="I3" s="5">
        <f>_xlfn.STDEV.S(F2:F127)</f>
        <v>1.3842417442373911E-2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28" x14ac:dyDescent="0.2">
      <c r="A4" s="3">
        <v>45526.666666666599</v>
      </c>
      <c r="B4" s="4">
        <v>224.53</v>
      </c>
      <c r="C4" s="4">
        <v>415.55</v>
      </c>
      <c r="D4" s="4">
        <v>531.92999999999995</v>
      </c>
      <c r="E4" s="4">
        <f t="shared" ref="E4:G67" si="0">(B4-B3)/B3</f>
        <v>-8.2597173144876527E-3</v>
      </c>
      <c r="F4" s="4">
        <f t="shared" si="0"/>
        <v>-2.0252746734568717E-2</v>
      </c>
      <c r="G4" s="4">
        <f t="shared" si="0"/>
        <v>-6.0355781448539099E-3</v>
      </c>
      <c r="H4" s="1" t="s">
        <v>15</v>
      </c>
      <c r="I4" s="5">
        <f>_xlfn.STDEV.S(G2:G127)</f>
        <v>1.5676462920620488E-2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">
      <c r="A5" s="3">
        <v>45527.666666666599</v>
      </c>
      <c r="B5" s="4">
        <v>226.84</v>
      </c>
      <c r="C5" s="4">
        <v>416.79</v>
      </c>
      <c r="D5" s="4">
        <v>528</v>
      </c>
      <c r="E5" s="4">
        <f t="shared" si="0"/>
        <v>1.0288157484523237E-2</v>
      </c>
      <c r="F5" s="4">
        <f t="shared" si="0"/>
        <v>2.9839971122608811E-3</v>
      </c>
      <c r="G5" s="4">
        <f t="shared" si="0"/>
        <v>-7.3881901753989256E-3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2">
      <c r="A6" s="3">
        <v>45530.666666666599</v>
      </c>
      <c r="B6" s="4">
        <v>227.18</v>
      </c>
      <c r="C6" s="4">
        <v>413.49</v>
      </c>
      <c r="D6" s="4">
        <v>521.12</v>
      </c>
      <c r="E6" s="4">
        <f t="shared" si="0"/>
        <v>1.4988538176688565E-3</v>
      </c>
      <c r="F6" s="4">
        <f t="shared" si="0"/>
        <v>-7.9176563737134078E-3</v>
      </c>
      <c r="G6" s="4">
        <f t="shared" si="0"/>
        <v>-1.3030303030303022E-2</v>
      </c>
      <c r="H6" s="6" t="s">
        <v>16</v>
      </c>
      <c r="I6" s="6"/>
      <c r="J6" s="4" t="s">
        <v>17</v>
      </c>
      <c r="K6" s="4">
        <f>SUM(E3:E127)/126</f>
        <v>7.4243572432031331E-4</v>
      </c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3">
        <v>45531.666666666599</v>
      </c>
      <c r="B7" s="4">
        <v>228.03</v>
      </c>
      <c r="C7" s="4">
        <v>413.84</v>
      </c>
      <c r="D7" s="4">
        <v>519.1</v>
      </c>
      <c r="E7" s="4">
        <f t="shared" si="0"/>
        <v>3.7415265428294492E-3</v>
      </c>
      <c r="F7" s="4">
        <f t="shared" si="0"/>
        <v>8.4645336041975832E-4</v>
      </c>
      <c r="G7" s="4">
        <f t="shared" si="0"/>
        <v>-3.8762665029167596E-3</v>
      </c>
      <c r="H7" s="6" t="s">
        <v>16</v>
      </c>
      <c r="I7" s="6"/>
      <c r="J7" s="4" t="s">
        <v>18</v>
      </c>
      <c r="K7" s="4">
        <f>SUM(F3:F127)/126</f>
        <v>-6.8231122211947855E-5</v>
      </c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3">
        <v>45532.666666666599</v>
      </c>
      <c r="B8" s="4">
        <v>226.49</v>
      </c>
      <c r="C8" s="4">
        <v>410.6</v>
      </c>
      <c r="D8" s="4">
        <v>516.78</v>
      </c>
      <c r="E8" s="4">
        <f t="shared" si="0"/>
        <v>-6.7534973468402933E-3</v>
      </c>
      <c r="F8" s="4">
        <f t="shared" si="0"/>
        <v>-7.829112700560489E-3</v>
      </c>
      <c r="G8" s="4">
        <f t="shared" si="0"/>
        <v>-4.4692737430168557E-3</v>
      </c>
      <c r="H8" s="6" t="s">
        <v>16</v>
      </c>
      <c r="I8" s="6"/>
      <c r="J8" s="4" t="s">
        <v>19</v>
      </c>
      <c r="K8" s="4">
        <f>SUM(G3:G127)/126</f>
        <v>2.3216242119747325E-3</v>
      </c>
      <c r="L8" s="4"/>
      <c r="M8" s="4"/>
      <c r="N8" s="4"/>
      <c r="O8" s="4"/>
      <c r="P8" s="4"/>
      <c r="Q8" s="4"/>
      <c r="R8" s="4"/>
      <c r="S8" s="4"/>
      <c r="T8" s="4"/>
    </row>
    <row r="9" spans="1:20" x14ac:dyDescent="0.2">
      <c r="A9" s="3">
        <v>45533.666666666599</v>
      </c>
      <c r="B9" s="4">
        <v>229.79</v>
      </c>
      <c r="C9" s="4">
        <v>413.12</v>
      </c>
      <c r="D9" s="4">
        <v>518.22</v>
      </c>
      <c r="E9" s="4">
        <f t="shared" si="0"/>
        <v>1.4570179698882878E-2</v>
      </c>
      <c r="F9" s="4">
        <f t="shared" si="0"/>
        <v>6.1373599610325905E-3</v>
      </c>
      <c r="G9" s="4">
        <f t="shared" si="0"/>
        <v>2.7864855451063407E-3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">
      <c r="A10" s="3">
        <v>45534.666666666599</v>
      </c>
      <c r="B10" s="4">
        <v>229</v>
      </c>
      <c r="C10" s="4">
        <v>417.14</v>
      </c>
      <c r="D10" s="4">
        <v>521.30999999999995</v>
      </c>
      <c r="E10" s="4">
        <f t="shared" si="0"/>
        <v>-3.4379215805735329E-3</v>
      </c>
      <c r="F10" s="4">
        <f t="shared" si="0"/>
        <v>9.7308288148721476E-3</v>
      </c>
      <c r="G10" s="4">
        <f t="shared" si="0"/>
        <v>5.9627185365287291E-3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">
      <c r="A11" s="3">
        <v>45538.666666666599</v>
      </c>
      <c r="B11" s="4">
        <v>222.77</v>
      </c>
      <c r="C11" s="4">
        <v>409.44</v>
      </c>
      <c r="D11" s="4">
        <v>511.76</v>
      </c>
      <c r="E11" s="4">
        <f t="shared" si="0"/>
        <v>-2.7205240174672445E-2</v>
      </c>
      <c r="F11" s="4">
        <f t="shared" si="0"/>
        <v>-1.8459030541305051E-2</v>
      </c>
      <c r="G11" s="4">
        <f t="shared" si="0"/>
        <v>-1.8319234236826371E-2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">
      <c r="A12" s="3">
        <v>45539.666666666599</v>
      </c>
      <c r="B12" s="4">
        <v>220.85</v>
      </c>
      <c r="C12" s="4">
        <v>408.9</v>
      </c>
      <c r="D12" s="4">
        <v>512.74</v>
      </c>
      <c r="E12" s="4">
        <f t="shared" si="0"/>
        <v>-8.6187547694932705E-3</v>
      </c>
      <c r="F12" s="4">
        <f t="shared" si="0"/>
        <v>-1.3188745603751966E-3</v>
      </c>
      <c r="G12" s="4">
        <f t="shared" si="0"/>
        <v>1.9149601375645189E-3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">
      <c r="A13" s="3">
        <v>45540.666666666599</v>
      </c>
      <c r="B13" s="4">
        <v>222.38</v>
      </c>
      <c r="C13" s="4">
        <v>408.39</v>
      </c>
      <c r="D13" s="4">
        <v>516.86</v>
      </c>
      <c r="E13" s="4">
        <f t="shared" si="0"/>
        <v>6.9277790355444929E-3</v>
      </c>
      <c r="F13" s="4">
        <f t="shared" si="0"/>
        <v>-1.247248716067476E-3</v>
      </c>
      <c r="G13" s="4">
        <f t="shared" si="0"/>
        <v>8.0352615360611696E-3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7" thickBot="1" x14ac:dyDescent="0.25">
      <c r="A14" s="3">
        <v>45541.666666666599</v>
      </c>
      <c r="B14" s="4">
        <v>220.82</v>
      </c>
      <c r="C14" s="4">
        <v>401.7</v>
      </c>
      <c r="D14" s="4">
        <v>500.27</v>
      </c>
      <c r="E14" s="4">
        <f t="shared" si="0"/>
        <v>-7.0150193362712582E-3</v>
      </c>
      <c r="F14" s="4">
        <f t="shared" si="0"/>
        <v>-1.6381400132226543E-2</v>
      </c>
      <c r="G14" s="4">
        <f t="shared" si="0"/>
        <v>-3.2097666679565123E-2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30" x14ac:dyDescent="0.2">
      <c r="A15" s="3">
        <v>45544.666666666599</v>
      </c>
      <c r="B15" s="4">
        <v>220.91</v>
      </c>
      <c r="C15" s="4">
        <v>405.72</v>
      </c>
      <c r="D15" s="4">
        <v>504.79</v>
      </c>
      <c r="E15" s="4">
        <f t="shared" si="0"/>
        <v>4.0757177791868223E-4</v>
      </c>
      <c r="F15" s="4">
        <f t="shared" si="0"/>
        <v>1.0007468259895541E-2</v>
      </c>
      <c r="G15" s="4">
        <f t="shared" si="0"/>
        <v>9.0351210346413715E-3</v>
      </c>
      <c r="H15" s="7"/>
      <c r="I15" s="7" t="s">
        <v>4</v>
      </c>
      <c r="J15" s="7" t="s">
        <v>5</v>
      </c>
      <c r="K15" s="7" t="s">
        <v>6</v>
      </c>
      <c r="L15" s="4"/>
      <c r="M15" s="4"/>
      <c r="N15" s="4"/>
      <c r="O15" s="4"/>
      <c r="P15" s="4"/>
      <c r="Q15" s="4"/>
      <c r="R15" s="4"/>
      <c r="S15" s="4"/>
      <c r="T15" s="4"/>
    </row>
    <row r="16" spans="1:20" ht="34" x14ac:dyDescent="0.2">
      <c r="A16" s="3">
        <v>45545.666666666599</v>
      </c>
      <c r="B16" s="4">
        <v>220.11</v>
      </c>
      <c r="C16" s="4">
        <v>414.2</v>
      </c>
      <c r="D16" s="4">
        <v>504.79</v>
      </c>
      <c r="E16" s="4">
        <f t="shared" si="0"/>
        <v>-3.6213842741387122E-3</v>
      </c>
      <c r="F16" s="4">
        <f t="shared" si="0"/>
        <v>2.0901114068815837E-2</v>
      </c>
      <c r="G16" s="4">
        <f t="shared" si="0"/>
        <v>0</v>
      </c>
      <c r="H16" s="8" t="s">
        <v>4</v>
      </c>
      <c r="I16" s="9">
        <f>_xlfn.VAR.S(E3:E127)</f>
        <v>1.8773279891280001E-4</v>
      </c>
      <c r="J16" s="9">
        <f>_xlfn.COVARIANCE.S(E3:E127,F3:F127)</f>
        <v>8.4229807302558309E-5</v>
      </c>
      <c r="K16" s="9">
        <f>_xlfn.COVARIANCE.S(E3:E127,G3:G127)</f>
        <v>7.5411762700239527E-5</v>
      </c>
      <c r="L16" s="4"/>
      <c r="M16" s="4">
        <v>0.33</v>
      </c>
      <c r="N16" s="4"/>
      <c r="O16" s="4"/>
      <c r="P16" s="4"/>
      <c r="Q16" s="4"/>
      <c r="R16" s="4"/>
      <c r="S16" s="4"/>
      <c r="T16" s="4"/>
    </row>
    <row r="17" spans="1:20" ht="34" x14ac:dyDescent="0.2">
      <c r="A17" s="3">
        <v>45546.666666666599</v>
      </c>
      <c r="B17" s="4">
        <v>222.66</v>
      </c>
      <c r="C17" s="4">
        <v>423.04</v>
      </c>
      <c r="D17" s="4">
        <v>511.83</v>
      </c>
      <c r="E17" s="4">
        <f t="shared" si="0"/>
        <v>1.1585116532642692E-2</v>
      </c>
      <c r="F17" s="4">
        <f t="shared" si="0"/>
        <v>2.13423466924192E-2</v>
      </c>
      <c r="G17" s="4">
        <f t="shared" si="0"/>
        <v>1.394639354979291E-2</v>
      </c>
      <c r="H17" s="8" t="s">
        <v>5</v>
      </c>
      <c r="I17" s="9">
        <f>_xlfn.COVARIANCE.S(E3:E127,F3:F127)</f>
        <v>8.4229807302558309E-5</v>
      </c>
      <c r="J17" s="9">
        <f>_xlfn.VAR.S(F3:F127)</f>
        <v>1.916125206489375E-4</v>
      </c>
      <c r="K17" s="9">
        <f>_xlfn.COVARIANCE.S(F3:F127,G3:G127)</f>
        <v>9.7101821861221118E-5</v>
      </c>
      <c r="L17" s="4"/>
      <c r="M17" s="4">
        <v>0.33</v>
      </c>
      <c r="N17" s="4"/>
      <c r="O17" s="4"/>
      <c r="P17" s="4"/>
      <c r="Q17" s="4"/>
      <c r="R17" s="4"/>
      <c r="S17" s="4"/>
      <c r="T17" s="4"/>
    </row>
    <row r="18" spans="1:20" ht="35" thickBot="1" x14ac:dyDescent="0.25">
      <c r="A18" s="3">
        <v>45547.666666666599</v>
      </c>
      <c r="B18" s="4">
        <v>222.77</v>
      </c>
      <c r="C18" s="4">
        <v>427</v>
      </c>
      <c r="D18" s="4">
        <v>525.6</v>
      </c>
      <c r="E18" s="4">
        <f t="shared" si="0"/>
        <v>4.9402676726854238E-4</v>
      </c>
      <c r="F18" s="4">
        <f t="shared" si="0"/>
        <v>9.3608169440241567E-3</v>
      </c>
      <c r="G18" s="4">
        <f t="shared" si="0"/>
        <v>2.6903464040794873E-2</v>
      </c>
      <c r="H18" s="10" t="s">
        <v>6</v>
      </c>
      <c r="I18" s="11">
        <f>_xlfn.COVARIANCE.S(E3:E127,G3:G127)</f>
        <v>7.5411762700239527E-5</v>
      </c>
      <c r="J18" s="11">
        <f>_xlfn.COVARIANCE.S(F3:F127,G3:G127)</f>
        <v>9.7101821861221118E-5</v>
      </c>
      <c r="K18" s="11">
        <f>_xlfn.VAR.S(G3:G127)</f>
        <v>2.4575148970158901E-4</v>
      </c>
      <c r="L18" s="4"/>
      <c r="M18" s="4">
        <v>0.33</v>
      </c>
      <c r="N18" s="4"/>
      <c r="O18" s="4"/>
      <c r="P18" s="4"/>
      <c r="Q18" s="4"/>
      <c r="R18" s="4"/>
      <c r="S18" s="4"/>
      <c r="T18" s="4"/>
    </row>
    <row r="19" spans="1:20" x14ac:dyDescent="0.2">
      <c r="A19" s="3">
        <v>45548.666666666599</v>
      </c>
      <c r="B19" s="4">
        <v>222.5</v>
      </c>
      <c r="C19" s="4">
        <v>430.59</v>
      </c>
      <c r="D19" s="4">
        <v>524.62</v>
      </c>
      <c r="E19" s="4">
        <f t="shared" si="0"/>
        <v>-1.2120123894600271E-3</v>
      </c>
      <c r="F19" s="4">
        <f t="shared" si="0"/>
        <v>8.4074941451990053E-3</v>
      </c>
      <c r="G19" s="4">
        <f t="shared" si="0"/>
        <v>-1.8645357686453922E-3</v>
      </c>
      <c r="H19" s="4"/>
      <c r="I19" s="4"/>
      <c r="J19" s="4"/>
      <c r="K19" s="4"/>
      <c r="L19" s="4"/>
      <c r="M19" s="4">
        <f>SUM(M16:M18)</f>
        <v>0.99</v>
      </c>
      <c r="N19" s="4"/>
      <c r="O19" s="4"/>
      <c r="P19" s="4"/>
      <c r="Q19" s="4"/>
      <c r="R19" s="4"/>
      <c r="S19" s="4"/>
      <c r="T19" s="4"/>
    </row>
    <row r="20" spans="1:20" x14ac:dyDescent="0.2">
      <c r="A20" s="3">
        <v>45551.666666666599</v>
      </c>
      <c r="B20" s="4">
        <v>216.32</v>
      </c>
      <c r="C20" s="4">
        <v>431.34</v>
      </c>
      <c r="D20" s="4">
        <v>533.28</v>
      </c>
      <c r="E20" s="4">
        <f t="shared" si="0"/>
        <v>-2.7775280898876435E-2</v>
      </c>
      <c r="F20" s="4">
        <f t="shared" si="0"/>
        <v>1.7417961401797535E-3</v>
      </c>
      <c r="G20" s="4">
        <f t="shared" si="0"/>
        <v>1.6507186153787441E-2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">
      <c r="A21" s="3">
        <v>45552.666666666599</v>
      </c>
      <c r="B21" s="4">
        <v>216.79</v>
      </c>
      <c r="C21" s="4">
        <v>435.15</v>
      </c>
      <c r="D21" s="4">
        <v>536.32000000000005</v>
      </c>
      <c r="E21" s="4">
        <f t="shared" si="0"/>
        <v>2.1727071005917106E-3</v>
      </c>
      <c r="F21" s="4">
        <f t="shared" si="0"/>
        <v>8.8329392126860543E-3</v>
      </c>
      <c r="G21" s="4">
        <f t="shared" si="0"/>
        <v>5.7005700570058456E-3</v>
      </c>
      <c r="H21" s="5" t="s">
        <v>20</v>
      </c>
      <c r="I21" s="4">
        <f>AVERAGE(E3:E127)</f>
        <v>7.4837521011487582E-4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">
      <c r="A22" s="3">
        <v>45553.666666666599</v>
      </c>
      <c r="B22" s="4">
        <v>220.69</v>
      </c>
      <c r="C22" s="4">
        <v>430.81</v>
      </c>
      <c r="D22" s="4">
        <v>537.95000000000005</v>
      </c>
      <c r="E22" s="4">
        <f t="shared" si="0"/>
        <v>1.7989759675261802E-2</v>
      </c>
      <c r="F22" s="4">
        <f t="shared" si="0"/>
        <v>-9.973572331379927E-3</v>
      </c>
      <c r="G22" s="4">
        <f t="shared" si="0"/>
        <v>3.0392303102625209E-3</v>
      </c>
      <c r="H22" s="4"/>
      <c r="I22" s="4">
        <f>AVERAGE(F4:F128)</f>
        <v>-5.6802008728396772E-5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3">
        <v>45554.666666666599</v>
      </c>
      <c r="B23" s="4">
        <v>228.87</v>
      </c>
      <c r="C23" s="4">
        <v>438.69</v>
      </c>
      <c r="D23" s="4">
        <v>559.1</v>
      </c>
      <c r="E23" s="4">
        <f t="shared" si="0"/>
        <v>3.706556708505146E-2</v>
      </c>
      <c r="F23" s="4">
        <f t="shared" si="0"/>
        <v>1.8291126018430387E-2</v>
      </c>
      <c r="G23" s="4">
        <f t="shared" si="0"/>
        <v>3.9315921554047728E-2</v>
      </c>
      <c r="H23" s="4"/>
      <c r="I23" s="4">
        <f>AVERAGE(G5:G129)</f>
        <v>2.2972018237401482E-3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3">
        <v>45555.666666666599</v>
      </c>
      <c r="B24" s="4">
        <v>228.2</v>
      </c>
      <c r="C24" s="4">
        <v>435.27</v>
      </c>
      <c r="D24" s="4">
        <v>561.35</v>
      </c>
      <c r="E24" s="4">
        <f t="shared" si="0"/>
        <v>-2.9274260497226196E-3</v>
      </c>
      <c r="F24" s="4">
        <f t="shared" si="0"/>
        <v>-7.7959379060384693E-3</v>
      </c>
      <c r="G24" s="4">
        <f t="shared" si="0"/>
        <v>4.0243248077267034E-3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3">
        <v>45558.666666666599</v>
      </c>
      <c r="B25" s="4">
        <v>226.47</v>
      </c>
      <c r="C25" s="4">
        <v>433.51</v>
      </c>
      <c r="D25" s="4">
        <v>564.41</v>
      </c>
      <c r="E25" s="4">
        <f t="shared" si="0"/>
        <v>-7.5810692375109104E-3</v>
      </c>
      <c r="F25" s="4">
        <f t="shared" si="0"/>
        <v>-4.0434672731867365E-3</v>
      </c>
      <c r="G25" s="4">
        <f t="shared" si="0"/>
        <v>5.4511445622159888E-3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3">
        <v>45559.666666666599</v>
      </c>
      <c r="B26" s="4">
        <v>227.37</v>
      </c>
      <c r="C26" s="4">
        <v>429.17</v>
      </c>
      <c r="D26" s="4">
        <v>563.33000000000004</v>
      </c>
      <c r="E26" s="4">
        <f t="shared" si="0"/>
        <v>3.9740362961981973E-3</v>
      </c>
      <c r="F26" s="4">
        <f t="shared" si="0"/>
        <v>-1.0011303084127184E-2</v>
      </c>
      <c r="G26" s="4">
        <f t="shared" si="0"/>
        <v>-1.913502595630707E-3</v>
      </c>
      <c r="H26" t="s">
        <v>21</v>
      </c>
      <c r="I26" s="4">
        <f>_xlfn.STDEV.S(E3:E127)</f>
        <v>1.3701561915081069E-2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3">
        <v>45560.666666666599</v>
      </c>
      <c r="B27" s="4">
        <v>226.37</v>
      </c>
      <c r="C27" s="4">
        <v>432.11</v>
      </c>
      <c r="D27" s="4">
        <v>568.30999999999995</v>
      </c>
      <c r="E27" s="4">
        <f t="shared" si="0"/>
        <v>-4.3981176056647753E-3</v>
      </c>
      <c r="F27" s="4">
        <f t="shared" si="0"/>
        <v>6.85043222965258E-3</v>
      </c>
      <c r="G27" s="4">
        <f t="shared" si="0"/>
        <v>8.8402889957927052E-3</v>
      </c>
      <c r="H27" s="4"/>
      <c r="I27" s="4">
        <f>_xlfn.STDEV.S(F4:F128)</f>
        <v>1.3897923417651096E-2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3">
        <v>45561.666666666599</v>
      </c>
      <c r="B28" s="4">
        <v>227.52</v>
      </c>
      <c r="C28" s="4">
        <v>431.31</v>
      </c>
      <c r="D28" s="4">
        <v>567.84</v>
      </c>
      <c r="E28" s="4">
        <f t="shared" si="0"/>
        <v>5.0801784688784104E-3</v>
      </c>
      <c r="F28" s="4">
        <f t="shared" si="0"/>
        <v>-1.8513804355372737E-3</v>
      </c>
      <c r="G28" s="4">
        <f t="shared" si="0"/>
        <v>-8.2701342577099412E-4</v>
      </c>
      <c r="H28" s="4"/>
      <c r="I28" s="4">
        <f>_xlfn.STDEV.S(G5:G129)</f>
        <v>1.573762672190035E-2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">
      <c r="A29" s="3">
        <v>45562.666666666599</v>
      </c>
      <c r="B29" s="4">
        <v>227.79</v>
      </c>
      <c r="C29" s="4">
        <v>428.02</v>
      </c>
      <c r="D29" s="4">
        <v>567.36</v>
      </c>
      <c r="E29" s="4">
        <f t="shared" si="0"/>
        <v>1.1867088607594137E-3</v>
      </c>
      <c r="F29" s="4">
        <f t="shared" si="0"/>
        <v>-7.6279242308316996E-3</v>
      </c>
      <c r="G29" s="4">
        <f t="shared" si="0"/>
        <v>-8.4530853761626186E-4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3">
        <v>45565.666666666599</v>
      </c>
      <c r="B30" s="4">
        <v>233</v>
      </c>
      <c r="C30" s="4">
        <v>430.3</v>
      </c>
      <c r="D30" s="4">
        <v>572.44000000000005</v>
      </c>
      <c r="E30" s="4">
        <f t="shared" si="0"/>
        <v>2.2871943456692603E-2</v>
      </c>
      <c r="F30" s="4">
        <f t="shared" si="0"/>
        <v>5.3268538853325307E-3</v>
      </c>
      <c r="G30" s="4">
        <f t="shared" si="0"/>
        <v>8.9537507050198133E-3</v>
      </c>
      <c r="H30" s="12" t="s">
        <v>22</v>
      </c>
      <c r="I30" s="13" t="s">
        <v>23</v>
      </c>
      <c r="J30" s="13" t="s">
        <v>24</v>
      </c>
      <c r="K30" s="13" t="s">
        <v>25</v>
      </c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">
      <c r="A31" s="3">
        <v>45566.666666666599</v>
      </c>
      <c r="B31" s="4">
        <v>226.21</v>
      </c>
      <c r="C31" s="4">
        <v>420.69</v>
      </c>
      <c r="D31" s="4">
        <v>576.47</v>
      </c>
      <c r="E31" s="4">
        <f t="shared" si="0"/>
        <v>-2.9141630901287519E-2</v>
      </c>
      <c r="F31" s="4">
        <f t="shared" si="0"/>
        <v>-2.2333255867999103E-2</v>
      </c>
      <c r="G31" s="4">
        <f t="shared" si="0"/>
        <v>7.0400391307385447E-3</v>
      </c>
      <c r="H31" s="13" t="s">
        <v>23</v>
      </c>
      <c r="I31" s="14">
        <f>_xlfn.COVARIANCE.P(E3:E127,E3:E127)</f>
        <v>1.8623093652149765E-4</v>
      </c>
      <c r="J31" s="14">
        <f>_xlfn.COVARIANCE.P(E3:E127,F3:F127)</f>
        <v>8.3555968844137833E-5</v>
      </c>
      <c r="K31" s="14">
        <f>_xlfn.COVARIANCE.P(E3:E127,G3:G127)</f>
        <v>7.4808468598637614E-5</v>
      </c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">
      <c r="A32" s="3">
        <v>45567.666666666599</v>
      </c>
      <c r="B32" s="4">
        <v>226.78</v>
      </c>
      <c r="C32" s="4">
        <v>417.13</v>
      </c>
      <c r="D32" s="4">
        <v>572.80999999999995</v>
      </c>
      <c r="E32" s="4">
        <f t="shared" si="0"/>
        <v>2.5197825029839227E-3</v>
      </c>
      <c r="F32" s="4">
        <f t="shared" si="0"/>
        <v>-8.462288145665459E-3</v>
      </c>
      <c r="G32" s="4">
        <f t="shared" si="0"/>
        <v>-6.3489860703940908E-3</v>
      </c>
      <c r="H32" s="13" t="s">
        <v>24</v>
      </c>
      <c r="I32" s="13">
        <f>J31</f>
        <v>8.3555968844137833E-5</v>
      </c>
      <c r="J32" s="13">
        <f>_xlfn.COVARIANCE.P(F3:F127,F3:F127)</f>
        <v>1.9007962048374607E-4</v>
      </c>
      <c r="K32" s="14">
        <f>_xlfn.COVARIANCE.P(F3:F127,G3:G127)</f>
        <v>9.6325007286331352E-5</v>
      </c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">
      <c r="A33" s="3">
        <v>45568.666666666599</v>
      </c>
      <c r="B33" s="4">
        <v>225.67</v>
      </c>
      <c r="C33" s="4">
        <v>416.54</v>
      </c>
      <c r="D33" s="4">
        <v>582.77</v>
      </c>
      <c r="E33" s="4">
        <f t="shared" si="0"/>
        <v>-4.8946115177705869E-3</v>
      </c>
      <c r="F33" s="4">
        <f t="shared" si="0"/>
        <v>-1.4144271570013544E-3</v>
      </c>
      <c r="G33" s="4">
        <f t="shared" si="0"/>
        <v>1.7387964595590225E-2</v>
      </c>
      <c r="H33" s="13" t="s">
        <v>25</v>
      </c>
      <c r="I33" s="13">
        <f>K31</f>
        <v>7.4808468598637614E-5</v>
      </c>
      <c r="J33" s="13">
        <f>K32</f>
        <v>9.6325007286331352E-5</v>
      </c>
      <c r="K33" s="14">
        <f>_xlfn.COVARIANCE.P(G3:G127,G3:G127)</f>
        <v>2.4378547778397647E-4</v>
      </c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">
      <c r="A34" s="3">
        <v>45569.666666666599</v>
      </c>
      <c r="B34" s="4">
        <v>226.8</v>
      </c>
      <c r="C34" s="4">
        <v>416.06</v>
      </c>
      <c r="D34" s="4">
        <v>595.94000000000005</v>
      </c>
      <c r="E34" s="4">
        <f t="shared" si="0"/>
        <v>5.0073115611291887E-3</v>
      </c>
      <c r="F34" s="4">
        <f t="shared" si="0"/>
        <v>-1.1523503144956503E-3</v>
      </c>
      <c r="G34" s="4">
        <f t="shared" si="0"/>
        <v>2.2598967002419604E-2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">
      <c r="A35" s="3">
        <v>45572.666666666599</v>
      </c>
      <c r="B35" s="4">
        <v>221.69</v>
      </c>
      <c r="C35" s="4">
        <v>409.54</v>
      </c>
      <c r="D35" s="4">
        <v>584.78</v>
      </c>
      <c r="E35" s="4">
        <f t="shared" si="0"/>
        <v>-2.2530864197530923E-2</v>
      </c>
      <c r="F35" s="4">
        <f t="shared" si="0"/>
        <v>-1.5670816709128448E-2</v>
      </c>
      <c r="G35" s="4">
        <f t="shared" si="0"/>
        <v>-1.8726717454777463E-2</v>
      </c>
      <c r="H35" s="15" t="s">
        <v>26</v>
      </c>
      <c r="I35" s="15" t="s">
        <v>27</v>
      </c>
      <c r="J35" s="15" t="s">
        <v>28</v>
      </c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">
      <c r="A36" s="3">
        <v>45573.666666666599</v>
      </c>
      <c r="B36" s="4">
        <v>225.77</v>
      </c>
      <c r="C36" s="4">
        <v>414.71</v>
      </c>
      <c r="D36" s="4">
        <v>592.89</v>
      </c>
      <c r="E36" s="4">
        <f t="shared" si="0"/>
        <v>1.8404077766250224E-2</v>
      </c>
      <c r="F36" s="4">
        <f t="shared" si="0"/>
        <v>1.2623919519460758E-2</v>
      </c>
      <c r="G36" s="4">
        <f t="shared" si="0"/>
        <v>1.3868463353739893E-2</v>
      </c>
      <c r="H36" s="5">
        <v>0.29780000000000001</v>
      </c>
      <c r="I36" s="5">
        <v>0.35780000000000001</v>
      </c>
      <c r="J36" s="5">
        <v>0.34439999999999998</v>
      </c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">
      <c r="A37" s="3">
        <v>45574.666666666599</v>
      </c>
      <c r="B37" s="4">
        <v>229.54</v>
      </c>
      <c r="C37" s="4">
        <v>417.46</v>
      </c>
      <c r="D37" s="4">
        <v>590.51</v>
      </c>
      <c r="E37" s="4">
        <f t="shared" si="0"/>
        <v>1.6698409886167258E-2</v>
      </c>
      <c r="F37" s="4">
        <f t="shared" si="0"/>
        <v>6.6311398326541439E-3</v>
      </c>
      <c r="G37" s="4">
        <f t="shared" si="0"/>
        <v>-4.0142353556308855E-3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">
      <c r="A38" s="3">
        <v>45575.666666666599</v>
      </c>
      <c r="B38" s="4">
        <v>229.04</v>
      </c>
      <c r="C38" s="4">
        <v>415.84</v>
      </c>
      <c r="D38" s="4">
        <v>583.83000000000004</v>
      </c>
      <c r="E38" s="4">
        <f t="shared" si="0"/>
        <v>-2.178269582643548E-3</v>
      </c>
      <c r="F38" s="4">
        <f t="shared" si="0"/>
        <v>-3.8806113160542439E-3</v>
      </c>
      <c r="G38" s="4">
        <f t="shared" si="0"/>
        <v>-1.131225550795067E-2</v>
      </c>
      <c r="H38" t="s">
        <v>29</v>
      </c>
      <c r="J38" s="5" t="s">
        <v>30</v>
      </c>
      <c r="K38" s="16">
        <f>H36*I21+I36*I22+J36*I23</f>
        <v>9.9369868694529654E-4</v>
      </c>
      <c r="L38" s="17">
        <f>K38*252</f>
        <v>0.25041206911021474</v>
      </c>
      <c r="M38" s="4"/>
      <c r="N38" s="4"/>
      <c r="O38" s="4"/>
      <c r="P38" s="4"/>
      <c r="Q38" s="4"/>
      <c r="R38" s="4"/>
      <c r="S38" s="4"/>
      <c r="T38" s="4"/>
    </row>
    <row r="39" spans="1:20" x14ac:dyDescent="0.2">
      <c r="A39" s="3">
        <v>45576.666666666599</v>
      </c>
      <c r="B39" s="4">
        <v>227.55</v>
      </c>
      <c r="C39" s="4">
        <v>416.32</v>
      </c>
      <c r="D39" s="4">
        <v>589.95000000000005</v>
      </c>
      <c r="E39" s="4">
        <f t="shared" si="0"/>
        <v>-6.5054139015018365E-3</v>
      </c>
      <c r="F39" s="4">
        <f t="shared" si="0"/>
        <v>1.1542901115814213E-3</v>
      </c>
      <c r="G39" s="4">
        <f t="shared" si="0"/>
        <v>1.0482503468475419E-2</v>
      </c>
      <c r="H39">
        <f>H36^2*I31+I36^2*J32+J36^2*K33+2*H36*I36*J31+2*H36*J36*K31+2*I36*J36*K32</f>
        <v>1.2665660465044804E-4</v>
      </c>
      <c r="J39" t="s">
        <v>31</v>
      </c>
      <c r="K39" s="16">
        <f>SQRT(H39)</f>
        <v>1.1254181651743855E-2</v>
      </c>
      <c r="L39" s="17">
        <f>K39*SQRT(252)</f>
        <v>0.1786545951603622</v>
      </c>
      <c r="M39" s="4"/>
      <c r="N39" s="4"/>
      <c r="O39" s="4"/>
      <c r="P39" s="4"/>
      <c r="Q39" s="4"/>
      <c r="R39" s="4"/>
      <c r="S39" s="4"/>
      <c r="T39" s="4"/>
    </row>
    <row r="40" spans="1:20" x14ac:dyDescent="0.2">
      <c r="A40" s="3">
        <v>45579.666666666599</v>
      </c>
      <c r="B40" s="4">
        <v>231.3</v>
      </c>
      <c r="C40" s="4">
        <v>419.14</v>
      </c>
      <c r="D40" s="4">
        <v>590.41999999999996</v>
      </c>
      <c r="E40" s="4">
        <f t="shared" si="0"/>
        <v>1.6479894528675015E-2</v>
      </c>
      <c r="F40" s="4">
        <f t="shared" si="0"/>
        <v>6.7736356648731583E-3</v>
      </c>
      <c r="G40" s="4">
        <f t="shared" si="0"/>
        <v>7.9667768454939154E-4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">
      <c r="A41" s="3">
        <v>45580.666666666599</v>
      </c>
      <c r="B41" s="4">
        <v>233.85</v>
      </c>
      <c r="C41" s="4">
        <v>418.74</v>
      </c>
      <c r="D41" s="4">
        <v>586.27</v>
      </c>
      <c r="E41" s="4">
        <f t="shared" si="0"/>
        <v>1.1024643320363091E-2</v>
      </c>
      <c r="F41" s="4">
        <f t="shared" si="0"/>
        <v>-9.5433506704198422E-4</v>
      </c>
      <c r="G41" s="4">
        <f t="shared" si="0"/>
        <v>-7.028894685139354E-3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">
      <c r="A42" s="3">
        <v>45581.666666666599</v>
      </c>
      <c r="B42" s="4">
        <v>231.78</v>
      </c>
      <c r="C42" s="4">
        <v>416.12</v>
      </c>
      <c r="D42" s="4">
        <v>576.79</v>
      </c>
      <c r="E42" s="4">
        <f t="shared" si="0"/>
        <v>-8.8518280949326199E-3</v>
      </c>
      <c r="F42" s="4">
        <f t="shared" si="0"/>
        <v>-6.2568658356020549E-3</v>
      </c>
      <c r="G42" s="4">
        <f t="shared" si="0"/>
        <v>-1.6170024050352259E-2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">
      <c r="A43" s="3">
        <v>45582.666666666599</v>
      </c>
      <c r="B43" s="4">
        <v>232.15</v>
      </c>
      <c r="C43" s="4">
        <v>416.72</v>
      </c>
      <c r="D43" s="4">
        <v>576.92999999999995</v>
      </c>
      <c r="E43" s="4">
        <f t="shared" si="0"/>
        <v>1.5963413581845049E-3</v>
      </c>
      <c r="F43" s="4">
        <f t="shared" si="0"/>
        <v>1.4418917619917879E-3</v>
      </c>
      <c r="G43" s="4">
        <f t="shared" si="0"/>
        <v>2.427226546923254E-4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">
      <c r="A44" s="3">
        <v>45583.666666666599</v>
      </c>
      <c r="B44" s="4">
        <v>235</v>
      </c>
      <c r="C44" s="4">
        <v>418.16</v>
      </c>
      <c r="D44" s="4">
        <v>576.47</v>
      </c>
      <c r="E44" s="4">
        <f t="shared" si="0"/>
        <v>1.2276545337066527E-2</v>
      </c>
      <c r="F44" s="4">
        <f t="shared" si="0"/>
        <v>3.4555576886158516E-3</v>
      </c>
      <c r="G44" s="4">
        <f t="shared" si="0"/>
        <v>-7.9732376544801406E-4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">
      <c r="A45" s="3">
        <v>45586.666666666599</v>
      </c>
      <c r="B45" s="4">
        <v>236.48</v>
      </c>
      <c r="C45" s="4">
        <v>418.78</v>
      </c>
      <c r="D45" s="4">
        <v>575.16</v>
      </c>
      <c r="E45" s="4">
        <f t="shared" si="0"/>
        <v>6.2978723404254885E-3</v>
      </c>
      <c r="F45" s="4">
        <f t="shared" si="0"/>
        <v>1.4826860531852585E-3</v>
      </c>
      <c r="G45" s="4">
        <f t="shared" si="0"/>
        <v>-2.2724512984197945E-3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">
      <c r="A46" s="3">
        <v>45587.666666666599</v>
      </c>
      <c r="B46" s="4">
        <v>235.86</v>
      </c>
      <c r="C46" s="4">
        <v>427.51</v>
      </c>
      <c r="D46" s="4">
        <v>582.01</v>
      </c>
      <c r="E46" s="4">
        <f t="shared" si="0"/>
        <v>-2.6217861975641752E-3</v>
      </c>
      <c r="F46" s="4">
        <f t="shared" si="0"/>
        <v>2.0846267730073115E-2</v>
      </c>
      <c r="G46" s="4">
        <f t="shared" si="0"/>
        <v>1.1909729466583252E-2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">
      <c r="A47" s="3">
        <v>45588.666666666599</v>
      </c>
      <c r="B47" s="4">
        <v>230.76</v>
      </c>
      <c r="C47" s="4">
        <v>424.6</v>
      </c>
      <c r="D47" s="4">
        <v>563.69000000000005</v>
      </c>
      <c r="E47" s="4">
        <f t="shared" si="0"/>
        <v>-2.1622996692953544E-2</v>
      </c>
      <c r="F47" s="4">
        <f t="shared" si="0"/>
        <v>-6.8068583191035724E-3</v>
      </c>
      <c r="G47" s="4">
        <f t="shared" si="0"/>
        <v>-3.147712238621319E-2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">
      <c r="A48" s="3">
        <v>45589.666666666599</v>
      </c>
      <c r="B48" s="4">
        <v>230.57</v>
      </c>
      <c r="C48" s="4">
        <v>424.73</v>
      </c>
      <c r="D48" s="4">
        <v>567.78</v>
      </c>
      <c r="E48" s="4">
        <f t="shared" si="0"/>
        <v>-8.2336626798404291E-4</v>
      </c>
      <c r="F48" s="4">
        <f t="shared" si="0"/>
        <v>3.061705134243887E-4</v>
      </c>
      <c r="G48" s="4">
        <f t="shared" si="0"/>
        <v>7.2557611453102199E-3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2">
      <c r="A49" s="3">
        <v>45590.666666666599</v>
      </c>
      <c r="B49" s="4">
        <v>231.41</v>
      </c>
      <c r="C49" s="4">
        <v>428.15</v>
      </c>
      <c r="D49" s="4">
        <v>573.25</v>
      </c>
      <c r="E49" s="4">
        <f t="shared" si="0"/>
        <v>3.6431452487314196E-3</v>
      </c>
      <c r="F49" s="4">
        <f t="shared" si="0"/>
        <v>8.0521743225106749E-3</v>
      </c>
      <c r="G49" s="4">
        <f t="shared" si="0"/>
        <v>9.6340131741167838E-3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2">
      <c r="A50" s="3">
        <v>45593.666666666599</v>
      </c>
      <c r="B50" s="4">
        <v>233.4</v>
      </c>
      <c r="C50" s="4">
        <v>426.59</v>
      </c>
      <c r="D50" s="4">
        <v>578.16</v>
      </c>
      <c r="E50" s="4">
        <f t="shared" si="0"/>
        <v>8.599455511862102E-3</v>
      </c>
      <c r="F50" s="4">
        <f t="shared" si="0"/>
        <v>-3.6435828564755396E-3</v>
      </c>
      <c r="G50" s="4">
        <f t="shared" si="0"/>
        <v>8.565198430004306E-3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">
      <c r="A51" s="3">
        <v>45594.666666666599</v>
      </c>
      <c r="B51" s="4">
        <v>233.67</v>
      </c>
      <c r="C51" s="4">
        <v>431.95</v>
      </c>
      <c r="D51" s="4">
        <v>593.28</v>
      </c>
      <c r="E51" s="4">
        <f t="shared" si="0"/>
        <v>1.1568123393315415E-3</v>
      </c>
      <c r="F51" s="4">
        <f t="shared" si="0"/>
        <v>1.2564757729904626E-2</v>
      </c>
      <c r="G51" s="4">
        <f t="shared" si="0"/>
        <v>2.6151930261519313E-2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2">
      <c r="A52" s="3">
        <v>45595.666666666599</v>
      </c>
      <c r="B52" s="4">
        <v>230.1</v>
      </c>
      <c r="C52" s="4">
        <v>432.53</v>
      </c>
      <c r="D52" s="4">
        <v>591.79999999999995</v>
      </c>
      <c r="E52" s="4">
        <f t="shared" si="0"/>
        <v>-1.5277956091924481E-2</v>
      </c>
      <c r="F52" s="4">
        <f t="shared" si="0"/>
        <v>1.342748003241079E-3</v>
      </c>
      <c r="G52" s="4">
        <f t="shared" si="0"/>
        <v>-2.4946062567422099E-3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2">
      <c r="A53" s="3">
        <v>45596.666666666599</v>
      </c>
      <c r="B53" s="4">
        <v>225.91</v>
      </c>
      <c r="C53" s="4">
        <v>406.35</v>
      </c>
      <c r="D53" s="4">
        <v>567.58000000000004</v>
      </c>
      <c r="E53" s="4">
        <f t="shared" si="0"/>
        <v>-1.8209474141677524E-2</v>
      </c>
      <c r="F53" s="4">
        <f t="shared" si="0"/>
        <v>-6.0527593461725086E-2</v>
      </c>
      <c r="G53" s="4">
        <f t="shared" si="0"/>
        <v>-4.0925988509631486E-2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2">
      <c r="A54" s="3">
        <v>45597.666666666599</v>
      </c>
      <c r="B54" s="4">
        <v>222.91</v>
      </c>
      <c r="C54" s="4">
        <v>410.37</v>
      </c>
      <c r="D54" s="4">
        <v>567.16</v>
      </c>
      <c r="E54" s="4">
        <f t="shared" si="0"/>
        <v>-1.3279624629277146E-2</v>
      </c>
      <c r="F54" s="4">
        <f t="shared" si="0"/>
        <v>9.8929494278331039E-3</v>
      </c>
      <c r="G54" s="4">
        <f t="shared" si="0"/>
        <v>-7.3998379083137656E-4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2">
      <c r="A55" s="3">
        <v>45600.666666666599</v>
      </c>
      <c r="B55" s="4">
        <v>222.01</v>
      </c>
      <c r="C55" s="4">
        <v>408.46</v>
      </c>
      <c r="D55" s="4">
        <v>560.67999999999995</v>
      </c>
      <c r="E55" s="4">
        <f t="shared" si="0"/>
        <v>-4.0375039253510644E-3</v>
      </c>
      <c r="F55" s="4">
        <f t="shared" si="0"/>
        <v>-4.6543363306285179E-3</v>
      </c>
      <c r="G55" s="4">
        <f t="shared" si="0"/>
        <v>-1.1425347344664678E-2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2">
      <c r="A56" s="3">
        <v>45601.666666666599</v>
      </c>
      <c r="B56" s="4">
        <v>223.45</v>
      </c>
      <c r="C56" s="4">
        <v>411.46</v>
      </c>
      <c r="D56" s="4">
        <v>572.42999999999995</v>
      </c>
      <c r="E56" s="4">
        <f t="shared" si="0"/>
        <v>6.4861943155713605E-3</v>
      </c>
      <c r="F56" s="4">
        <f t="shared" si="0"/>
        <v>7.3446604318660336E-3</v>
      </c>
      <c r="G56" s="4">
        <f t="shared" si="0"/>
        <v>2.0956695441249912E-2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2">
      <c r="A57" s="3">
        <v>45602.666666666599</v>
      </c>
      <c r="B57" s="4">
        <v>222.72</v>
      </c>
      <c r="C57" s="4">
        <v>420.18</v>
      </c>
      <c r="D57" s="4">
        <v>572.04999999999995</v>
      </c>
      <c r="E57" s="4">
        <f t="shared" si="0"/>
        <v>-3.2669501006936221E-3</v>
      </c>
      <c r="F57" s="4">
        <f t="shared" si="0"/>
        <v>2.119282554804848E-2</v>
      </c>
      <c r="G57" s="4">
        <f t="shared" si="0"/>
        <v>-6.6383662631237968E-4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2">
      <c r="A58" s="3">
        <v>45603.666666666599</v>
      </c>
      <c r="B58" s="4">
        <v>227.48</v>
      </c>
      <c r="C58" s="4">
        <v>425.43</v>
      </c>
      <c r="D58" s="4">
        <v>591.70000000000005</v>
      </c>
      <c r="E58" s="4">
        <f t="shared" si="0"/>
        <v>2.1372126436781567E-2</v>
      </c>
      <c r="F58" s="4">
        <f t="shared" si="0"/>
        <v>1.2494645152077681E-2</v>
      </c>
      <c r="G58" s="4">
        <f t="shared" si="0"/>
        <v>3.435014421816291E-2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">
      <c r="A59" s="3">
        <v>45604.666666666599</v>
      </c>
      <c r="B59" s="4">
        <v>226.96</v>
      </c>
      <c r="C59" s="4">
        <v>422.54</v>
      </c>
      <c r="D59" s="4">
        <v>589.34</v>
      </c>
      <c r="E59" s="4">
        <f t="shared" si="0"/>
        <v>-2.2859152452962099E-3</v>
      </c>
      <c r="F59" s="4">
        <f t="shared" si="0"/>
        <v>-6.7931269539054278E-3</v>
      </c>
      <c r="G59" s="4">
        <f t="shared" si="0"/>
        <v>-3.9885076897076448E-3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">
      <c r="A60" s="3">
        <v>45607.666666666599</v>
      </c>
      <c r="B60" s="4">
        <v>224.23</v>
      </c>
      <c r="C60" s="4">
        <v>418.01</v>
      </c>
      <c r="D60" s="4">
        <v>583.16999999999996</v>
      </c>
      <c r="E60" s="4">
        <f t="shared" si="0"/>
        <v>-1.2028551286570401E-2</v>
      </c>
      <c r="F60" s="4">
        <f t="shared" si="0"/>
        <v>-1.072087849671044E-2</v>
      </c>
      <c r="G60" s="4">
        <f t="shared" si="0"/>
        <v>-1.0469338582142858E-2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">
      <c r="A61" s="3">
        <v>45608.666666666599</v>
      </c>
      <c r="B61" s="4">
        <v>224.23</v>
      </c>
      <c r="C61" s="4">
        <v>423.03</v>
      </c>
      <c r="D61" s="4">
        <v>584.82000000000005</v>
      </c>
      <c r="E61" s="4">
        <f t="shared" si="0"/>
        <v>0</v>
      </c>
      <c r="F61" s="4">
        <f t="shared" si="0"/>
        <v>1.2009282074591473E-2</v>
      </c>
      <c r="G61" s="4">
        <f t="shared" si="0"/>
        <v>2.8293636503936947E-3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">
      <c r="A62" s="3">
        <v>45609.666666666599</v>
      </c>
      <c r="B62" s="4">
        <v>225.12</v>
      </c>
      <c r="C62" s="4">
        <v>425.2</v>
      </c>
      <c r="D62" s="4">
        <v>580</v>
      </c>
      <c r="E62" s="4">
        <f t="shared" si="0"/>
        <v>3.9691388306650087E-3</v>
      </c>
      <c r="F62" s="4">
        <f t="shared" si="0"/>
        <v>5.1296598349999199E-3</v>
      </c>
      <c r="G62" s="4">
        <f t="shared" si="0"/>
        <v>-8.2418521938375042E-3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">
      <c r="A63" s="3">
        <v>45610.666666666599</v>
      </c>
      <c r="B63" s="4">
        <v>228.22</v>
      </c>
      <c r="C63" s="4">
        <v>426.89</v>
      </c>
      <c r="D63" s="4">
        <v>577.16</v>
      </c>
      <c r="E63" s="4">
        <f t="shared" si="0"/>
        <v>1.3770433546552925E-2</v>
      </c>
      <c r="F63" s="4">
        <f t="shared" si="0"/>
        <v>3.9746001881467491E-3</v>
      </c>
      <c r="G63" s="4">
        <f t="shared" si="0"/>
        <v>-4.8965517241379855E-3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">
      <c r="A64" s="3">
        <v>45611.666666666599</v>
      </c>
      <c r="B64" s="4">
        <v>225</v>
      </c>
      <c r="C64" s="4">
        <v>415</v>
      </c>
      <c r="D64" s="4">
        <v>554.08000000000004</v>
      </c>
      <c r="E64" s="4">
        <f t="shared" si="0"/>
        <v>-1.4109192884059237E-2</v>
      </c>
      <c r="F64" s="4">
        <f t="shared" si="0"/>
        <v>-2.7852608400290441E-2</v>
      </c>
      <c r="G64" s="4">
        <f t="shared" si="0"/>
        <v>-3.9988911220458674E-2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">
      <c r="A65" s="3">
        <v>45614.666666666599</v>
      </c>
      <c r="B65" s="4">
        <v>228.02</v>
      </c>
      <c r="C65" s="4">
        <v>415.76</v>
      </c>
      <c r="D65" s="4">
        <v>554.4</v>
      </c>
      <c r="E65" s="4">
        <f t="shared" si="0"/>
        <v>1.3422222222222268E-2</v>
      </c>
      <c r="F65" s="4">
        <f t="shared" si="0"/>
        <v>1.8313253012047974E-3</v>
      </c>
      <c r="G65" s="4">
        <f t="shared" si="0"/>
        <v>5.7753393011827946E-4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">
      <c r="A66" s="3">
        <v>45615.666666666599</v>
      </c>
      <c r="B66" s="4">
        <v>228.28</v>
      </c>
      <c r="C66" s="4">
        <v>417.79</v>
      </c>
      <c r="D66" s="4">
        <v>561.09</v>
      </c>
      <c r="E66" s="4">
        <f t="shared" si="0"/>
        <v>1.1402508551881015E-3</v>
      </c>
      <c r="F66" s="4">
        <f t="shared" si="0"/>
        <v>4.8826245911103268E-3</v>
      </c>
      <c r="G66" s="4">
        <f t="shared" si="0"/>
        <v>1.2067099567099665E-2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">
      <c r="A67" s="3">
        <v>45616.666666666599</v>
      </c>
      <c r="B67" s="4">
        <v>229</v>
      </c>
      <c r="C67" s="4">
        <v>415.49</v>
      </c>
      <c r="D67" s="4">
        <v>565.52</v>
      </c>
      <c r="E67" s="4">
        <f t="shared" si="0"/>
        <v>3.1540213772559963E-3</v>
      </c>
      <c r="F67" s="4">
        <f t="shared" si="0"/>
        <v>-5.5051580937791984E-3</v>
      </c>
      <c r="G67" s="4">
        <f t="shared" si="0"/>
        <v>7.8953465575931671E-3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">
      <c r="A68" s="3">
        <v>45617.666666666599</v>
      </c>
      <c r="B68" s="4">
        <v>228.52</v>
      </c>
      <c r="C68" s="4">
        <v>412.87</v>
      </c>
      <c r="D68" s="4">
        <v>563.09</v>
      </c>
      <c r="E68" s="4">
        <f t="shared" ref="E68:G127" si="1">(B68-B67)/B67</f>
        <v>-2.0960698689955885E-3</v>
      </c>
      <c r="F68" s="4">
        <f t="shared" si="1"/>
        <v>-6.3058076006642866E-3</v>
      </c>
      <c r="G68" s="4">
        <f t="shared" si="1"/>
        <v>-4.2969302588766979E-3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">
      <c r="A69" s="3">
        <v>45618.666666666599</v>
      </c>
      <c r="B69" s="4">
        <v>229.87</v>
      </c>
      <c r="C69" s="4">
        <v>417</v>
      </c>
      <c r="D69" s="4">
        <v>559.14</v>
      </c>
      <c r="E69" s="4">
        <f t="shared" si="1"/>
        <v>5.907579205321172E-3</v>
      </c>
      <c r="F69" s="4">
        <f t="shared" si="1"/>
        <v>1.0003148690871207E-2</v>
      </c>
      <c r="G69" s="4">
        <f t="shared" si="1"/>
        <v>-7.0148644088867595E-3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">
      <c r="A70" s="3">
        <v>45621.666666666599</v>
      </c>
      <c r="B70" s="4">
        <v>232.87</v>
      </c>
      <c r="C70" s="4">
        <v>418.79</v>
      </c>
      <c r="D70" s="4">
        <v>565.11</v>
      </c>
      <c r="E70" s="4">
        <f t="shared" si="1"/>
        <v>1.3050854830991429E-2</v>
      </c>
      <c r="F70" s="4">
        <f t="shared" si="1"/>
        <v>4.292565947242255E-3</v>
      </c>
      <c r="G70" s="4">
        <f t="shared" si="1"/>
        <v>1.0677111278034173E-2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">
      <c r="A71" s="3">
        <v>45622.666666666599</v>
      </c>
      <c r="B71" s="4">
        <v>235.06</v>
      </c>
      <c r="C71" s="4">
        <v>427.99</v>
      </c>
      <c r="D71" s="4">
        <v>573.54</v>
      </c>
      <c r="E71" s="4">
        <f t="shared" si="1"/>
        <v>9.4043887147335324E-3</v>
      </c>
      <c r="F71" s="4">
        <f t="shared" si="1"/>
        <v>2.1968050813056635E-2</v>
      </c>
      <c r="G71" s="4">
        <f t="shared" si="1"/>
        <v>1.4917449700058307E-2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">
      <c r="A72" s="3">
        <v>45623.666666666599</v>
      </c>
      <c r="B72" s="4">
        <v>234.93</v>
      </c>
      <c r="C72" s="4">
        <v>422.99</v>
      </c>
      <c r="D72" s="4">
        <v>569.20000000000005</v>
      </c>
      <c r="E72" s="4">
        <f t="shared" si="1"/>
        <v>-5.530502850335891E-4</v>
      </c>
      <c r="F72" s="4">
        <f t="shared" si="1"/>
        <v>-1.1682515946634267E-2</v>
      </c>
      <c r="G72" s="4">
        <f t="shared" si="1"/>
        <v>-7.5670397879832587E-3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">
      <c r="A73" s="3">
        <v>45625.545138888803</v>
      </c>
      <c r="B73" s="4">
        <v>237.33</v>
      </c>
      <c r="C73" s="4">
        <v>423.46</v>
      </c>
      <c r="D73" s="4">
        <v>574.32000000000005</v>
      </c>
      <c r="E73" s="4">
        <f t="shared" si="1"/>
        <v>1.0215808964372391E-2</v>
      </c>
      <c r="F73" s="4">
        <f t="shared" si="1"/>
        <v>1.1111373791341886E-3</v>
      </c>
      <c r="G73" s="4">
        <f t="shared" si="1"/>
        <v>8.9950808151792062E-3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">
      <c r="A74" s="3">
        <v>45628.666666666599</v>
      </c>
      <c r="B74" s="4">
        <v>239.59</v>
      </c>
      <c r="C74" s="4">
        <v>430.98</v>
      </c>
      <c r="D74" s="4">
        <v>592.83000000000004</v>
      </c>
      <c r="E74" s="4">
        <f t="shared" si="1"/>
        <v>9.5226056545737615E-3</v>
      </c>
      <c r="F74" s="4">
        <f t="shared" si="1"/>
        <v>1.7758465970811974E-2</v>
      </c>
      <c r="G74" s="4">
        <f t="shared" si="1"/>
        <v>3.2229419139155856E-2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">
      <c r="A75" s="3">
        <v>45629.666666666599</v>
      </c>
      <c r="B75" s="4">
        <v>242.65</v>
      </c>
      <c r="C75" s="4">
        <v>431.2</v>
      </c>
      <c r="D75" s="4">
        <v>613.65</v>
      </c>
      <c r="E75" s="4">
        <f t="shared" si="1"/>
        <v>1.2771818523310665E-2</v>
      </c>
      <c r="F75" s="4">
        <f t="shared" si="1"/>
        <v>5.1046452271560265E-4</v>
      </c>
      <c r="G75" s="4">
        <f t="shared" si="1"/>
        <v>3.5119680178128526E-2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">
      <c r="A76" s="3">
        <v>45630.666666666599</v>
      </c>
      <c r="B76" s="4">
        <v>243.01</v>
      </c>
      <c r="C76" s="4">
        <v>437.42</v>
      </c>
      <c r="D76" s="4">
        <v>613.78</v>
      </c>
      <c r="E76" s="4">
        <f t="shared" si="1"/>
        <v>1.4836183803832071E-3</v>
      </c>
      <c r="F76" s="4">
        <f t="shared" si="1"/>
        <v>1.4424860853432345E-2</v>
      </c>
      <c r="G76" s="4">
        <f t="shared" si="1"/>
        <v>2.1184714413753029E-4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">
      <c r="A77" s="3">
        <v>45631.666666666599</v>
      </c>
      <c r="B77" s="4">
        <v>243.04</v>
      </c>
      <c r="C77" s="4">
        <v>442.62</v>
      </c>
      <c r="D77" s="4">
        <v>608.92999999999995</v>
      </c>
      <c r="E77" s="4">
        <f t="shared" si="1"/>
        <v>1.2345170980618549E-4</v>
      </c>
      <c r="F77" s="4">
        <f t="shared" si="1"/>
        <v>1.1887888070961521E-2</v>
      </c>
      <c r="G77" s="4">
        <f t="shared" si="1"/>
        <v>-7.9018540845254368E-3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">
      <c r="A78" s="3">
        <v>45632.666666666599</v>
      </c>
      <c r="B78" s="4">
        <v>242.84</v>
      </c>
      <c r="C78" s="4">
        <v>443.57</v>
      </c>
      <c r="D78" s="4">
        <v>623.77</v>
      </c>
      <c r="E78" s="4">
        <f t="shared" si="1"/>
        <v>-8.2290980908487758E-4</v>
      </c>
      <c r="F78" s="4">
        <f t="shared" si="1"/>
        <v>2.1463106050336376E-3</v>
      </c>
      <c r="G78" s="4">
        <f t="shared" si="1"/>
        <v>2.4370617312334805E-2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">
      <c r="A79" s="3">
        <v>45635.666666666599</v>
      </c>
      <c r="B79" s="4">
        <v>246.75</v>
      </c>
      <c r="C79" s="4">
        <v>446.02</v>
      </c>
      <c r="D79" s="4">
        <v>613.57000000000005</v>
      </c>
      <c r="E79" s="4">
        <f t="shared" si="1"/>
        <v>1.6101136550815336E-2</v>
      </c>
      <c r="F79" s="4">
        <f t="shared" si="1"/>
        <v>5.5233672250151918E-3</v>
      </c>
      <c r="G79" s="4">
        <f t="shared" si="1"/>
        <v>-1.6352181092389714E-2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">
      <c r="A80" s="3">
        <v>45636.666666666599</v>
      </c>
      <c r="B80" s="4">
        <v>247.77</v>
      </c>
      <c r="C80" s="4">
        <v>443.33</v>
      </c>
      <c r="D80" s="4">
        <v>619.32000000000005</v>
      </c>
      <c r="E80" s="4">
        <f t="shared" si="1"/>
        <v>4.1337386018237493E-3</v>
      </c>
      <c r="F80" s="4">
        <f t="shared" si="1"/>
        <v>-6.0311196807318005E-3</v>
      </c>
      <c r="G80" s="4">
        <f t="shared" si="1"/>
        <v>9.3713838681812982E-3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">
      <c r="A81" s="3">
        <v>45637.666666666599</v>
      </c>
      <c r="B81" s="4">
        <v>246.49</v>
      </c>
      <c r="C81" s="4">
        <v>448.99</v>
      </c>
      <c r="D81" s="4">
        <v>632.67999999999995</v>
      </c>
      <c r="E81" s="4">
        <f t="shared" si="1"/>
        <v>-5.166081446502809E-3</v>
      </c>
      <c r="F81" s="4">
        <f t="shared" si="1"/>
        <v>1.2767013285814236E-2</v>
      </c>
      <c r="G81" s="4">
        <f t="shared" si="1"/>
        <v>2.1572046760963474E-2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">
      <c r="A82" s="3">
        <v>45638.666666666599</v>
      </c>
      <c r="B82" s="4">
        <v>247.96</v>
      </c>
      <c r="C82" s="4">
        <v>449.56</v>
      </c>
      <c r="D82" s="4">
        <v>630.79</v>
      </c>
      <c r="E82" s="4">
        <f t="shared" si="1"/>
        <v>5.9637307801533486E-3</v>
      </c>
      <c r="F82" s="4">
        <f t="shared" si="1"/>
        <v>1.2695160248557722E-3</v>
      </c>
      <c r="G82" s="4">
        <f t="shared" si="1"/>
        <v>-2.9872921540114853E-3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">
      <c r="A83" s="3">
        <v>45639.666666666599</v>
      </c>
      <c r="B83" s="4">
        <v>248.13</v>
      </c>
      <c r="C83" s="4">
        <v>447.27</v>
      </c>
      <c r="D83" s="4">
        <v>620.35</v>
      </c>
      <c r="E83" s="4">
        <f t="shared" si="1"/>
        <v>6.8559445071780724E-4</v>
      </c>
      <c r="F83" s="4">
        <f t="shared" si="1"/>
        <v>-5.0938695613489196E-3</v>
      </c>
      <c r="G83" s="4">
        <f t="shared" si="1"/>
        <v>-1.6550674550959814E-2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">
      <c r="A84" s="3">
        <v>45642.666666666599</v>
      </c>
      <c r="B84" s="4">
        <v>251.04</v>
      </c>
      <c r="C84" s="4">
        <v>451.59</v>
      </c>
      <c r="D84" s="4">
        <v>624.24</v>
      </c>
      <c r="E84" s="4">
        <f t="shared" si="1"/>
        <v>1.1727723370813672E-2</v>
      </c>
      <c r="F84" s="4">
        <f t="shared" si="1"/>
        <v>9.6585954792407121E-3</v>
      </c>
      <c r="G84" s="4">
        <f t="shared" si="1"/>
        <v>6.270653663254592E-3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">
      <c r="A85" s="3">
        <v>45643.666666666599</v>
      </c>
      <c r="B85" s="4">
        <v>253.48</v>
      </c>
      <c r="C85" s="4">
        <v>454.46</v>
      </c>
      <c r="D85" s="4">
        <v>619.44000000000005</v>
      </c>
      <c r="E85" s="4">
        <f t="shared" si="1"/>
        <v>9.7195666029317954E-3</v>
      </c>
      <c r="F85" s="4">
        <f t="shared" si="1"/>
        <v>6.3553223056312244E-3</v>
      </c>
      <c r="G85" s="4">
        <f t="shared" si="1"/>
        <v>-7.6893502499038105E-3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">
      <c r="A86" s="3">
        <v>45644.666666666599</v>
      </c>
      <c r="B86" s="4">
        <v>248.05</v>
      </c>
      <c r="C86" s="4">
        <v>437.39</v>
      </c>
      <c r="D86" s="4">
        <v>597.19000000000005</v>
      </c>
      <c r="E86" s="4">
        <f t="shared" si="1"/>
        <v>-2.1421808426700249E-2</v>
      </c>
      <c r="F86" s="4">
        <f t="shared" si="1"/>
        <v>-3.7561061479558143E-2</v>
      </c>
      <c r="G86" s="4">
        <f t="shared" si="1"/>
        <v>-3.5919540229885055E-2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">
      <c r="A87" s="3">
        <v>45645.666666666599</v>
      </c>
      <c r="B87" s="4">
        <v>249.79</v>
      </c>
      <c r="C87" s="4">
        <v>437.03</v>
      </c>
      <c r="D87" s="4">
        <v>595.57000000000005</v>
      </c>
      <c r="E87" s="4">
        <f t="shared" si="1"/>
        <v>7.0147147752468476E-3</v>
      </c>
      <c r="F87" s="4">
        <f t="shared" si="1"/>
        <v>-8.2306408468418033E-4</v>
      </c>
      <c r="G87" s="4">
        <f t="shared" si="1"/>
        <v>-2.7127044994055566E-3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">
      <c r="A88" s="3">
        <v>45646.666666666599</v>
      </c>
      <c r="B88" s="4">
        <v>254.49</v>
      </c>
      <c r="C88" s="4">
        <v>436.6</v>
      </c>
      <c r="D88" s="4">
        <v>585.25</v>
      </c>
      <c r="E88" s="4">
        <f t="shared" si="1"/>
        <v>1.8815805276432271E-2</v>
      </c>
      <c r="F88" s="4">
        <f t="shared" si="1"/>
        <v>-9.8391414777006161E-4</v>
      </c>
      <c r="G88" s="4">
        <f t="shared" si="1"/>
        <v>-1.7327937941803734E-2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">
      <c r="A89" s="3">
        <v>45649.666666666599</v>
      </c>
      <c r="B89" s="4">
        <v>255.27</v>
      </c>
      <c r="C89" s="4">
        <v>435.25</v>
      </c>
      <c r="D89" s="4">
        <v>599.85</v>
      </c>
      <c r="E89" s="4">
        <f t="shared" si="1"/>
        <v>3.0649534362843377E-3</v>
      </c>
      <c r="F89" s="4">
        <f t="shared" si="1"/>
        <v>-3.0920751259734831E-3</v>
      </c>
      <c r="G89" s="4">
        <f t="shared" si="1"/>
        <v>2.4946604015378081E-2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">
      <c r="A90" s="3">
        <v>45650.545138888803</v>
      </c>
      <c r="B90" s="4">
        <v>258.2</v>
      </c>
      <c r="C90" s="4">
        <v>439.33</v>
      </c>
      <c r="D90" s="4">
        <v>607.75</v>
      </c>
      <c r="E90" s="4">
        <f t="shared" si="1"/>
        <v>1.147804285658314E-2</v>
      </c>
      <c r="F90" s="4">
        <f t="shared" si="1"/>
        <v>9.3739230327397685E-3</v>
      </c>
      <c r="G90" s="4">
        <f t="shared" si="1"/>
        <v>1.3169959156455743E-2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">
      <c r="A91" s="3">
        <v>45652.666666666599</v>
      </c>
      <c r="B91" s="4">
        <v>259.02</v>
      </c>
      <c r="C91" s="4">
        <v>438.11</v>
      </c>
      <c r="D91" s="4">
        <v>603.35</v>
      </c>
      <c r="E91" s="4">
        <f t="shared" si="1"/>
        <v>3.1758326878388583E-3</v>
      </c>
      <c r="F91" s="4">
        <f t="shared" si="1"/>
        <v>-2.7769558190880897E-3</v>
      </c>
      <c r="G91" s="4">
        <f t="shared" si="1"/>
        <v>-7.2398190045248499E-3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">
      <c r="A92" s="3">
        <v>45653.666666666599</v>
      </c>
      <c r="B92" s="4">
        <v>255.59</v>
      </c>
      <c r="C92" s="4">
        <v>430.53</v>
      </c>
      <c r="D92" s="4">
        <v>599.80999999999995</v>
      </c>
      <c r="E92" s="4">
        <f t="shared" si="1"/>
        <v>-1.3242220677939846E-2</v>
      </c>
      <c r="F92" s="4">
        <f t="shared" si="1"/>
        <v>-1.730159092465372E-2</v>
      </c>
      <c r="G92" s="4">
        <f t="shared" si="1"/>
        <v>-5.8672412364300609E-3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">
      <c r="A93" s="3">
        <v>45656.666666666599</v>
      </c>
      <c r="B93" s="4">
        <v>252.2</v>
      </c>
      <c r="C93" s="4">
        <v>424.83</v>
      </c>
      <c r="D93" s="4">
        <v>591.24</v>
      </c>
      <c r="E93" s="4">
        <f t="shared" si="1"/>
        <v>-1.3263429711647618E-2</v>
      </c>
      <c r="F93" s="4">
        <f t="shared" si="1"/>
        <v>-1.3239495505539657E-2</v>
      </c>
      <c r="G93" s="4">
        <f t="shared" si="1"/>
        <v>-1.4287857821643416E-2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">
      <c r="A94" s="3">
        <v>45657.666666666599</v>
      </c>
      <c r="B94" s="4">
        <v>250.42</v>
      </c>
      <c r="C94" s="4">
        <v>421.5</v>
      </c>
      <c r="D94" s="4">
        <v>585.51</v>
      </c>
      <c r="E94" s="4">
        <f t="shared" si="1"/>
        <v>-7.0578905630452066E-3</v>
      </c>
      <c r="F94" s="4">
        <f t="shared" si="1"/>
        <v>-7.838429489442798E-3</v>
      </c>
      <c r="G94" s="4">
        <f t="shared" si="1"/>
        <v>-9.691495839253125E-3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">
      <c r="A95" s="3">
        <v>45659.666666666599</v>
      </c>
      <c r="B95" s="4">
        <v>243.85</v>
      </c>
      <c r="C95" s="4">
        <v>418.58</v>
      </c>
      <c r="D95" s="4">
        <v>599.24</v>
      </c>
      <c r="E95" s="4">
        <f t="shared" si="1"/>
        <v>-2.6235923648270879E-2</v>
      </c>
      <c r="F95" s="4">
        <f t="shared" si="1"/>
        <v>-6.9276393831554355E-3</v>
      </c>
      <c r="G95" s="4">
        <f t="shared" si="1"/>
        <v>2.344964219227685E-2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">
      <c r="A96" s="3">
        <v>45660.666666666599</v>
      </c>
      <c r="B96" s="4">
        <v>243.36</v>
      </c>
      <c r="C96" s="4">
        <v>423.35</v>
      </c>
      <c r="D96" s="4">
        <v>604.63</v>
      </c>
      <c r="E96" s="4">
        <f t="shared" si="1"/>
        <v>-2.0094320278859165E-3</v>
      </c>
      <c r="F96" s="4">
        <f t="shared" si="1"/>
        <v>1.1395671078408044E-2</v>
      </c>
      <c r="G96" s="4">
        <f t="shared" si="1"/>
        <v>8.9947266537614076E-3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">
      <c r="A97" s="3">
        <v>45663.666666666599</v>
      </c>
      <c r="B97" s="4">
        <v>245</v>
      </c>
      <c r="C97" s="4">
        <v>427.85</v>
      </c>
      <c r="D97" s="4">
        <v>630.20000000000005</v>
      </c>
      <c r="E97" s="4">
        <f t="shared" si="1"/>
        <v>6.7389875082182211E-3</v>
      </c>
      <c r="F97" s="4">
        <f t="shared" si="1"/>
        <v>1.0629502775481279E-2</v>
      </c>
      <c r="G97" s="4">
        <f t="shared" si="1"/>
        <v>4.2290326315267274E-2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">
      <c r="A98" s="3">
        <v>45664.666666666599</v>
      </c>
      <c r="B98" s="4">
        <v>242.21</v>
      </c>
      <c r="C98" s="4">
        <v>422.37</v>
      </c>
      <c r="D98" s="4">
        <v>617.89</v>
      </c>
      <c r="E98" s="4">
        <f t="shared" si="1"/>
        <v>-1.1387755102040783E-2</v>
      </c>
      <c r="F98" s="4">
        <f t="shared" si="1"/>
        <v>-1.2808227182423788E-2</v>
      </c>
      <c r="G98" s="4">
        <f t="shared" si="1"/>
        <v>-1.9533481434465341E-2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">
      <c r="A99" s="3">
        <v>45665.666666666599</v>
      </c>
      <c r="B99" s="4">
        <v>242.7</v>
      </c>
      <c r="C99" s="4">
        <v>424.56</v>
      </c>
      <c r="D99" s="4">
        <v>610.72</v>
      </c>
      <c r="E99" s="4">
        <f t="shared" si="1"/>
        <v>2.0230378597084374E-3</v>
      </c>
      <c r="F99" s="4">
        <f t="shared" si="1"/>
        <v>5.1850273456921598E-3</v>
      </c>
      <c r="G99" s="4">
        <f t="shared" si="1"/>
        <v>-1.1604007185744969E-2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">
      <c r="A100" s="3">
        <v>45667.666666666599</v>
      </c>
      <c r="B100" s="4">
        <v>236.85</v>
      </c>
      <c r="C100" s="4">
        <v>418.95</v>
      </c>
      <c r="D100" s="4">
        <v>615.86</v>
      </c>
      <c r="E100" s="4">
        <f t="shared" si="1"/>
        <v>-2.4103831891223712E-2</v>
      </c>
      <c r="F100" s="4">
        <f t="shared" si="1"/>
        <v>-1.3213680045223322E-2</v>
      </c>
      <c r="G100" s="4">
        <f t="shared" si="1"/>
        <v>8.4162955200418957E-3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">
      <c r="A101" s="3">
        <v>45670.666666666599</v>
      </c>
      <c r="B101" s="4">
        <v>234.4</v>
      </c>
      <c r="C101" s="4">
        <v>417.19</v>
      </c>
      <c r="D101" s="4">
        <v>608.33000000000004</v>
      </c>
      <c r="E101" s="4">
        <f t="shared" si="1"/>
        <v>-1.0344099641123025E-2</v>
      </c>
      <c r="F101" s="4">
        <f t="shared" si="1"/>
        <v>-4.2009786370688414E-3</v>
      </c>
      <c r="G101" s="4">
        <f t="shared" si="1"/>
        <v>-1.2226804793297134E-2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">
      <c r="A102" s="3">
        <v>45671.666666666599</v>
      </c>
      <c r="B102" s="4">
        <v>233.28</v>
      </c>
      <c r="C102" s="4">
        <v>415.67</v>
      </c>
      <c r="D102" s="4">
        <v>594.25</v>
      </c>
      <c r="E102" s="4">
        <f t="shared" si="1"/>
        <v>-4.7781569965870503E-3</v>
      </c>
      <c r="F102" s="4">
        <f t="shared" si="1"/>
        <v>-3.6434238596322584E-3</v>
      </c>
      <c r="G102" s="4">
        <f t="shared" si="1"/>
        <v>-2.3145332303190769E-2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">
      <c r="A103" s="3">
        <v>45672.666666666599</v>
      </c>
      <c r="B103" s="4">
        <v>237.87</v>
      </c>
      <c r="C103" s="4">
        <v>426.31</v>
      </c>
      <c r="D103" s="4">
        <v>617.12</v>
      </c>
      <c r="E103" s="4">
        <f t="shared" si="1"/>
        <v>1.967592592592594E-2</v>
      </c>
      <c r="F103" s="4">
        <f t="shared" si="1"/>
        <v>2.559722857074118E-2</v>
      </c>
      <c r="G103" s="4">
        <f t="shared" si="1"/>
        <v>3.8485485906604971E-2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">
      <c r="A104" s="3">
        <v>45673.666666666599</v>
      </c>
      <c r="B104" s="4">
        <v>228.26</v>
      </c>
      <c r="C104" s="4">
        <v>424.58</v>
      </c>
      <c r="D104" s="4">
        <v>611.29999999999995</v>
      </c>
      <c r="E104" s="4">
        <f t="shared" si="1"/>
        <v>-4.0400218606802089E-2</v>
      </c>
      <c r="F104" s="4">
        <f t="shared" si="1"/>
        <v>-4.058079801083761E-3</v>
      </c>
      <c r="G104" s="4">
        <f t="shared" si="1"/>
        <v>-9.4309048483277973E-3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">
      <c r="A105" s="3">
        <v>45674.666666666599</v>
      </c>
      <c r="B105" s="4">
        <v>229.98</v>
      </c>
      <c r="C105" s="4">
        <v>429.03</v>
      </c>
      <c r="D105" s="4">
        <v>612.77</v>
      </c>
      <c r="E105" s="4">
        <f t="shared" si="1"/>
        <v>7.5352668010163805E-3</v>
      </c>
      <c r="F105" s="4">
        <f t="shared" si="1"/>
        <v>1.0480945875924417E-2</v>
      </c>
      <c r="G105" s="4">
        <f t="shared" si="1"/>
        <v>2.4047112710617168E-3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">
      <c r="A106" s="3">
        <v>45678.666666666599</v>
      </c>
      <c r="B106" s="4">
        <v>222.64</v>
      </c>
      <c r="C106" s="4">
        <v>428.5</v>
      </c>
      <c r="D106" s="4">
        <v>616.46</v>
      </c>
      <c r="E106" s="4">
        <f t="shared" si="1"/>
        <v>-3.1915818766849305E-2</v>
      </c>
      <c r="F106" s="4">
        <f t="shared" si="1"/>
        <v>-1.235344847679586E-3</v>
      </c>
      <c r="G106" s="4">
        <f t="shared" si="1"/>
        <v>6.0218352726146103E-3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">
      <c r="A107" s="3">
        <v>45679.666666666599</v>
      </c>
      <c r="B107" s="4">
        <v>223.83</v>
      </c>
      <c r="C107" s="4">
        <v>446.2</v>
      </c>
      <c r="D107" s="4">
        <v>623.5</v>
      </c>
      <c r="E107" s="4">
        <f t="shared" si="1"/>
        <v>5.3449514911966681E-3</v>
      </c>
      <c r="F107" s="4">
        <f t="shared" si="1"/>
        <v>4.1306884480746764E-2</v>
      </c>
      <c r="G107" s="4">
        <f t="shared" si="1"/>
        <v>1.1420043474029074E-2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">
      <c r="A108" s="3">
        <v>45680.666666666599</v>
      </c>
      <c r="B108" s="4">
        <v>223.66</v>
      </c>
      <c r="C108" s="4">
        <v>446.71</v>
      </c>
      <c r="D108" s="4">
        <v>636.45000000000005</v>
      </c>
      <c r="E108" s="4">
        <f t="shared" si="1"/>
        <v>-7.5950498145921418E-4</v>
      </c>
      <c r="F108" s="4">
        <f t="shared" si="1"/>
        <v>1.1429852084266941E-3</v>
      </c>
      <c r="G108" s="4">
        <f t="shared" si="1"/>
        <v>2.0769847634322446E-2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">
      <c r="A109" s="3">
        <v>45681.666666666599</v>
      </c>
      <c r="B109" s="4">
        <v>222.78</v>
      </c>
      <c r="C109" s="4">
        <v>444.06</v>
      </c>
      <c r="D109" s="4">
        <v>647.49</v>
      </c>
      <c r="E109" s="4">
        <f t="shared" si="1"/>
        <v>-3.934543503532127E-3</v>
      </c>
      <c r="F109" s="4">
        <f t="shared" si="1"/>
        <v>-5.9322603031048719E-3</v>
      </c>
      <c r="G109" s="4">
        <f t="shared" si="1"/>
        <v>1.7346217299080782E-2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">
      <c r="A110" s="3">
        <v>45684.666666666599</v>
      </c>
      <c r="B110" s="4">
        <v>229.86</v>
      </c>
      <c r="C110" s="4">
        <v>434.56</v>
      </c>
      <c r="D110" s="4">
        <v>659.88</v>
      </c>
      <c r="E110" s="4">
        <f t="shared" si="1"/>
        <v>3.1780231618637279E-2</v>
      </c>
      <c r="F110" s="4">
        <f t="shared" si="1"/>
        <v>-2.1393505382155564E-2</v>
      </c>
      <c r="G110" s="4">
        <f t="shared" si="1"/>
        <v>1.9135430663021803E-2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">
      <c r="A111" s="3">
        <v>45685.666666666599</v>
      </c>
      <c r="B111" s="4">
        <v>238.26</v>
      </c>
      <c r="C111" s="4">
        <v>447.2</v>
      </c>
      <c r="D111" s="4">
        <v>674.33</v>
      </c>
      <c r="E111" s="4">
        <f t="shared" si="1"/>
        <v>3.6543983294178961E-2</v>
      </c>
      <c r="F111" s="4">
        <f t="shared" si="1"/>
        <v>2.9086892488954314E-2</v>
      </c>
      <c r="G111" s="4">
        <f t="shared" si="1"/>
        <v>2.1897920834091117E-2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">
      <c r="A112" s="3">
        <v>45686.666666666599</v>
      </c>
      <c r="B112" s="4">
        <v>239.36</v>
      </c>
      <c r="C112" s="4">
        <v>442.33</v>
      </c>
      <c r="D112" s="4">
        <v>676.49</v>
      </c>
      <c r="E112" s="4">
        <f t="shared" si="1"/>
        <v>4.6168051708218869E-3</v>
      </c>
      <c r="F112" s="4">
        <f t="shared" si="1"/>
        <v>-1.0889982110912353E-2</v>
      </c>
      <c r="G112" s="4">
        <f t="shared" si="1"/>
        <v>3.2031794521969483E-3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">
      <c r="A113" s="3">
        <v>45687.666666666599</v>
      </c>
      <c r="B113" s="4">
        <v>237.59</v>
      </c>
      <c r="C113" s="4">
        <v>414.99</v>
      </c>
      <c r="D113" s="4">
        <v>687</v>
      </c>
      <c r="E113" s="4">
        <f t="shared" si="1"/>
        <v>-7.394719251336941E-3</v>
      </c>
      <c r="F113" s="4">
        <f t="shared" si="1"/>
        <v>-6.1809056586711222E-2</v>
      </c>
      <c r="G113" s="4">
        <f t="shared" si="1"/>
        <v>1.5536075921299635E-2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">
      <c r="A114" s="3">
        <v>45688.666666666599</v>
      </c>
      <c r="B114" s="4">
        <v>236</v>
      </c>
      <c r="C114" s="4">
        <v>415.06</v>
      </c>
      <c r="D114" s="4">
        <v>689.18</v>
      </c>
      <c r="E114" s="4">
        <f t="shared" si="1"/>
        <v>-6.6922008502041472E-3</v>
      </c>
      <c r="F114" s="4">
        <f t="shared" si="1"/>
        <v>1.6867876334367859E-4</v>
      </c>
      <c r="G114" s="4">
        <f t="shared" si="1"/>
        <v>3.1732168850072051E-3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">
      <c r="A115" s="3">
        <v>45691.666666666599</v>
      </c>
      <c r="B115" s="4">
        <v>228.01</v>
      </c>
      <c r="C115" s="4">
        <v>410.92</v>
      </c>
      <c r="D115" s="4">
        <v>697.46</v>
      </c>
      <c r="E115" s="4">
        <f t="shared" si="1"/>
        <v>-3.3855932203389866E-2</v>
      </c>
      <c r="F115" s="4">
        <f t="shared" si="1"/>
        <v>-9.9744615236351045E-3</v>
      </c>
      <c r="G115" s="4">
        <f t="shared" si="1"/>
        <v>1.2014277837430115E-2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">
      <c r="A116" s="3">
        <v>45692.666666666599</v>
      </c>
      <c r="B116" s="4">
        <v>232.8</v>
      </c>
      <c r="C116" s="4">
        <v>412.37</v>
      </c>
      <c r="D116" s="4">
        <v>704.19</v>
      </c>
      <c r="E116" s="4">
        <f t="shared" si="1"/>
        <v>2.1007850532871457E-2</v>
      </c>
      <c r="F116" s="4">
        <f t="shared" si="1"/>
        <v>3.528667380511994E-3</v>
      </c>
      <c r="G116" s="4">
        <f t="shared" si="1"/>
        <v>9.6492988845238697E-3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">
      <c r="A117" s="3">
        <v>45693.666666666599</v>
      </c>
      <c r="B117" s="4">
        <v>232.47</v>
      </c>
      <c r="C117" s="4">
        <v>413.29</v>
      </c>
      <c r="D117" s="4">
        <v>704.87</v>
      </c>
      <c r="E117" s="4">
        <f t="shared" si="1"/>
        <v>-1.41752577319593E-3</v>
      </c>
      <c r="F117" s="4">
        <f t="shared" si="1"/>
        <v>2.2310061352669107E-3</v>
      </c>
      <c r="G117" s="4">
        <f t="shared" si="1"/>
        <v>9.6564847555340172E-4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">
      <c r="A118" s="3">
        <v>45694.666666666599</v>
      </c>
      <c r="B118" s="4">
        <v>233.22</v>
      </c>
      <c r="C118" s="4">
        <v>415.82</v>
      </c>
      <c r="D118" s="4">
        <v>711.99</v>
      </c>
      <c r="E118" s="4">
        <f t="shared" si="1"/>
        <v>3.2262227384178602E-3</v>
      </c>
      <c r="F118" s="4">
        <f t="shared" si="1"/>
        <v>6.1216095235790188E-3</v>
      </c>
      <c r="G118" s="4">
        <f t="shared" si="1"/>
        <v>1.0101153404173826E-2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">
      <c r="A119" s="3">
        <v>45695.666666666599</v>
      </c>
      <c r="B119" s="4">
        <v>227.63</v>
      </c>
      <c r="C119" s="4">
        <v>409.75</v>
      </c>
      <c r="D119" s="4">
        <v>714.52</v>
      </c>
      <c r="E119" s="4">
        <f t="shared" si="1"/>
        <v>-2.396878483835007E-2</v>
      </c>
      <c r="F119" s="4">
        <f t="shared" si="1"/>
        <v>-1.4597662450098584E-2</v>
      </c>
      <c r="G119" s="4">
        <f t="shared" si="1"/>
        <v>3.5534206941108342E-3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2">
      <c r="A120" s="3">
        <v>45698.666666666599</v>
      </c>
      <c r="B120" s="4">
        <v>227.65</v>
      </c>
      <c r="C120" s="4">
        <v>412.22</v>
      </c>
      <c r="D120" s="4">
        <v>717.4</v>
      </c>
      <c r="E120" s="4">
        <f t="shared" si="1"/>
        <v>8.7861881122919789E-5</v>
      </c>
      <c r="F120" s="4">
        <f t="shared" si="1"/>
        <v>6.0280658938377729E-3</v>
      </c>
      <c r="G120" s="4">
        <f t="shared" si="1"/>
        <v>4.0306779376364493E-3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2">
      <c r="A121" s="3">
        <v>45699.666666666599</v>
      </c>
      <c r="B121" s="4">
        <v>232.62</v>
      </c>
      <c r="C121" s="4">
        <v>411.44</v>
      </c>
      <c r="D121" s="4">
        <v>719.8</v>
      </c>
      <c r="E121" s="4">
        <f t="shared" si="1"/>
        <v>2.1831759279595866E-2</v>
      </c>
      <c r="F121" s="4">
        <f t="shared" si="1"/>
        <v>-1.8921934889137584E-3</v>
      </c>
      <c r="G121" s="4">
        <f t="shared" si="1"/>
        <v>3.3454139949818476E-3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2">
      <c r="A122" s="3">
        <v>45700.666666666599</v>
      </c>
      <c r="B122" s="4">
        <v>236.87</v>
      </c>
      <c r="C122" s="4">
        <v>409.04</v>
      </c>
      <c r="D122" s="4">
        <v>725.38</v>
      </c>
      <c r="E122" s="4">
        <f t="shared" si="1"/>
        <v>1.8270140142722036E-2</v>
      </c>
      <c r="F122" s="4">
        <f t="shared" si="1"/>
        <v>-5.8331713007971448E-3</v>
      </c>
      <c r="G122" s="4">
        <f t="shared" si="1"/>
        <v>7.7521533759378177E-3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2">
      <c r="A123" s="3">
        <v>45701.666666666599</v>
      </c>
      <c r="B123" s="4">
        <v>241.53</v>
      </c>
      <c r="C123" s="4">
        <v>410.54</v>
      </c>
      <c r="D123" s="4">
        <v>728.56</v>
      </c>
      <c r="E123" s="4">
        <f t="shared" si="1"/>
        <v>1.9673238485245055E-2</v>
      </c>
      <c r="F123" s="4">
        <f t="shared" si="1"/>
        <v>3.667123019753569E-3</v>
      </c>
      <c r="G123" s="4">
        <f t="shared" si="1"/>
        <v>4.3839091234938237E-3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2">
      <c r="A124" s="3">
        <v>45702.666666666599</v>
      </c>
      <c r="B124" s="4">
        <v>244.6</v>
      </c>
      <c r="C124" s="4">
        <v>408.43</v>
      </c>
      <c r="D124" s="4">
        <v>736.67</v>
      </c>
      <c r="E124" s="4">
        <f t="shared" si="1"/>
        <v>1.2710636359872452E-2</v>
      </c>
      <c r="F124" s="4">
        <f t="shared" si="1"/>
        <v>-5.1395722706679336E-3</v>
      </c>
      <c r="G124" s="4">
        <f t="shared" si="1"/>
        <v>1.1131547161524123E-2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2">
      <c r="A125" s="3">
        <v>45706.666666666599</v>
      </c>
      <c r="B125" s="4">
        <v>244.47</v>
      </c>
      <c r="C125" s="4">
        <v>409.64</v>
      </c>
      <c r="D125" s="4">
        <v>716.37</v>
      </c>
      <c r="E125" s="4">
        <f t="shared" si="1"/>
        <v>-5.3147996729352193E-4</v>
      </c>
      <c r="F125" s="4">
        <f t="shared" si="1"/>
        <v>2.9625639644491821E-3</v>
      </c>
      <c r="G125" s="4">
        <f t="shared" si="1"/>
        <v>-2.7556436396215342E-2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2">
      <c r="A126" s="3">
        <v>45707.666666666599</v>
      </c>
      <c r="B126" s="4">
        <v>244.87</v>
      </c>
      <c r="C126" s="4">
        <v>414.77</v>
      </c>
      <c r="D126" s="4">
        <v>703.77</v>
      </c>
      <c r="E126" s="4">
        <f t="shared" si="1"/>
        <v>1.6361925798666736E-3</v>
      </c>
      <c r="F126" s="4">
        <f t="shared" si="1"/>
        <v>1.2523191094619655E-2</v>
      </c>
      <c r="G126" s="4">
        <f t="shared" si="1"/>
        <v>-1.7588676242723762E-2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2">
      <c r="A127" s="3">
        <v>45708</v>
      </c>
      <c r="B127" s="4">
        <v>245.83</v>
      </c>
      <c r="C127" s="4">
        <v>416.13</v>
      </c>
      <c r="D127" s="4">
        <v>694.84</v>
      </c>
      <c r="E127" s="4">
        <f t="shared" si="1"/>
        <v>3.9204475844325888E-3</v>
      </c>
      <c r="F127" s="4">
        <f t="shared" si="1"/>
        <v>3.278925669648272E-3</v>
      </c>
      <c r="G127" s="4">
        <f t="shared" si="1"/>
        <v>-1.2688804581042032E-2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</sheetData>
  <mergeCells count="3">
    <mergeCell ref="H6:I6"/>
    <mergeCell ref="H7:I7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 Alhajri</dc:creator>
  <cp:lastModifiedBy>Gala Alhajri</cp:lastModifiedBy>
  <dcterms:created xsi:type="dcterms:W3CDTF">2025-03-12T00:28:23Z</dcterms:created>
  <dcterms:modified xsi:type="dcterms:W3CDTF">2025-03-12T00:30:54Z</dcterms:modified>
</cp:coreProperties>
</file>