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agro/"/>
    </mc:Choice>
  </mc:AlternateContent>
  <xr:revisionPtr revIDLastSave="69" documentId="8_{42CEA4D8-FEE3-4839-BDEF-749672864B64}" xr6:coauthVersionLast="47" xr6:coauthVersionMax="47" xr10:uidLastSave="{64FCA998-CFB0-4F02-8CB4-68023094D9E7}"/>
  <bookViews>
    <workbookView xWindow="-28920" yWindow="15990" windowWidth="29040" windowHeight="15720" xr2:uid="{92C2467C-103B-4A34-AB5D-BD47F3C26DEC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1" l="1"/>
  <c r="G5" i="1"/>
  <c r="G7" i="1" s="1"/>
  <c r="F5" i="1"/>
  <c r="N28" i="1" s="1"/>
  <c r="N33" i="1" s="1"/>
  <c r="H28" i="1"/>
  <c r="H33" i="1" s="1"/>
  <c r="D7" i="1"/>
  <c r="D13" i="1" s="1"/>
  <c r="C7" i="1"/>
  <c r="F14" i="1" s="1"/>
  <c r="B7" i="1"/>
  <c r="B14" i="1" s="1"/>
  <c r="D49" i="1"/>
  <c r="D51" i="1" s="1"/>
  <c r="C49" i="1"/>
  <c r="C51" i="1" s="1"/>
  <c r="D47" i="1"/>
  <c r="C47" i="1"/>
  <c r="I28" i="1"/>
  <c r="I33" i="1" s="1"/>
  <c r="K28" i="1"/>
  <c r="L28" i="1"/>
  <c r="L33" i="1" s="1"/>
  <c r="K13" i="1"/>
  <c r="H13" i="1" l="1"/>
  <c r="H14" i="1"/>
  <c r="E14" i="1"/>
  <c r="K29" i="1"/>
  <c r="K30" i="1" s="1"/>
  <c r="B13" i="1"/>
  <c r="K33" i="1"/>
  <c r="E13" i="1"/>
  <c r="H29" i="1"/>
  <c r="H30" i="1" s="1"/>
  <c r="G14" i="1"/>
  <c r="M13" i="1"/>
  <c r="O28" i="1"/>
  <c r="O33" i="1" s="1"/>
  <c r="L13" i="1"/>
  <c r="M14" i="1"/>
  <c r="G13" i="1"/>
  <c r="D14" i="1"/>
  <c r="I29" i="1"/>
  <c r="I30" i="1" s="1"/>
  <c r="L14" i="1"/>
  <c r="L29" i="1"/>
  <c r="L30" i="1" s="1"/>
  <c r="J13" i="1"/>
  <c r="J14" i="1"/>
  <c r="C13" i="1"/>
  <c r="C14" i="1"/>
  <c r="F13" i="1"/>
  <c r="I13" i="1"/>
  <c r="I14" i="1"/>
  <c r="F7" i="1"/>
  <c r="N29" i="1" s="1"/>
  <c r="N30" i="1" s="1"/>
  <c r="K14" i="1"/>
  <c r="B17" i="1" s="1"/>
  <c r="I36" i="1" l="1"/>
  <c r="I37" i="1"/>
  <c r="H36" i="1"/>
  <c r="N36" i="1"/>
  <c r="L37" i="1"/>
  <c r="D17" i="1"/>
  <c r="C17" i="1"/>
  <c r="O29" i="1"/>
  <c r="O30" i="1" s="1"/>
  <c r="O36" i="1" s="1"/>
  <c r="O37" i="1" l="1"/>
  <c r="B38" i="1"/>
</calcChain>
</file>

<file path=xl/sharedStrings.xml><?xml version="1.0" encoding="utf-8"?>
<sst xmlns="http://schemas.openxmlformats.org/spreadsheetml/2006/main" count="59" uniqueCount="32">
  <si>
    <t>T0</t>
  </si>
  <si>
    <t>T1</t>
  </si>
  <si>
    <t>T2</t>
  </si>
  <si>
    <t>Surface (ha)</t>
  </si>
  <si>
    <t>Pump consumption (KWh)</t>
  </si>
  <si>
    <t>#Drippers 4l/h (per ha)</t>
  </si>
  <si>
    <t>#Drippers 2,3l/h (per ha)</t>
  </si>
  <si>
    <t>Cost KWh</t>
  </si>
  <si>
    <t>Irrigation volume (m3/ha)</t>
  </si>
  <si>
    <t>Pump working hours (h/ha)</t>
  </si>
  <si>
    <t>Energy costs</t>
  </si>
  <si>
    <t>Tot energy cost</t>
  </si>
  <si>
    <t>Conti paper</t>
  </si>
  <si>
    <t>Energy costs per ha (pump working hours)</t>
  </si>
  <si>
    <t>Sesto impianto</t>
  </si>
  <si>
    <t>Plant distance</t>
  </si>
  <si>
    <t>Row distance</t>
  </si>
  <si>
    <t>Errano</t>
  </si>
  <si>
    <t>Ancarani</t>
  </si>
  <si>
    <t>#Drippers</t>
  </si>
  <si>
    <t>N° piante/ha</t>
  </si>
  <si>
    <t>Total length of dripper lines per hectare</t>
  </si>
  <si>
    <t>Dripper distance</t>
  </si>
  <si>
    <t>Total drip line length = number of rows × length of each row</t>
  </si>
  <si>
    <t>If you treat the field as infinitely long, or assume a "standardized" 1-hectare block, you can directly compute the total drip line length as:</t>
  </si>
  <si>
    <t>Flow per ha (m3/h)</t>
  </si>
  <si>
    <t>Water costs per ha</t>
  </si>
  <si>
    <t>Water cost €/m3</t>
  </si>
  <si>
    <t>Volume per dripper (from the paper)</t>
  </si>
  <si>
    <t>Pump working hours (h)</t>
  </si>
  <si>
    <t>Tot per ha</t>
  </si>
  <si>
    <t>Average saving per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</si>
</sst>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44" fontId="0" fillId="0" borderId="0" xfId="0" applyNumberFormat="1"/>
    <xf numFmtId="4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2"/>
    </xf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80A8-E62A-48CF-8A75-C0D769839465}">
  <dimension ref="A1:S51"/>
  <sheetViews>
    <sheetView tabSelected="1" zoomScaleNormal="100" workbookViewId="0">
      <selection activeCell="H36" sqref="H36"/>
    </sheetView>
  </sheetViews>
  <sheetFormatPr defaultColWidth="10.54296875" defaultRowHeight="14.5" x14ac:dyDescent="0.35"/>
  <cols>
    <col min="1" max="1" width="24.1796875" bestFit="1" customWidth="1"/>
    <col min="2" max="4" width="12" style="1" customWidth="1"/>
    <col min="5" max="13" width="12" customWidth="1"/>
    <col min="14" max="14" width="11.7265625" bestFit="1" customWidth="1"/>
    <col min="15" max="15" width="11.54296875" bestFit="1" customWidth="1"/>
  </cols>
  <sheetData>
    <row r="1" spans="1:13" x14ac:dyDescent="0.35">
      <c r="B1" s="14" t="s">
        <v>17</v>
      </c>
      <c r="C1" s="14"/>
      <c r="D1" s="14"/>
      <c r="F1" s="14" t="s">
        <v>18</v>
      </c>
      <c r="G1" s="14"/>
    </row>
    <row r="2" spans="1:13" x14ac:dyDescent="0.35">
      <c r="B2" s="3" t="s">
        <v>0</v>
      </c>
      <c r="C2" s="3" t="s">
        <v>1</v>
      </c>
      <c r="D2" s="3" t="s">
        <v>2</v>
      </c>
      <c r="F2" s="3" t="s">
        <v>0</v>
      </c>
      <c r="G2" s="3" t="s">
        <v>1</v>
      </c>
    </row>
    <row r="3" spans="1:13" x14ac:dyDescent="0.35">
      <c r="A3" s="2" t="s">
        <v>3</v>
      </c>
      <c r="B3" s="1">
        <v>10</v>
      </c>
      <c r="C3" s="7">
        <v>10</v>
      </c>
      <c r="D3" s="7">
        <v>10</v>
      </c>
      <c r="F3" s="7">
        <v>15</v>
      </c>
      <c r="G3" s="7">
        <v>15</v>
      </c>
    </row>
    <row r="4" spans="1:13" x14ac:dyDescent="0.35">
      <c r="A4" s="2" t="s">
        <v>4</v>
      </c>
      <c r="B4" s="1">
        <v>10</v>
      </c>
      <c r="C4" s="1">
        <v>10</v>
      </c>
      <c r="D4" s="1">
        <v>10</v>
      </c>
      <c r="F4" s="7">
        <v>10</v>
      </c>
      <c r="G4" s="7">
        <v>10</v>
      </c>
    </row>
    <row r="5" spans="1:13" x14ac:dyDescent="0.35">
      <c r="A5" s="2" t="s">
        <v>5</v>
      </c>
      <c r="B5" s="1">
        <v>3333</v>
      </c>
      <c r="C5" s="7">
        <v>3333</v>
      </c>
      <c r="D5" s="1">
        <v>0</v>
      </c>
      <c r="F5" s="4">
        <f>(10000/4.5)/0.5</f>
        <v>4444.4444444444443</v>
      </c>
      <c r="G5" s="4">
        <f>(10000/4.5)/0.5</f>
        <v>4444.4444444444443</v>
      </c>
    </row>
    <row r="6" spans="1:13" x14ac:dyDescent="0.35">
      <c r="A6" s="2" t="s">
        <v>6</v>
      </c>
      <c r="D6" s="1">
        <v>8888</v>
      </c>
      <c r="F6" s="7"/>
      <c r="G6" s="7"/>
    </row>
    <row r="7" spans="1:13" x14ac:dyDescent="0.35">
      <c r="A7" s="2" t="s">
        <v>25</v>
      </c>
      <c r="B7" s="12">
        <f>B5*4*0.001</f>
        <v>13.332000000000001</v>
      </c>
      <c r="C7" s="12">
        <f>C5*4*0.001</f>
        <v>13.332000000000001</v>
      </c>
      <c r="D7" s="4">
        <f>D6*2.3*0.001</f>
        <v>20.442399999999999</v>
      </c>
      <c r="F7" s="12">
        <f>F5*2*0.001</f>
        <v>8.8888888888888893</v>
      </c>
      <c r="G7" s="12">
        <f>G5*2*0.001</f>
        <v>8.8888888888888893</v>
      </c>
    </row>
    <row r="8" spans="1:13" x14ac:dyDescent="0.35">
      <c r="A8" s="2"/>
      <c r="B8" s="7"/>
      <c r="C8" s="7"/>
      <c r="D8" s="7"/>
    </row>
    <row r="9" spans="1:13" x14ac:dyDescent="0.35">
      <c r="B9" s="14">
        <v>2021</v>
      </c>
      <c r="C9" s="14"/>
      <c r="D9" s="14"/>
      <c r="E9" s="14">
        <v>2022</v>
      </c>
      <c r="F9" s="14"/>
      <c r="G9" s="14"/>
      <c r="H9" s="14">
        <v>2023</v>
      </c>
      <c r="I9" s="14"/>
      <c r="J9" s="14"/>
      <c r="K9" s="14">
        <v>2024</v>
      </c>
      <c r="L9" s="14"/>
      <c r="M9" s="14"/>
    </row>
    <row r="10" spans="1:13" x14ac:dyDescent="0.35">
      <c r="B10" s="3" t="s">
        <v>0</v>
      </c>
      <c r="C10" s="3" t="s">
        <v>1</v>
      </c>
      <c r="D10" s="3" t="s">
        <v>2</v>
      </c>
      <c r="E10" s="3" t="s">
        <v>0</v>
      </c>
      <c r="F10" s="3" t="s">
        <v>1</v>
      </c>
      <c r="G10" s="3" t="s">
        <v>2</v>
      </c>
      <c r="H10" s="3" t="s">
        <v>0</v>
      </c>
      <c r="I10" s="3" t="s">
        <v>1</v>
      </c>
      <c r="J10" s="3" t="s">
        <v>2</v>
      </c>
      <c r="K10" s="3" t="s">
        <v>0</v>
      </c>
      <c r="L10" s="3" t="s">
        <v>1</v>
      </c>
      <c r="M10" s="3" t="s">
        <v>2</v>
      </c>
    </row>
    <row r="11" spans="1:13" x14ac:dyDescent="0.35">
      <c r="A11" s="2" t="s">
        <v>7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</row>
    <row r="12" spans="1:13" x14ac:dyDescent="0.35">
      <c r="A12" s="2" t="s">
        <v>8</v>
      </c>
      <c r="B12" s="1">
        <v>3790</v>
      </c>
      <c r="C12" s="1">
        <v>2112</v>
      </c>
      <c r="D12" s="1">
        <v>3382</v>
      </c>
      <c r="E12" s="1">
        <v>3059</v>
      </c>
      <c r="F12" s="1">
        <v>2300</v>
      </c>
      <c r="G12" s="1">
        <v>3420</v>
      </c>
      <c r="H12" s="1">
        <v>3595</v>
      </c>
      <c r="I12" s="1">
        <v>2256</v>
      </c>
      <c r="J12" s="1">
        <v>4453</v>
      </c>
      <c r="K12" s="1">
        <v>3108</v>
      </c>
      <c r="L12" s="1">
        <v>2595</v>
      </c>
      <c r="M12" s="1">
        <v>2969</v>
      </c>
    </row>
    <row r="13" spans="1:13" x14ac:dyDescent="0.35">
      <c r="A13" s="2" t="s">
        <v>9</v>
      </c>
      <c r="B13" s="4">
        <f>B12/$B$7</f>
        <v>284.27842784278425</v>
      </c>
      <c r="C13" s="4">
        <f>C12/$C$7</f>
        <v>158.41584158415841</v>
      </c>
      <c r="D13" s="4">
        <f>D12/$D$7</f>
        <v>165.44045708918719</v>
      </c>
      <c r="E13" s="4">
        <f>E12/$B$7</f>
        <v>229.44794479447944</v>
      </c>
      <c r="F13" s="4">
        <f>F12/$C$7</f>
        <v>172.51725172517251</v>
      </c>
      <c r="G13" s="4">
        <f>G12/$D$7</f>
        <v>167.29933862951512</v>
      </c>
      <c r="H13" s="4">
        <f>H12/$B$7</f>
        <v>269.65196519651965</v>
      </c>
      <c r="I13" s="4">
        <f>I12/$C$7</f>
        <v>169.21692169216919</v>
      </c>
      <c r="J13" s="4">
        <f>J12/$D$7</f>
        <v>217.83156576527219</v>
      </c>
      <c r="K13" s="4">
        <f>K12/$B$7</f>
        <v>233.12331233123311</v>
      </c>
      <c r="L13" s="4">
        <f>L12/$C$7</f>
        <v>194.64446444644463</v>
      </c>
      <c r="M13" s="4">
        <f>M12/$D$7</f>
        <v>145.23734982193872</v>
      </c>
    </row>
    <row r="14" spans="1:13" x14ac:dyDescent="0.35">
      <c r="A14" s="2" t="s">
        <v>10</v>
      </c>
      <c r="B14" s="6">
        <f>B12/$B$7*$B$3*$B$4*B11</f>
        <v>14213.921392139215</v>
      </c>
      <c r="C14" s="6">
        <f>C12/$C$7*$C$3*$C$4*C11</f>
        <v>7920.7920792079212</v>
      </c>
      <c r="D14" s="6">
        <f>D12/$D$7*$D$3*$D$4*D11</f>
        <v>8272.0228544593592</v>
      </c>
      <c r="E14" s="6">
        <f>E12/$B$7*$B$3*$B$4*E11</f>
        <v>11472.397239723974</v>
      </c>
      <c r="F14" s="6">
        <f>F12/$C$7*$C$3*$C$4*F11</f>
        <v>8625.862586258625</v>
      </c>
      <c r="G14" s="6">
        <f>G12/$D$7*$D$3*$D$4*G11</f>
        <v>8364.9669314757557</v>
      </c>
      <c r="H14" s="6">
        <f>H12/$B$7*$B$3*$B$4*H11</f>
        <v>13482.598259825982</v>
      </c>
      <c r="I14" s="6">
        <f>I12/$C$7*$C$3*$C$4*I11</f>
        <v>8460.8460846084599</v>
      </c>
      <c r="J14" s="6">
        <f>J12/$D$7*$D$3*$D$4*J11</f>
        <v>10891.578288263609</v>
      </c>
      <c r="K14" s="6">
        <f>K12/$B$7*$B$3*$B$4*K11</f>
        <v>11656.165616561655</v>
      </c>
      <c r="L14" s="6">
        <f>L12/$C$7*$C$3*$C$4*L11</f>
        <v>9732.2232223222309</v>
      </c>
      <c r="M14" s="6">
        <f>M12/$D$7*$D$3*$D$4*M11</f>
        <v>7261.8674910969366</v>
      </c>
    </row>
    <row r="16" spans="1:13" x14ac:dyDescent="0.35">
      <c r="B16" s="3" t="s">
        <v>0</v>
      </c>
      <c r="C16" s="3" t="s">
        <v>1</v>
      </c>
      <c r="D16" s="3" t="s">
        <v>2</v>
      </c>
    </row>
    <row r="17" spans="1:19" x14ac:dyDescent="0.35">
      <c r="A17" s="2" t="s">
        <v>11</v>
      </c>
      <c r="B17" s="5">
        <f>B14+E14+H14+K14</f>
        <v>50825.082508250824</v>
      </c>
      <c r="C17" s="5">
        <f>C14+F14+I14+L14</f>
        <v>34739.723972397238</v>
      </c>
      <c r="D17" s="5">
        <f>D14+G14+J14+M14</f>
        <v>34790.435565295658</v>
      </c>
    </row>
    <row r="22" spans="1:19" x14ac:dyDescent="0.35">
      <c r="A22" s="8" t="s">
        <v>12</v>
      </c>
      <c r="B22" s="15"/>
      <c r="C22" s="15"/>
      <c r="D22" s="15"/>
      <c r="E22" s="15"/>
      <c r="F22" s="15"/>
      <c r="G22" s="15"/>
      <c r="H22" s="15">
        <v>2023</v>
      </c>
      <c r="I22" s="15"/>
      <c r="J22" s="15"/>
      <c r="K22" s="15">
        <v>2024</v>
      </c>
      <c r="L22" s="15"/>
      <c r="M22" s="15"/>
      <c r="N22" s="13"/>
      <c r="O22" s="13"/>
    </row>
    <row r="23" spans="1:19" x14ac:dyDescent="0.35">
      <c r="B23" s="3"/>
      <c r="C23" s="3"/>
      <c r="D23" s="3"/>
      <c r="E23" s="3"/>
      <c r="F23" s="3"/>
      <c r="G23" s="3"/>
      <c r="H23" s="3" t="s">
        <v>0</v>
      </c>
      <c r="I23" s="3" t="s">
        <v>1</v>
      </c>
      <c r="J23" s="3"/>
      <c r="K23" s="3" t="s">
        <v>0</v>
      </c>
      <c r="L23" s="3" t="s">
        <v>1</v>
      </c>
      <c r="M23" s="3"/>
      <c r="N23" s="3" t="s">
        <v>0</v>
      </c>
      <c r="O23" s="3" t="s">
        <v>1</v>
      </c>
    </row>
    <row r="24" spans="1:19" x14ac:dyDescent="0.35">
      <c r="A24" s="2" t="s">
        <v>7</v>
      </c>
      <c r="B24" s="7"/>
      <c r="C24" s="7"/>
      <c r="D24" s="7"/>
      <c r="E24" s="7"/>
      <c r="F24" s="7"/>
      <c r="G24" s="7"/>
      <c r="H24" s="7">
        <v>0.5</v>
      </c>
      <c r="I24" s="7">
        <v>0.5</v>
      </c>
      <c r="J24" s="7"/>
      <c r="K24" s="7">
        <v>0.5</v>
      </c>
      <c r="L24" s="7">
        <v>0.5</v>
      </c>
      <c r="M24" s="7"/>
      <c r="N24" s="7">
        <v>0.5</v>
      </c>
      <c r="O24" s="7">
        <v>0.5</v>
      </c>
    </row>
    <row r="25" spans="1:19" x14ac:dyDescent="0.35">
      <c r="A25" s="2" t="s">
        <v>27</v>
      </c>
      <c r="B25" s="7"/>
      <c r="C25" s="7"/>
      <c r="D25" s="7"/>
      <c r="E25" s="7"/>
      <c r="F25" s="7"/>
      <c r="G25" s="7"/>
      <c r="H25" s="7">
        <v>0.4</v>
      </c>
      <c r="I25" s="7">
        <v>0.4</v>
      </c>
      <c r="J25" s="7"/>
      <c r="K25" s="7">
        <v>0.4</v>
      </c>
      <c r="L25" s="7">
        <v>0.4</v>
      </c>
      <c r="M25" s="7"/>
      <c r="N25" s="7">
        <v>0.4</v>
      </c>
      <c r="O25" s="7">
        <v>0.4</v>
      </c>
    </row>
    <row r="26" spans="1:19" x14ac:dyDescent="0.35">
      <c r="A26" s="2" t="s">
        <v>28</v>
      </c>
      <c r="B26" s="7"/>
      <c r="C26" s="7"/>
      <c r="D26" s="7"/>
      <c r="E26" s="7"/>
      <c r="F26" s="7"/>
      <c r="G26" s="7"/>
      <c r="H26" s="7">
        <v>883</v>
      </c>
      <c r="I26" s="7">
        <v>522</v>
      </c>
      <c r="J26" s="7"/>
      <c r="K26" s="7">
        <v>787</v>
      </c>
      <c r="L26" s="7">
        <v>670</v>
      </c>
      <c r="M26" s="7"/>
      <c r="N26" s="7">
        <v>410</v>
      </c>
      <c r="O26" s="7">
        <v>339</v>
      </c>
    </row>
    <row r="28" spans="1:19" x14ac:dyDescent="0.35">
      <c r="A28" s="2" t="s">
        <v>8</v>
      </c>
      <c r="B28" s="7"/>
      <c r="C28" s="7"/>
      <c r="D28" s="7"/>
      <c r="E28" s="7"/>
      <c r="F28" s="7"/>
      <c r="G28" s="7"/>
      <c r="H28" s="7">
        <f>H26*B5*0.001</f>
        <v>2943.0390000000002</v>
      </c>
      <c r="I28" s="7">
        <f>I26*C5*0.001</f>
        <v>1739.826</v>
      </c>
      <c r="J28" s="7"/>
      <c r="K28" s="7">
        <f>K26*B5*0.001</f>
        <v>2623.0709999999999</v>
      </c>
      <c r="L28" s="7">
        <f>L26*C5*0.001</f>
        <v>2233.11</v>
      </c>
      <c r="M28" s="7"/>
      <c r="N28" s="7">
        <f>N26*F5*0.001</f>
        <v>1822.2222222222224</v>
      </c>
      <c r="O28" s="7">
        <f>O26*G5*0.001</f>
        <v>1506.6666666666667</v>
      </c>
    </row>
    <row r="29" spans="1:19" x14ac:dyDescent="0.35">
      <c r="A29" s="2" t="s">
        <v>29</v>
      </c>
      <c r="B29" s="4"/>
      <c r="C29" s="4"/>
      <c r="D29" s="4"/>
      <c r="E29" s="4"/>
      <c r="F29" s="4"/>
      <c r="G29" s="4"/>
      <c r="H29" s="4">
        <f>H28/$B$7</f>
        <v>220.75</v>
      </c>
      <c r="I29" s="4">
        <f>I28/$C$7</f>
        <v>130.5</v>
      </c>
      <c r="J29" s="4"/>
      <c r="K29" s="4">
        <f>K28/$B$7</f>
        <v>196.74999999999997</v>
      </c>
      <c r="L29" s="4">
        <f>L28/$C$7</f>
        <v>167.5</v>
      </c>
      <c r="M29" s="4"/>
      <c r="N29" s="4">
        <f>N28/$F$7</f>
        <v>205</v>
      </c>
      <c r="O29" s="4">
        <f>O28/$G$7</f>
        <v>169.5</v>
      </c>
    </row>
    <row r="30" spans="1:19" x14ac:dyDescent="0.35">
      <c r="A30" s="2" t="s">
        <v>13</v>
      </c>
      <c r="B30" s="6"/>
      <c r="C30" s="6"/>
      <c r="D30" s="6"/>
      <c r="E30" s="6"/>
      <c r="F30" s="6"/>
      <c r="G30" s="6"/>
      <c r="H30" s="6">
        <f>H29*H24*B4/B3</f>
        <v>110.375</v>
      </c>
      <c r="I30" s="6">
        <f>I29*I24*C4/C3</f>
        <v>65.25</v>
      </c>
      <c r="J30" s="6"/>
      <c r="K30" s="6">
        <f>K29*K24*C4/C3</f>
        <v>98.374999999999986</v>
      </c>
      <c r="L30" s="6">
        <f>L29*L24*C4/C3</f>
        <v>83.75</v>
      </c>
      <c r="M30" s="6"/>
      <c r="N30" s="6">
        <f>N29*N24*F4/F3</f>
        <v>68.333333333333329</v>
      </c>
      <c r="O30" s="6">
        <f>O29*O24*G4/G3</f>
        <v>56.5</v>
      </c>
      <c r="S30">
        <f>428*5/10+5566*0.4</f>
        <v>2440.4</v>
      </c>
    </row>
    <row r="31" spans="1:19" x14ac:dyDescent="0.35">
      <c r="A31" s="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3" spans="1:15" x14ac:dyDescent="0.35">
      <c r="A33" s="2" t="s">
        <v>26</v>
      </c>
      <c r="B33" s="6"/>
      <c r="C33" s="6"/>
      <c r="D33" s="6"/>
      <c r="E33" s="6"/>
      <c r="F33" s="6"/>
      <c r="G33" s="6"/>
      <c r="H33" s="6">
        <f>H28*H25</f>
        <v>1177.2156000000002</v>
      </c>
      <c r="I33" s="6">
        <f>I28*I25</f>
        <v>695.93040000000008</v>
      </c>
      <c r="J33" s="6"/>
      <c r="K33" s="6">
        <f>K28*K25</f>
        <v>1049.2284</v>
      </c>
      <c r="L33" s="6">
        <f>L28*L25</f>
        <v>893.24400000000014</v>
      </c>
      <c r="M33" s="6"/>
      <c r="N33" s="6">
        <f>N28*N25</f>
        <v>728.88888888888903</v>
      </c>
      <c r="O33" s="6">
        <f>O28*O25</f>
        <v>602.66666666666674</v>
      </c>
    </row>
    <row r="34" spans="1:15" x14ac:dyDescent="0.35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35">
      <c r="A35" s="2"/>
      <c r="H35" s="6"/>
      <c r="I35" s="6"/>
      <c r="K35" s="6"/>
      <c r="L35" s="6"/>
      <c r="N35" s="6"/>
      <c r="O35" s="6"/>
    </row>
    <row r="36" spans="1:15" x14ac:dyDescent="0.35">
      <c r="H36" s="9">
        <f>H30+K30+H33+K33</f>
        <v>2435.1940000000004</v>
      </c>
      <c r="I36" s="9">
        <f>I30+L30+I33+L33</f>
        <v>1738.1744000000003</v>
      </c>
      <c r="N36" s="9">
        <f>N30+Q30+N33+Q33</f>
        <v>797.2222222222224</v>
      </c>
      <c r="O36" s="9">
        <f>O30+R30+O33+R33</f>
        <v>659.16666666666674</v>
      </c>
    </row>
    <row r="37" spans="1:15" x14ac:dyDescent="0.35">
      <c r="A37" s="2" t="s">
        <v>30</v>
      </c>
      <c r="I37" s="9">
        <f>(H30-I30)+H33-I33</f>
        <v>526.41020000000015</v>
      </c>
      <c r="L37" s="9">
        <f>(K30-L30)+K33-L33</f>
        <v>170.60939999999982</v>
      </c>
      <c r="O37" s="9">
        <f>(N30-O30)+N33-O33</f>
        <v>138.05555555555566</v>
      </c>
    </row>
    <row r="38" spans="1:15" x14ac:dyDescent="0.35">
      <c r="A38" s="2" t="s">
        <v>31</v>
      </c>
      <c r="B38" s="10">
        <f>AVERAGE(I37,L37,O37)</f>
        <v>278.35838518518523</v>
      </c>
    </row>
    <row r="44" spans="1:15" x14ac:dyDescent="0.35">
      <c r="C44" s="3" t="s">
        <v>17</v>
      </c>
      <c r="D44" s="3" t="s">
        <v>18</v>
      </c>
    </row>
    <row r="45" spans="1:15" x14ac:dyDescent="0.35">
      <c r="A45" t="s">
        <v>14</v>
      </c>
      <c r="B45" s="1" t="s">
        <v>15</v>
      </c>
      <c r="C45" s="1">
        <v>2</v>
      </c>
      <c r="D45" s="7">
        <v>2.5</v>
      </c>
    </row>
    <row r="46" spans="1:15" x14ac:dyDescent="0.35">
      <c r="B46" s="1" t="s">
        <v>16</v>
      </c>
      <c r="C46" s="1">
        <v>4.5</v>
      </c>
      <c r="D46" s="7">
        <v>4.5</v>
      </c>
    </row>
    <row r="47" spans="1:15" x14ac:dyDescent="0.35">
      <c r="B47" s="1" t="s">
        <v>20</v>
      </c>
      <c r="C47" s="4">
        <f xml:space="preserve"> 10000/(C45*C46)</f>
        <v>1111.1111111111111</v>
      </c>
      <c r="D47" s="4">
        <f xml:space="preserve"> 10000/(D45*D46)</f>
        <v>888.88888888888891</v>
      </c>
    </row>
    <row r="49" spans="2:5" x14ac:dyDescent="0.35">
      <c r="B49" s="11" t="s">
        <v>21</v>
      </c>
      <c r="C49" s="4">
        <f>10000/C46</f>
        <v>2222.2222222222222</v>
      </c>
      <c r="D49" s="4">
        <f>10000/D46</f>
        <v>2222.2222222222222</v>
      </c>
    </row>
    <row r="50" spans="2:5" x14ac:dyDescent="0.35">
      <c r="B50" s="1" t="s">
        <v>22</v>
      </c>
      <c r="C50" s="1">
        <v>0.66</v>
      </c>
      <c r="D50" s="7">
        <v>0.5</v>
      </c>
      <c r="E50" t="s">
        <v>23</v>
      </c>
    </row>
    <row r="51" spans="2:5" x14ac:dyDescent="0.35">
      <c r="B51" s="1" t="s">
        <v>19</v>
      </c>
      <c r="C51" s="4">
        <f>C49/C50</f>
        <v>3367.0033670033667</v>
      </c>
      <c r="D51" s="4">
        <f>D49/D50</f>
        <v>4444.4444444444443</v>
      </c>
      <c r="E51" t="s">
        <v>24</v>
      </c>
    </row>
  </sheetData>
  <mergeCells count="10">
    <mergeCell ref="B22:D22"/>
    <mergeCell ref="E22:G22"/>
    <mergeCell ref="H22:J22"/>
    <mergeCell ref="K22:M22"/>
    <mergeCell ref="B1:D1"/>
    <mergeCell ref="F1:G1"/>
    <mergeCell ref="K9:M9"/>
    <mergeCell ref="B9:D9"/>
    <mergeCell ref="E9:G9"/>
    <mergeCell ref="H9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>Alma Mater Studiorum - Università di Bologna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Francia</dc:creator>
  <cp:keywords/>
  <dc:description/>
  <cp:lastModifiedBy>Matteo Francia</cp:lastModifiedBy>
  <cp:revision/>
  <dcterms:created xsi:type="dcterms:W3CDTF">2025-05-05T08:58:01Z</dcterms:created>
  <dcterms:modified xsi:type="dcterms:W3CDTF">2025-08-01T15:46:34Z</dcterms:modified>
  <cp:category/>
  <cp:contentStatus/>
</cp:coreProperties>
</file>