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a3di\Dropbox\Liping, Alessio, and Waad\Results\"/>
    </mc:Choice>
  </mc:AlternateContent>
  <xr:revisionPtr revIDLastSave="0" documentId="13_ncr:1_{0AC12AFC-AB5E-4986-8104-BFE165139C19}" xr6:coauthVersionLast="47" xr6:coauthVersionMax="47" xr10:uidLastSave="{00000000-0000-0000-0000-000000000000}"/>
  <bookViews>
    <workbookView xWindow="-120" yWindow="-120" windowWidth="29040" windowHeight="15720" tabRatio="890" firstSheet="1" activeTab="1" xr2:uid="{4A1E0028-3D24-4FA6-995B-792C02E11724}"/>
  </bookViews>
  <sheets>
    <sheet name="none-HF" sheetId="4" state="hidden" r:id="rId1"/>
    <sheet name="asseration-01-&quot;is about&quot;" sheetId="1" r:id="rId2"/>
    <sheet name="asseration-02-&quot;belongs to&quot;" sheetId="3" r:id="rId3"/>
    <sheet name="QA-01-&quot;is about&quot;" sheetId="5" r:id="rId4"/>
    <sheet name="QA-02-&quot;belongs to&quot;" sheetId="6" r:id="rId5"/>
    <sheet name="definition-01-&quot;is about&quot;" sheetId="11" r:id="rId6"/>
    <sheet name="definition-02-&quot;belongs to&quot;" sheetId="12" r:id="rId7"/>
    <sheet name="Analysis-F1" sheetId="9" state="hidden" r:id="rId8"/>
    <sheet name="Analysis-F0.5" sheetId="14" state="hidden" r:id="rId9"/>
    <sheet name="Analysis-F2" sheetId="15" state="hidden" r:id="rId10"/>
    <sheet name="Sheet2" sheetId="13" state="hidden" r:id="rId11"/>
  </sheets>
  <definedNames>
    <definedName name="_xlnm._FilterDatabase" localSheetId="8" hidden="1">'Analysis-F0.5'!$A$1:$J$46</definedName>
    <definedName name="_xlnm._FilterDatabase" localSheetId="7" hidden="1">'Analysis-F1'!$A$1:$J$54</definedName>
    <definedName name="_xlnm._FilterDatabase" localSheetId="9" hidden="1">'Analysis-F2'!$A$1:$J$47</definedName>
    <definedName name="_xlnm._FilterDatabase" localSheetId="1" hidden="1">'asseration-01-"is about"'!$A$1:$K$16</definedName>
    <definedName name="_xlnm._FilterDatabase" localSheetId="2" hidden="1">'asseration-02-"belongs to"'!$A$1:$J$19</definedName>
    <definedName name="_xlnm._FilterDatabase" localSheetId="5" hidden="1">'definition-01-"is about"'!$A$1:$J$19</definedName>
    <definedName name="_xlnm._FilterDatabase" localSheetId="6" hidden="1">'definition-02-"belongs to"'!$A$1:$J$55</definedName>
    <definedName name="_xlnm._FilterDatabase" localSheetId="0" hidden="1">'none-HF'!$A$1:$J$19</definedName>
    <definedName name="_xlnm._FilterDatabase" localSheetId="3" hidden="1">'QA-01-"is about"'!$A$1:$J$19</definedName>
    <definedName name="_xlnm._FilterDatabase" localSheetId="4" hidden="1">'QA-02-"belongs to"'!$A$1:$J$19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2" l="1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H16" i="1" l="1"/>
  <c r="I16" i="1"/>
  <c r="H15" i="1"/>
  <c r="I15" i="1"/>
  <c r="H14" i="1"/>
  <c r="I14" i="1"/>
  <c r="H13" i="1"/>
  <c r="I13" i="1"/>
  <c r="H12" i="1"/>
  <c r="I12" i="1"/>
  <c r="H8" i="1"/>
  <c r="I8" i="1"/>
  <c r="H9" i="1"/>
  <c r="I9" i="1"/>
  <c r="H10" i="1"/>
  <c r="I10" i="1"/>
  <c r="H11" i="1"/>
  <c r="I11" i="1"/>
  <c r="H2" i="1"/>
  <c r="I2" i="1"/>
  <c r="H3" i="1"/>
  <c r="I3" i="1"/>
  <c r="H4" i="1"/>
  <c r="I4" i="1"/>
  <c r="I7" i="1"/>
  <c r="H7" i="1"/>
  <c r="H5" i="1"/>
  <c r="I5" i="1"/>
  <c r="H6" i="1"/>
  <c r="I6" i="1"/>
  <c r="J3" i="9"/>
  <c r="J4" i="9"/>
  <c r="J5" i="9"/>
  <c r="J6" i="9"/>
  <c r="J7" i="9"/>
  <c r="J8" i="9"/>
  <c r="J9" i="9"/>
  <c r="J10" i="9"/>
  <c r="J11" i="9"/>
  <c r="J12" i="9"/>
  <c r="J14" i="9"/>
  <c r="J15" i="9"/>
  <c r="J16" i="9"/>
  <c r="J17" i="9"/>
  <c r="J18" i="9"/>
  <c r="J19" i="9"/>
  <c r="K19" i="9"/>
  <c r="J25" i="9"/>
  <c r="K25" i="9"/>
  <c r="R31" i="9"/>
  <c r="Q31" i="9"/>
  <c r="P31" i="9"/>
  <c r="O31" i="9"/>
  <c r="N31" i="9"/>
  <c r="R41" i="9"/>
  <c r="R40" i="9"/>
  <c r="R39" i="9"/>
  <c r="R38" i="9"/>
  <c r="R37" i="9"/>
  <c r="R36" i="9"/>
  <c r="Q41" i="9"/>
  <c r="Q40" i="9"/>
  <c r="Q39" i="9"/>
  <c r="Q38" i="9"/>
  <c r="Q37" i="9"/>
  <c r="Q36" i="9"/>
  <c r="P41" i="9"/>
  <c r="P40" i="9"/>
  <c r="P39" i="9"/>
  <c r="P38" i="9"/>
  <c r="P37" i="9"/>
  <c r="P36" i="9"/>
  <c r="O41" i="9"/>
  <c r="O40" i="9"/>
  <c r="O39" i="9"/>
  <c r="O38" i="9"/>
  <c r="O37" i="9"/>
  <c r="O36" i="9"/>
  <c r="N41" i="9"/>
  <c r="N40" i="9"/>
  <c r="N39" i="9"/>
  <c r="N38" i="9"/>
  <c r="N37" i="9"/>
  <c r="N36" i="9"/>
  <c r="S26" i="9"/>
  <c r="R30" i="9"/>
  <c r="R29" i="9"/>
  <c r="R28" i="9"/>
  <c r="R27" i="9"/>
  <c r="R26" i="9"/>
  <c r="Q30" i="9"/>
  <c r="Q29" i="9"/>
  <c r="Q28" i="9"/>
  <c r="Q27" i="9"/>
  <c r="Q26" i="9"/>
  <c r="P30" i="9"/>
  <c r="P29" i="9"/>
  <c r="P28" i="9"/>
  <c r="P27" i="9"/>
  <c r="P26" i="9"/>
  <c r="O26" i="9"/>
  <c r="O30" i="9"/>
  <c r="O29" i="9"/>
  <c r="O28" i="9"/>
  <c r="O27" i="9"/>
  <c r="N30" i="9"/>
  <c r="N29" i="9"/>
  <c r="N28" i="9"/>
  <c r="N27" i="9"/>
  <c r="N26" i="9"/>
  <c r="S20" i="9"/>
  <c r="S19" i="9"/>
  <c r="S18" i="9"/>
  <c r="S17" i="9"/>
  <c r="S16" i="9"/>
  <c r="S15" i="9"/>
  <c r="R20" i="9"/>
  <c r="R19" i="9"/>
  <c r="R18" i="9"/>
  <c r="R17" i="9"/>
  <c r="R16" i="9"/>
  <c r="R15" i="9"/>
  <c r="Q20" i="9"/>
  <c r="Q19" i="9"/>
  <c r="Q18" i="9"/>
  <c r="Q17" i="9"/>
  <c r="Q16" i="9"/>
  <c r="Q15" i="9"/>
  <c r="P20" i="9" l="1"/>
  <c r="P19" i="9"/>
  <c r="P18" i="9"/>
  <c r="P17" i="9"/>
  <c r="P16" i="9"/>
  <c r="P15" i="9"/>
  <c r="O20" i="9"/>
  <c r="O19" i="9"/>
  <c r="O18" i="9"/>
  <c r="O17" i="9"/>
  <c r="O16" i="9"/>
  <c r="O15" i="9"/>
  <c r="N20" i="9"/>
  <c r="N19" i="9"/>
  <c r="N18" i="9"/>
  <c r="N16" i="9"/>
  <c r="N17" i="9"/>
  <c r="N15" i="9"/>
  <c r="K47" i="15" l="1"/>
  <c r="J47" i="15"/>
  <c r="K46" i="15"/>
  <c r="J46" i="15"/>
  <c r="K45" i="15"/>
  <c r="J45" i="15"/>
  <c r="K44" i="15"/>
  <c r="J44" i="15"/>
  <c r="K43" i="15"/>
  <c r="J43" i="15"/>
  <c r="K42" i="15"/>
  <c r="J42" i="15"/>
  <c r="K41" i="15"/>
  <c r="J41" i="15"/>
  <c r="K40" i="15"/>
  <c r="J40" i="15"/>
  <c r="K39" i="15"/>
  <c r="J39" i="15"/>
  <c r="K38" i="15"/>
  <c r="J38" i="15"/>
  <c r="K37" i="15"/>
  <c r="J37" i="15"/>
  <c r="K36" i="15"/>
  <c r="J36" i="15"/>
  <c r="K35" i="15"/>
  <c r="J35" i="15"/>
  <c r="K34" i="15"/>
  <c r="J34" i="15"/>
  <c r="K33" i="15"/>
  <c r="J33" i="15"/>
  <c r="K32" i="15"/>
  <c r="J32" i="15"/>
  <c r="K31" i="15"/>
  <c r="J31" i="15"/>
  <c r="K30" i="15"/>
  <c r="J30" i="15"/>
  <c r="K29" i="15"/>
  <c r="J29" i="15"/>
  <c r="K28" i="15"/>
  <c r="J28" i="15"/>
  <c r="K27" i="15"/>
  <c r="J27" i="15"/>
  <c r="K26" i="15"/>
  <c r="J26" i="15"/>
  <c r="K25" i="15"/>
  <c r="J25" i="15"/>
  <c r="K24" i="15"/>
  <c r="J24" i="15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6" i="14"/>
  <c r="J46" i="14"/>
  <c r="K45" i="14"/>
  <c r="J45" i="14"/>
  <c r="K44" i="14"/>
  <c r="J44" i="14"/>
  <c r="K43" i="14"/>
  <c r="J43" i="14"/>
  <c r="K42" i="14"/>
  <c r="J42" i="14"/>
  <c r="K41" i="14"/>
  <c r="J41" i="14"/>
  <c r="K40" i="14"/>
  <c r="J40" i="14"/>
  <c r="K39" i="14"/>
  <c r="J39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30" i="14"/>
  <c r="J30" i="14"/>
  <c r="K29" i="14"/>
  <c r="J29" i="14"/>
  <c r="K28" i="14"/>
  <c r="J28" i="14"/>
  <c r="K27" i="14"/>
  <c r="J27" i="14"/>
  <c r="K26" i="14"/>
  <c r="J26" i="14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4" i="9"/>
  <c r="J24" i="9"/>
  <c r="K23" i="9"/>
  <c r="J23" i="9"/>
  <c r="K22" i="9"/>
  <c r="J22" i="9"/>
  <c r="K21" i="9"/>
  <c r="J21" i="9"/>
  <c r="K20" i="9"/>
  <c r="J20" i="9"/>
  <c r="K18" i="9"/>
  <c r="K17" i="9"/>
  <c r="K16" i="9"/>
  <c r="K15" i="9"/>
  <c r="K14" i="9"/>
  <c r="K13" i="9"/>
  <c r="J13" i="9"/>
  <c r="K12" i="9"/>
  <c r="K11" i="9"/>
  <c r="K10" i="9"/>
  <c r="K9" i="9"/>
  <c r="K8" i="9"/>
  <c r="K7" i="9"/>
  <c r="K6" i="9"/>
  <c r="K5" i="9"/>
  <c r="K4" i="9"/>
  <c r="K3" i="9"/>
  <c r="K2" i="9"/>
  <c r="J2" i="9"/>
  <c r="N2" i="14" l="1"/>
  <c r="O2" i="14" s="1"/>
  <c r="N7" i="15"/>
  <c r="O7" i="15" s="1"/>
  <c r="N5" i="15"/>
  <c r="O5" i="15" s="1"/>
  <c r="N4" i="15"/>
  <c r="O4" i="15" s="1"/>
  <c r="N3" i="15"/>
  <c r="O3" i="15" s="1"/>
  <c r="N2" i="15"/>
  <c r="O2" i="15" s="1"/>
  <c r="N6" i="15"/>
  <c r="O6" i="15" s="1"/>
  <c r="N7" i="14"/>
  <c r="O7" i="14" s="1"/>
  <c r="N4" i="14"/>
  <c r="O4" i="14" s="1"/>
  <c r="N5" i="14"/>
  <c r="O5" i="14" s="1"/>
  <c r="N6" i="14"/>
  <c r="O6" i="14" s="1"/>
  <c r="N3" i="14"/>
  <c r="O3" i="14" s="1"/>
  <c r="N6" i="9"/>
  <c r="O6" i="9" s="1"/>
  <c r="N7" i="9" l="1"/>
  <c r="O7" i="9" s="1"/>
  <c r="N2" i="9"/>
  <c r="O2" i="9" s="1"/>
  <c r="N5" i="9"/>
  <c r="O5" i="9" s="1"/>
  <c r="N3" i="9"/>
  <c r="O3" i="9" s="1"/>
  <c r="N4" i="9"/>
  <c r="O4" i="9" s="1"/>
</calcChain>
</file>

<file path=xl/sharedStrings.xml><?xml version="1.0" encoding="utf-8"?>
<sst xmlns="http://schemas.openxmlformats.org/spreadsheetml/2006/main" count="1822" uniqueCount="170">
  <si>
    <t>LLM</t>
  </si>
  <si>
    <t>Dataset_Type_Variation</t>
  </si>
  <si>
    <t>Precision</t>
  </si>
  <si>
    <t>Recall</t>
  </si>
  <si>
    <t>F1-Score</t>
  </si>
  <si>
    <t>Bloom</t>
  </si>
  <si>
    <t>HF</t>
  </si>
  <si>
    <t>Classifier</t>
  </si>
  <si>
    <t>NFR-Multi-None</t>
  </si>
  <si>
    <t>NFR-Multi-Add_FullStops</t>
  </si>
  <si>
    <t>NFR-Multi-Remove_Punctuation</t>
  </si>
  <si>
    <t>NFR-Multi-Labels_Uppercase</t>
  </si>
  <si>
    <t>NFR-Multi-Labels_Lowercase</t>
  </si>
  <si>
    <t>NFR-Multi-Labels_Capitalized</t>
  </si>
  <si>
    <t>Total execution time: 00:02:15</t>
  </si>
  <si>
    <t>Total execution time: 00:02:16</t>
  </si>
  <si>
    <t>Total execution time: 00:02:13</t>
  </si>
  <si>
    <t>Pattern</t>
  </si>
  <si>
    <t>None</t>
  </si>
  <si>
    <t>Dataset</t>
  </si>
  <si>
    <t>Variation</t>
  </si>
  <si>
    <t>NFR-Multi</t>
  </si>
  <si>
    <t>Add Full Stops</t>
  </si>
  <si>
    <t>Remove_Punctuation</t>
  </si>
  <si>
    <t>Labels_Uppercase</t>
  </si>
  <si>
    <t>Labels_Lowercase</t>
  </si>
  <si>
    <t>Labels_Capitalized</t>
  </si>
  <si>
    <t>Gemma</t>
  </si>
  <si>
    <t>Total execution time: 00:01:11</t>
  </si>
  <si>
    <t>Total execution time: 00:01:13</t>
  </si>
  <si>
    <t>Total execution time: 00:02:30</t>
  </si>
  <si>
    <t>Total execution time: 00:02:31</t>
  </si>
  <si>
    <t>Total execution time: 00:02:29</t>
  </si>
  <si>
    <t>Total execution time: 00:02:33</t>
  </si>
  <si>
    <t>Execution Time (hr:min:sec)</t>
  </si>
  <si>
    <t>Llama</t>
  </si>
  <si>
    <t>Total execution time: 00:03:53</t>
  </si>
  <si>
    <t>Total execution time: 00:03:58</t>
  </si>
  <si>
    <t>Total execution time: 00:05:43</t>
  </si>
  <si>
    <t>Total execution time: 00:05:28</t>
  </si>
  <si>
    <t>Total execution time: 00:05:48</t>
  </si>
  <si>
    <t>Total execution time: 00:05:38</t>
  </si>
  <si>
    <t>Total execution time: 00:05:40</t>
  </si>
  <si>
    <t>Total execution time: 00:01:12</t>
  </si>
  <si>
    <t>is about</t>
  </si>
  <si>
    <t>belongs to</t>
  </si>
  <si>
    <t>none</t>
  </si>
  <si>
    <t>Best Pattern</t>
  </si>
  <si>
    <t>Total execution time: 00:01:16</t>
  </si>
  <si>
    <t>QA-is about</t>
  </si>
  <si>
    <t>QA-belong to</t>
  </si>
  <si>
    <t>Definition-is about</t>
  </si>
  <si>
    <t>Definition-belongs to</t>
  </si>
  <si>
    <t>Total execution time: 00:02:11</t>
  </si>
  <si>
    <t>Prompt pattern</t>
  </si>
  <si>
    <t>Freq</t>
  </si>
  <si>
    <t>%</t>
  </si>
  <si>
    <t>Performance</t>
  </si>
  <si>
    <t>Security</t>
  </si>
  <si>
    <t>Operational</t>
  </si>
  <si>
    <t>Scalability</t>
  </si>
  <si>
    <t>Usability</t>
  </si>
  <si>
    <t>Maintainability</t>
  </si>
  <si>
    <t>Look and Feel</t>
  </si>
  <si>
    <t>Availability</t>
  </si>
  <si>
    <t>Portability</t>
  </si>
  <si>
    <t>Legal</t>
  </si>
  <si>
    <t>Fault Tolerance</t>
  </si>
  <si>
    <t>Performance and Reliability</t>
  </si>
  <si>
    <t>Performance: The system's speed and efficiency in processing tasks.</t>
  </si>
  <si>
    <t>Availability: The system's uptime and accessibility.</t>
  </si>
  <si>
    <t>Fault Tolerance: The system's ability to continue functioning despite failures.</t>
  </si>
  <si>
    <t>Usability and Experience</t>
  </si>
  <si>
    <t>Usability: The ease with which users can interact with the system.</t>
  </si>
  <si>
    <t>Look and Feel: The system's visual appeal and user interface design.</t>
  </si>
  <si>
    <t>Operational and Maintenance</t>
  </si>
  <si>
    <t>Maintainability: The ease of modifying and updating the system.</t>
  </si>
  <si>
    <t>Scalability: The system's ability to handle increasing workloads.</t>
  </si>
  <si>
    <t>Portability: The system's ability to function in different environments.</t>
  </si>
  <si>
    <t>Legal and Security</t>
  </si>
  <si>
    <t>Security: The system's protection against unauthorized access and data breaches.</t>
  </si>
  <si>
    <t>Legal: Compliance with relevant laws and regulations.</t>
  </si>
  <si>
    <t xml:space="preserve">Bard AI </t>
  </si>
  <si>
    <t>NFR-Multi-NoFunc</t>
  </si>
  <si>
    <t>NFR-Multi-Add_FullStops_NoFunc</t>
  </si>
  <si>
    <t>NFR-Multi-Remove_Punctuation_NoFunc</t>
  </si>
  <si>
    <t>NFR-Multi-Labels_Uppercase_NoFunc</t>
  </si>
  <si>
    <t>NFR-Multi-Labels_Lowercase_NoFunc</t>
  </si>
  <si>
    <t>NFR-Multi-Labels_Capitalized_NoFunc</t>
  </si>
  <si>
    <t>Total execution time: 00:01:29</t>
  </si>
  <si>
    <t>Total execution time: 00:01:28</t>
  </si>
  <si>
    <t>Total execution time: 00:02:35</t>
  </si>
  <si>
    <t>Group 1: Speed vs. Accuracy</t>
  </si>
  <si>
    <r>
      <t>Performance:</t>
    </r>
    <r>
      <rPr>
        <sz val="11"/>
        <color theme="1"/>
        <rFont val="Aptos Narrow"/>
        <family val="2"/>
        <scheme val="minor"/>
      </rPr>
      <t xml:space="preserve"> Emphasizes speed and efficiency.</t>
    </r>
  </si>
  <si>
    <r>
      <t>Maintainability:</t>
    </r>
    <r>
      <rPr>
        <sz val="11"/>
        <color theme="1"/>
        <rFont val="Aptos Narrow"/>
        <family val="2"/>
        <scheme val="minor"/>
      </rPr>
      <t xml:space="preserve"> Prioritizes ease of modification and update.</t>
    </r>
  </si>
  <si>
    <t>Group 2: Security vs. Accessibility</t>
  </si>
  <si>
    <r>
      <t>Security:</t>
    </r>
    <r>
      <rPr>
        <sz val="11"/>
        <color theme="1"/>
        <rFont val="Aptos Narrow"/>
        <family val="2"/>
        <scheme val="minor"/>
      </rPr>
      <t xml:space="preserve"> Focuses on protecting data and preventing unauthorized access.</t>
    </r>
  </si>
  <si>
    <r>
      <t>Usability:</t>
    </r>
    <r>
      <rPr>
        <sz val="11"/>
        <color theme="1"/>
        <rFont val="Aptos Narrow"/>
        <family val="2"/>
        <scheme val="minor"/>
      </rPr>
      <t xml:space="preserve"> Aims to make the system usable by a wide range of users, including those with disabilities.</t>
    </r>
  </si>
  <si>
    <t>Group 3: Flexibility vs. Rigidity</t>
  </si>
  <si>
    <r>
      <t>Scalability:</t>
    </r>
    <r>
      <rPr>
        <sz val="11"/>
        <color theme="1"/>
        <rFont val="Aptos Narrow"/>
        <family val="2"/>
        <scheme val="minor"/>
      </rPr>
      <t xml:space="preserve"> Aims to handle increasing workloads efficiently.</t>
    </r>
  </si>
  <si>
    <r>
      <t>Portability:</t>
    </r>
    <r>
      <rPr>
        <sz val="11"/>
        <color theme="1"/>
        <rFont val="Aptos Narrow"/>
        <family val="2"/>
        <scheme val="minor"/>
      </rPr>
      <t xml:space="preserve"> Prioritizes the ability to function in different environments.</t>
    </r>
  </si>
  <si>
    <t>Group 4: Cost vs. Quality</t>
  </si>
  <si>
    <r>
      <t>Availability:</t>
    </r>
    <r>
      <rPr>
        <sz val="11"/>
        <color theme="1"/>
        <rFont val="Aptos Narrow"/>
        <family val="2"/>
        <scheme val="minor"/>
      </rPr>
      <t xml:space="preserve"> Emphasizes the system's uptime and accessibility.</t>
    </r>
  </si>
  <si>
    <r>
      <t>Look and Feel:</t>
    </r>
    <r>
      <rPr>
        <sz val="11"/>
        <color theme="1"/>
        <rFont val="Aptos Narrow"/>
        <family val="2"/>
        <scheme val="minor"/>
      </rPr>
      <t xml:space="preserve"> Focuses on the system's visual appeal and user interface design.</t>
    </r>
  </si>
  <si>
    <t>Group 5: Operations and Compliance</t>
  </si>
  <si>
    <r>
      <t>Operational:</t>
    </r>
    <r>
      <rPr>
        <sz val="11"/>
        <color theme="1"/>
        <rFont val="Aptos Narrow"/>
        <family val="2"/>
        <scheme val="minor"/>
      </rPr>
      <t xml:space="preserve"> Related to the system's day-to-day operations.</t>
    </r>
  </si>
  <si>
    <r>
      <t>Legal:</t>
    </r>
    <r>
      <rPr>
        <sz val="11"/>
        <color theme="1"/>
        <rFont val="Aptos Narrow"/>
        <family val="2"/>
        <scheme val="minor"/>
      </rPr>
      <t xml:space="preserve"> Focuses on compliance with laws and regulations.</t>
    </r>
  </si>
  <si>
    <t>Group 6: Reliability and Resilience</t>
  </si>
  <si>
    <r>
      <t>Availability:</t>
    </r>
    <r>
      <rPr>
        <sz val="11"/>
        <color theme="1"/>
        <rFont val="Aptos Narrow"/>
        <family val="2"/>
        <scheme val="minor"/>
      </rPr>
      <t xml:space="preserve"> Ensures the system's uptime.</t>
    </r>
  </si>
  <si>
    <r>
      <t>Fault Tolerance:</t>
    </r>
    <r>
      <rPr>
        <sz val="11"/>
        <color theme="1"/>
        <rFont val="Aptos Narrow"/>
        <family val="2"/>
        <scheme val="minor"/>
      </rPr>
      <t xml:space="preserve"> Enables the system to recover from failures.</t>
    </r>
  </si>
  <si>
    <t>Total execution time: 00:03:20</t>
  </si>
  <si>
    <t>Total execution time: 00:03:12</t>
  </si>
  <si>
    <t>Total execution time: 00:05:47</t>
  </si>
  <si>
    <t>Total execution time: 00:03:17</t>
  </si>
  <si>
    <t>Total execution time: 00:00:15</t>
  </si>
  <si>
    <t>Total execution time: 00:00:12</t>
  </si>
  <si>
    <t>Total execution time: 00:00:14</t>
  </si>
  <si>
    <t>Total execution time: 00:00:41</t>
  </si>
  <si>
    <t>Total execution time: 00:00:40</t>
  </si>
  <si>
    <t>Total execution time: 00:00:39</t>
  </si>
  <si>
    <t>NFR-Multi-Top4</t>
  </si>
  <si>
    <t>Total execution time: 00:00:38</t>
  </si>
  <si>
    <t>Total execution time: 00:00:37</t>
  </si>
  <si>
    <t>F0.5_Score</t>
  </si>
  <si>
    <t>F2_Score</t>
  </si>
  <si>
    <t>Max-Min</t>
  </si>
  <si>
    <t>AQ-belongs to</t>
  </si>
  <si>
    <t>Max</t>
  </si>
  <si>
    <t>Min</t>
  </si>
  <si>
    <t>Best Variation</t>
  </si>
  <si>
    <t>Best LLM</t>
  </si>
  <si>
    <t>Worst LLM</t>
  </si>
  <si>
    <t>NFR-Multi-all</t>
  </si>
  <si>
    <t>Avg</t>
  </si>
  <si>
    <t>Assertion-is about</t>
  </si>
  <si>
    <t>Assertion-belong to</t>
  </si>
  <si>
    <t>Definition-belong to</t>
  </si>
  <si>
    <t>Asseration-'is about'</t>
  </si>
  <si>
    <t>Asseration-'belongs to'</t>
  </si>
  <si>
    <t>Question-'is about'</t>
  </si>
  <si>
    <t>Question-'belongs to'</t>
  </si>
  <si>
    <t>Definition-'is about'</t>
  </si>
  <si>
    <t>Definition-'belongs to'</t>
  </si>
  <si>
    <t>Total execution time: 00:00:42</t>
  </si>
  <si>
    <t>Total execution time: 00:02:06</t>
  </si>
  <si>
    <t>Total execution time: 00:02:10</t>
  </si>
  <si>
    <t>Total execution time: 00:02:03</t>
  </si>
  <si>
    <t>Total execution time: 00:03:55</t>
  </si>
  <si>
    <t>Total execution time: 00:02:07</t>
  </si>
  <si>
    <t>Total execution time: 00:02:01</t>
  </si>
  <si>
    <t>Total execution time: 00:02:04</t>
  </si>
  <si>
    <t>NFR-TOP_Add_FullStops</t>
  </si>
  <si>
    <t>Total execution time: 00:00:13</t>
  </si>
  <si>
    <t>NFR-TOP_Labels_Capitalized</t>
  </si>
  <si>
    <t>NFR-TOP_Labels_Lowercase</t>
  </si>
  <si>
    <t>NFR-TOP_Labels_Uppercase</t>
  </si>
  <si>
    <t>NFR-TOP_Remove_Punctuation</t>
  </si>
  <si>
    <t>NFR-Top-None</t>
  </si>
  <si>
    <t>Total execution time: 00:00:08</t>
  </si>
  <si>
    <t>Asseration-"is about"</t>
  </si>
  <si>
    <t>Asseration-"belongs to"</t>
  </si>
  <si>
    <t>Question-"is about"</t>
  </si>
  <si>
    <t>Total execution time: 00:00:11</t>
  </si>
  <si>
    <t>Question-"belongs to"</t>
  </si>
  <si>
    <t>Definition-"is about"</t>
  </si>
  <si>
    <t>Total execution time: 00:00:17</t>
  </si>
  <si>
    <t>Total execution time: 00:00:58</t>
  </si>
  <si>
    <t>Total execution time: 00:00:57</t>
  </si>
  <si>
    <t>Definition-"belongs to"</t>
  </si>
  <si>
    <t>Total execution time: 00:00: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</si>
</sst>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 applyAlignment="1">
      <alignment horizontal="center" vertical="center"/>
    </xf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164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C91D-9DCC-43F0-A8E4-42A11F3686CD}">
  <dimension ref="A1:J37"/>
  <sheetViews>
    <sheetView topLeftCell="A25" workbookViewId="0">
      <selection activeCell="E48" sqref="E48"/>
    </sheetView>
  </sheetViews>
  <sheetFormatPr defaultRowHeight="15" x14ac:dyDescent="0.25"/>
  <cols>
    <col min="4" max="4" width="21.28515625" customWidth="1"/>
    <col min="5" max="5" width="19.7109375" customWidth="1"/>
    <col min="6" max="6" width="41.42578125" customWidth="1"/>
  </cols>
  <sheetData>
    <row r="1" spans="1:10" x14ac:dyDescent="0.25">
      <c r="A1" s="2" t="s">
        <v>17</v>
      </c>
      <c r="B1" s="2" t="s">
        <v>7</v>
      </c>
      <c r="C1" s="2" t="s">
        <v>0</v>
      </c>
      <c r="D1" s="2" t="s">
        <v>19</v>
      </c>
      <c r="E1" s="2" t="s">
        <v>20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</row>
    <row r="2" spans="1:10" x14ac:dyDescent="0.25">
      <c r="A2" t="s">
        <v>18</v>
      </c>
      <c r="B2" t="s">
        <v>6</v>
      </c>
      <c r="C2" t="s">
        <v>5</v>
      </c>
      <c r="D2" t="s">
        <v>21</v>
      </c>
      <c r="E2" t="s">
        <v>18</v>
      </c>
      <c r="F2" t="s">
        <v>8</v>
      </c>
      <c r="G2">
        <v>0.217530308464849</v>
      </c>
      <c r="H2">
        <v>0.13439999999999999</v>
      </c>
      <c r="I2">
        <v>0.105094612420085</v>
      </c>
      <c r="J2" t="s">
        <v>14</v>
      </c>
    </row>
    <row r="3" spans="1:10" x14ac:dyDescent="0.25">
      <c r="A3" t="s">
        <v>18</v>
      </c>
      <c r="B3" t="s">
        <v>6</v>
      </c>
      <c r="C3" t="s">
        <v>5</v>
      </c>
      <c r="D3" t="s">
        <v>21</v>
      </c>
      <c r="E3" t="s">
        <v>22</v>
      </c>
      <c r="F3" t="s">
        <v>9</v>
      </c>
      <c r="G3">
        <v>0.188950180799592</v>
      </c>
      <c r="H3">
        <v>0.1072</v>
      </c>
      <c r="I3">
        <v>9.1659136597406099E-2</v>
      </c>
      <c r="J3" t="s">
        <v>14</v>
      </c>
    </row>
    <row r="4" spans="1:10" x14ac:dyDescent="0.25">
      <c r="A4" t="s">
        <v>18</v>
      </c>
      <c r="B4" t="s">
        <v>6</v>
      </c>
      <c r="C4" t="s">
        <v>5</v>
      </c>
      <c r="D4" t="s">
        <v>21</v>
      </c>
      <c r="E4" t="s">
        <v>23</v>
      </c>
      <c r="F4" t="s">
        <v>10</v>
      </c>
      <c r="G4">
        <v>0.16087102934518599</v>
      </c>
      <c r="H4">
        <v>0.1472</v>
      </c>
      <c r="I4">
        <v>0.104091341388707</v>
      </c>
      <c r="J4" t="s">
        <v>14</v>
      </c>
    </row>
    <row r="5" spans="1:10" x14ac:dyDescent="0.25">
      <c r="A5" t="s">
        <v>18</v>
      </c>
      <c r="B5" t="s">
        <v>6</v>
      </c>
      <c r="C5" t="s">
        <v>5</v>
      </c>
      <c r="D5" t="s">
        <v>21</v>
      </c>
      <c r="E5" t="s">
        <v>24</v>
      </c>
      <c r="F5" t="s">
        <v>11</v>
      </c>
      <c r="G5">
        <v>0.19085853941675099</v>
      </c>
      <c r="H5">
        <v>0.10879999999999999</v>
      </c>
      <c r="I5">
        <v>5.6531476584687802E-2</v>
      </c>
      <c r="J5" t="s">
        <v>15</v>
      </c>
    </row>
    <row r="6" spans="1:10" x14ac:dyDescent="0.25">
      <c r="A6" t="s">
        <v>18</v>
      </c>
      <c r="B6" t="s">
        <v>6</v>
      </c>
      <c r="C6" t="s">
        <v>5</v>
      </c>
      <c r="D6" t="s">
        <v>21</v>
      </c>
      <c r="E6" t="s">
        <v>25</v>
      </c>
      <c r="F6" t="s">
        <v>12</v>
      </c>
      <c r="G6">
        <v>0.12022218592622801</v>
      </c>
      <c r="H6">
        <v>4.1599999999999998E-2</v>
      </c>
      <c r="I6">
        <v>1.57821353181763E-2</v>
      </c>
      <c r="J6" t="s">
        <v>15</v>
      </c>
    </row>
    <row r="7" spans="1:10" x14ac:dyDescent="0.25">
      <c r="A7" t="s">
        <v>18</v>
      </c>
      <c r="B7" t="s">
        <v>6</v>
      </c>
      <c r="C7" t="s">
        <v>5</v>
      </c>
      <c r="D7" t="s">
        <v>21</v>
      </c>
      <c r="E7" t="s">
        <v>26</v>
      </c>
      <c r="F7" t="s">
        <v>13</v>
      </c>
      <c r="G7">
        <v>0.20618552284368999</v>
      </c>
      <c r="H7">
        <v>0.1328</v>
      </c>
      <c r="I7">
        <v>0.103928207004263</v>
      </c>
      <c r="J7" t="s">
        <v>16</v>
      </c>
    </row>
    <row r="8" spans="1:10" x14ac:dyDescent="0.25">
      <c r="A8" t="s">
        <v>18</v>
      </c>
      <c r="B8" t="s">
        <v>6</v>
      </c>
      <c r="C8" t="s">
        <v>27</v>
      </c>
      <c r="D8" t="s">
        <v>21</v>
      </c>
      <c r="E8" t="s">
        <v>18</v>
      </c>
      <c r="F8" t="s">
        <v>8</v>
      </c>
      <c r="G8">
        <v>0.237357149326893</v>
      </c>
      <c r="H8">
        <v>5.4399999999999997E-2</v>
      </c>
      <c r="I8">
        <v>2.83622182449213E-2</v>
      </c>
      <c r="J8" t="s">
        <v>30</v>
      </c>
    </row>
    <row r="9" spans="1:10" x14ac:dyDescent="0.25">
      <c r="A9" t="s">
        <v>18</v>
      </c>
      <c r="B9" t="s">
        <v>6</v>
      </c>
      <c r="C9" t="s">
        <v>27</v>
      </c>
      <c r="D9" t="s">
        <v>21</v>
      </c>
      <c r="E9" t="s">
        <v>22</v>
      </c>
      <c r="F9" t="s">
        <v>9</v>
      </c>
      <c r="G9">
        <v>3.6529455738250401E-2</v>
      </c>
      <c r="H9">
        <v>5.4399999999999997E-2</v>
      </c>
      <c r="I9">
        <v>2.9373398490741599E-2</v>
      </c>
      <c r="J9" t="s">
        <v>31</v>
      </c>
    </row>
    <row r="10" spans="1:10" x14ac:dyDescent="0.25">
      <c r="A10" t="s">
        <v>18</v>
      </c>
      <c r="B10" t="s">
        <v>6</v>
      </c>
      <c r="C10" t="s">
        <v>27</v>
      </c>
      <c r="D10" t="s">
        <v>21</v>
      </c>
      <c r="E10" t="s">
        <v>23</v>
      </c>
      <c r="F10" t="s">
        <v>10</v>
      </c>
      <c r="G10">
        <v>0.38501164061156801</v>
      </c>
      <c r="H10">
        <v>8.7999999999999995E-2</v>
      </c>
      <c r="I10">
        <v>5.6382507503085898E-2</v>
      </c>
      <c r="J10" t="s">
        <v>32</v>
      </c>
    </row>
    <row r="11" spans="1:10" x14ac:dyDescent="0.25">
      <c r="A11" t="s">
        <v>18</v>
      </c>
      <c r="B11" t="s">
        <v>6</v>
      </c>
      <c r="C11" t="s">
        <v>27</v>
      </c>
      <c r="D11" t="s">
        <v>21</v>
      </c>
      <c r="E11" t="s">
        <v>24</v>
      </c>
      <c r="F11" t="s">
        <v>11</v>
      </c>
      <c r="G11">
        <v>2.6096161782990901E-2</v>
      </c>
      <c r="H11">
        <v>4.9599999999999998E-2</v>
      </c>
      <c r="I11">
        <v>3.00240272823676E-2</v>
      </c>
      <c r="J11" t="s">
        <v>33</v>
      </c>
    </row>
    <row r="12" spans="1:10" x14ac:dyDescent="0.25">
      <c r="A12" t="s">
        <v>18</v>
      </c>
      <c r="B12" t="s">
        <v>6</v>
      </c>
      <c r="C12" t="s">
        <v>27</v>
      </c>
      <c r="D12" t="s">
        <v>21</v>
      </c>
      <c r="E12" t="s">
        <v>25</v>
      </c>
      <c r="F12" t="s">
        <v>12</v>
      </c>
      <c r="G12">
        <v>0.293082696046161</v>
      </c>
      <c r="H12">
        <v>9.7600000000000006E-2</v>
      </c>
      <c r="I12">
        <v>8.5013872464533999E-2</v>
      </c>
      <c r="J12" t="s">
        <v>31</v>
      </c>
    </row>
    <row r="13" spans="1:10" x14ac:dyDescent="0.25">
      <c r="A13" t="s">
        <v>18</v>
      </c>
      <c r="B13" t="s">
        <v>6</v>
      </c>
      <c r="C13" t="s">
        <v>27</v>
      </c>
      <c r="D13" t="s">
        <v>21</v>
      </c>
      <c r="E13" t="s">
        <v>26</v>
      </c>
      <c r="F13" t="s">
        <v>13</v>
      </c>
      <c r="G13">
        <v>0.23608287118108001</v>
      </c>
      <c r="H13">
        <v>5.4399999999999997E-2</v>
      </c>
      <c r="I13">
        <v>2.79970612491439E-2</v>
      </c>
      <c r="J13" t="s">
        <v>30</v>
      </c>
    </row>
    <row r="14" spans="1:10" x14ac:dyDescent="0.25">
      <c r="A14" t="s">
        <v>18</v>
      </c>
      <c r="B14" t="s">
        <v>6</v>
      </c>
      <c r="C14" t="s">
        <v>35</v>
      </c>
      <c r="D14" t="s">
        <v>21</v>
      </c>
      <c r="E14" t="s">
        <v>18</v>
      </c>
      <c r="F14" t="s">
        <v>8</v>
      </c>
      <c r="G14">
        <v>1.22589883866014E-2</v>
      </c>
      <c r="H14">
        <v>4.1599999999999998E-2</v>
      </c>
      <c r="I14">
        <v>1.7604236252545799E-2</v>
      </c>
      <c r="J14" t="s">
        <v>38</v>
      </c>
    </row>
    <row r="15" spans="1:10" x14ac:dyDescent="0.25">
      <c r="A15" t="s">
        <v>18</v>
      </c>
      <c r="B15" t="s">
        <v>6</v>
      </c>
      <c r="C15" t="s">
        <v>35</v>
      </c>
      <c r="D15" t="s">
        <v>21</v>
      </c>
      <c r="E15" t="s">
        <v>22</v>
      </c>
      <c r="F15" t="s">
        <v>9</v>
      </c>
      <c r="G15">
        <v>9.9811691322365202E-3</v>
      </c>
      <c r="H15">
        <v>2.7199999999999998E-2</v>
      </c>
      <c r="I15">
        <v>1.34696011562951E-2</v>
      </c>
      <c r="J15" t="s">
        <v>38</v>
      </c>
    </row>
    <row r="16" spans="1:10" x14ac:dyDescent="0.25">
      <c r="A16" t="s">
        <v>18</v>
      </c>
      <c r="B16" t="s">
        <v>6</v>
      </c>
      <c r="C16" t="s">
        <v>35</v>
      </c>
      <c r="D16" t="s">
        <v>21</v>
      </c>
      <c r="E16" t="s">
        <v>23</v>
      </c>
      <c r="F16" t="s">
        <v>10</v>
      </c>
      <c r="G16">
        <v>0.28038095238095201</v>
      </c>
      <c r="H16">
        <v>0.04</v>
      </c>
      <c r="I16">
        <v>1.90858298425538E-2</v>
      </c>
      <c r="J16" t="s">
        <v>39</v>
      </c>
    </row>
    <row r="17" spans="1:10" x14ac:dyDescent="0.25">
      <c r="A17" t="s">
        <v>18</v>
      </c>
      <c r="B17" t="s">
        <v>6</v>
      </c>
      <c r="C17" t="s">
        <v>35</v>
      </c>
      <c r="D17" t="s">
        <v>21</v>
      </c>
      <c r="E17" t="s">
        <v>24</v>
      </c>
      <c r="F17" t="s">
        <v>11</v>
      </c>
      <c r="G17">
        <v>1.16739842996832E-2</v>
      </c>
      <c r="H17">
        <v>5.1200000000000002E-2</v>
      </c>
      <c r="I17">
        <v>1.89813220418725E-2</v>
      </c>
      <c r="J17" t="s">
        <v>40</v>
      </c>
    </row>
    <row r="18" spans="1:10" x14ac:dyDescent="0.25">
      <c r="A18" t="s">
        <v>18</v>
      </c>
      <c r="B18" t="s">
        <v>6</v>
      </c>
      <c r="C18" t="s">
        <v>35</v>
      </c>
      <c r="D18" t="s">
        <v>21</v>
      </c>
      <c r="E18" t="s">
        <v>25</v>
      </c>
      <c r="F18" t="s">
        <v>12</v>
      </c>
      <c r="G18">
        <v>1.39846153846153E-2</v>
      </c>
      <c r="H18">
        <v>3.5200000000000002E-2</v>
      </c>
      <c r="I18">
        <v>1.8901634152899301E-2</v>
      </c>
      <c r="J18" t="s">
        <v>41</v>
      </c>
    </row>
    <row r="19" spans="1:10" x14ac:dyDescent="0.25">
      <c r="A19" t="s">
        <v>18</v>
      </c>
      <c r="B19" t="s">
        <v>6</v>
      </c>
      <c r="C19" t="s">
        <v>35</v>
      </c>
      <c r="D19" t="s">
        <v>21</v>
      </c>
      <c r="E19" t="s">
        <v>26</v>
      </c>
      <c r="F19" t="s">
        <v>13</v>
      </c>
      <c r="G19">
        <v>1.1911052793243599E-2</v>
      </c>
      <c r="H19">
        <v>4.48E-2</v>
      </c>
      <c r="I19">
        <v>1.8442901178149701E-2</v>
      </c>
      <c r="J19" t="s">
        <v>42</v>
      </c>
    </row>
    <row r="20" spans="1:10" x14ac:dyDescent="0.25">
      <c r="A20" t="s">
        <v>18</v>
      </c>
      <c r="B20" t="s">
        <v>6</v>
      </c>
      <c r="C20" t="s">
        <v>5</v>
      </c>
      <c r="D20" t="s">
        <v>83</v>
      </c>
      <c r="E20" t="s">
        <v>18</v>
      </c>
      <c r="F20" t="s">
        <v>83</v>
      </c>
      <c r="G20">
        <v>5.7872720818407698E-2</v>
      </c>
      <c r="H20">
        <v>0.16756756756756699</v>
      </c>
      <c r="I20">
        <v>7.0434495044036205E-2</v>
      </c>
      <c r="J20" t="s">
        <v>48</v>
      </c>
    </row>
    <row r="21" spans="1:10" x14ac:dyDescent="0.25">
      <c r="A21" t="s">
        <v>18</v>
      </c>
      <c r="B21" t="s">
        <v>6</v>
      </c>
      <c r="C21" t="s">
        <v>5</v>
      </c>
      <c r="D21" t="s">
        <v>83</v>
      </c>
      <c r="E21" t="s">
        <v>22</v>
      </c>
      <c r="F21" t="s">
        <v>84</v>
      </c>
      <c r="G21">
        <v>4.9787720501770702E-2</v>
      </c>
      <c r="H21">
        <v>0.124324324324324</v>
      </c>
      <c r="I21">
        <v>6.2716489030854597E-2</v>
      </c>
      <c r="J21" t="s">
        <v>48</v>
      </c>
    </row>
    <row r="22" spans="1:10" x14ac:dyDescent="0.25">
      <c r="A22" t="s">
        <v>18</v>
      </c>
      <c r="B22" t="s">
        <v>6</v>
      </c>
      <c r="C22" t="s">
        <v>5</v>
      </c>
      <c r="D22" t="s">
        <v>83</v>
      </c>
      <c r="E22" t="s">
        <v>23</v>
      </c>
      <c r="F22" t="s">
        <v>85</v>
      </c>
      <c r="G22">
        <v>4.8765009284093198E-2</v>
      </c>
      <c r="H22">
        <v>0.186486486486486</v>
      </c>
      <c r="I22">
        <v>7.7194768810622399E-2</v>
      </c>
      <c r="J22" t="s">
        <v>48</v>
      </c>
    </row>
    <row r="23" spans="1:10" x14ac:dyDescent="0.25">
      <c r="A23" t="s">
        <v>18</v>
      </c>
      <c r="B23" t="s">
        <v>6</v>
      </c>
      <c r="C23" t="s">
        <v>5</v>
      </c>
      <c r="D23" t="s">
        <v>83</v>
      </c>
      <c r="E23" t="s">
        <v>24</v>
      </c>
      <c r="F23" t="s">
        <v>86</v>
      </c>
      <c r="G23">
        <v>0.29481127850190902</v>
      </c>
      <c r="H23">
        <v>0.1792</v>
      </c>
      <c r="I23">
        <v>0.155705969364207</v>
      </c>
      <c r="J23" t="s">
        <v>53</v>
      </c>
    </row>
    <row r="24" spans="1:10" x14ac:dyDescent="0.25">
      <c r="A24" t="s">
        <v>18</v>
      </c>
      <c r="B24" t="s">
        <v>6</v>
      </c>
      <c r="C24" t="s">
        <v>5</v>
      </c>
      <c r="D24" t="s">
        <v>83</v>
      </c>
      <c r="E24" t="s">
        <v>25</v>
      </c>
      <c r="F24" t="s">
        <v>87</v>
      </c>
      <c r="G24">
        <v>0.42543668379582</v>
      </c>
      <c r="H24">
        <v>0.04</v>
      </c>
      <c r="I24">
        <v>1.25790684809382E-2</v>
      </c>
      <c r="J24" t="s">
        <v>53</v>
      </c>
    </row>
    <row r="25" spans="1:10" x14ac:dyDescent="0.25">
      <c r="A25" t="s">
        <v>18</v>
      </c>
      <c r="B25" t="s">
        <v>6</v>
      </c>
      <c r="C25" t="s">
        <v>5</v>
      </c>
      <c r="D25" t="s">
        <v>83</v>
      </c>
      <c r="E25" t="s">
        <v>26</v>
      </c>
      <c r="F25" t="s">
        <v>88</v>
      </c>
      <c r="G25">
        <v>4.3247008618525602E-2</v>
      </c>
      <c r="H25">
        <v>0.16486486486486401</v>
      </c>
      <c r="I25">
        <v>6.2201533152689899E-2</v>
      </c>
      <c r="J25" t="s">
        <v>48</v>
      </c>
    </row>
    <row r="26" spans="1:10" x14ac:dyDescent="0.25">
      <c r="A26" t="s">
        <v>18</v>
      </c>
      <c r="B26" t="s">
        <v>6</v>
      </c>
      <c r="C26" t="s">
        <v>27</v>
      </c>
      <c r="D26" t="s">
        <v>83</v>
      </c>
      <c r="E26" t="s">
        <v>18</v>
      </c>
      <c r="F26" t="s">
        <v>83</v>
      </c>
      <c r="G26">
        <v>4.8783213547190701E-2</v>
      </c>
      <c r="H26">
        <v>5.1351351351351299E-2</v>
      </c>
      <c r="I26">
        <v>2.4340502605562801E-2</v>
      </c>
      <c r="J26" t="s">
        <v>89</v>
      </c>
    </row>
    <row r="27" spans="1:10" x14ac:dyDescent="0.25">
      <c r="A27" t="s">
        <v>18</v>
      </c>
      <c r="B27" t="s">
        <v>6</v>
      </c>
      <c r="C27" t="s">
        <v>27</v>
      </c>
      <c r="D27" t="s">
        <v>83</v>
      </c>
      <c r="E27" t="s">
        <v>22</v>
      </c>
      <c r="F27" t="s">
        <v>84</v>
      </c>
      <c r="G27">
        <v>2.3057307761481901E-2</v>
      </c>
      <c r="H27">
        <v>4.59459459459459E-2</v>
      </c>
      <c r="I27">
        <v>1.81941495587346E-2</v>
      </c>
      <c r="J27" t="s">
        <v>89</v>
      </c>
    </row>
    <row r="28" spans="1:10" x14ac:dyDescent="0.25">
      <c r="A28" t="s">
        <v>18</v>
      </c>
      <c r="B28" t="s">
        <v>6</v>
      </c>
      <c r="C28" t="s">
        <v>27</v>
      </c>
      <c r="D28" t="s">
        <v>83</v>
      </c>
      <c r="E28" t="s">
        <v>23</v>
      </c>
      <c r="F28" t="s">
        <v>85</v>
      </c>
      <c r="G28">
        <v>6.5460262242440406E-2</v>
      </c>
      <c r="H28">
        <v>7.0270270270270205E-2</v>
      </c>
      <c r="I28">
        <v>4.7688113645560401E-2</v>
      </c>
      <c r="J28" t="s">
        <v>90</v>
      </c>
    </row>
    <row r="29" spans="1:10" x14ac:dyDescent="0.25">
      <c r="A29" t="s">
        <v>18</v>
      </c>
      <c r="B29" t="s">
        <v>6</v>
      </c>
      <c r="C29" t="s">
        <v>27</v>
      </c>
      <c r="D29" t="s">
        <v>83</v>
      </c>
      <c r="E29" t="s">
        <v>24</v>
      </c>
      <c r="F29" t="s">
        <v>86</v>
      </c>
      <c r="G29">
        <v>2.8484195997239399E-2</v>
      </c>
      <c r="H29">
        <v>6.08E-2</v>
      </c>
      <c r="I29">
        <v>3.8462528257762703E-2</v>
      </c>
      <c r="J29" t="s">
        <v>91</v>
      </c>
    </row>
    <row r="30" spans="1:10" x14ac:dyDescent="0.25">
      <c r="A30" t="s">
        <v>18</v>
      </c>
      <c r="B30" t="s">
        <v>6</v>
      </c>
      <c r="C30" t="s">
        <v>27</v>
      </c>
      <c r="D30" t="s">
        <v>83</v>
      </c>
      <c r="E30" t="s">
        <v>25</v>
      </c>
      <c r="F30" t="s">
        <v>87</v>
      </c>
      <c r="G30">
        <v>2.29529874776386E-2</v>
      </c>
      <c r="H30">
        <v>3.3599999999999998E-2</v>
      </c>
      <c r="I30">
        <v>1.8759391324097201E-2</v>
      </c>
      <c r="J30" t="s">
        <v>33</v>
      </c>
    </row>
    <row r="31" spans="1:10" x14ac:dyDescent="0.25">
      <c r="A31" t="s">
        <v>18</v>
      </c>
      <c r="B31" t="s">
        <v>6</v>
      </c>
      <c r="C31" t="s">
        <v>27</v>
      </c>
      <c r="D31" t="s">
        <v>83</v>
      </c>
      <c r="E31" t="s">
        <v>26</v>
      </c>
      <c r="F31" t="s">
        <v>88</v>
      </c>
      <c r="G31">
        <v>4.8774918374473397E-2</v>
      </c>
      <c r="H31">
        <v>5.1351351351351299E-2</v>
      </c>
      <c r="I31">
        <v>2.43259535879926E-2</v>
      </c>
      <c r="J31" t="s">
        <v>89</v>
      </c>
    </row>
    <row r="32" spans="1:10" x14ac:dyDescent="0.25">
      <c r="A32" t="s">
        <v>18</v>
      </c>
      <c r="B32" t="s">
        <v>6</v>
      </c>
      <c r="C32" t="s">
        <v>35</v>
      </c>
      <c r="D32" t="s">
        <v>83</v>
      </c>
      <c r="E32" t="s">
        <v>18</v>
      </c>
      <c r="F32" t="s">
        <v>83</v>
      </c>
      <c r="G32">
        <v>8.34858068900622E-2</v>
      </c>
      <c r="H32">
        <v>6.4864864864864799E-2</v>
      </c>
      <c r="I32">
        <v>5.2362574865368099E-2</v>
      </c>
      <c r="J32" t="s">
        <v>110</v>
      </c>
    </row>
    <row r="33" spans="1:10" x14ac:dyDescent="0.25">
      <c r="A33" t="s">
        <v>18</v>
      </c>
      <c r="B33" t="s">
        <v>6</v>
      </c>
      <c r="C33" t="s">
        <v>35</v>
      </c>
      <c r="D33" t="s">
        <v>83</v>
      </c>
      <c r="E33" t="s">
        <v>22</v>
      </c>
      <c r="F33" t="s">
        <v>84</v>
      </c>
      <c r="G33">
        <v>0.15004866794340399</v>
      </c>
      <c r="H33">
        <v>0.11081081081081</v>
      </c>
      <c r="I33">
        <v>7.2507590994716695E-2</v>
      </c>
      <c r="J33" t="s">
        <v>110</v>
      </c>
    </row>
    <row r="34" spans="1:10" x14ac:dyDescent="0.25">
      <c r="A34" t="s">
        <v>18</v>
      </c>
      <c r="B34" t="s">
        <v>6</v>
      </c>
      <c r="C34" t="s">
        <v>35</v>
      </c>
      <c r="D34" t="s">
        <v>83</v>
      </c>
      <c r="E34" t="s">
        <v>23</v>
      </c>
      <c r="F34" t="s">
        <v>85</v>
      </c>
      <c r="G34">
        <v>7.8848501409476995E-2</v>
      </c>
      <c r="H34">
        <v>9.45945945945946E-2</v>
      </c>
      <c r="I34">
        <v>5.7869329403984898E-2</v>
      </c>
      <c r="J34" t="s">
        <v>111</v>
      </c>
    </row>
    <row r="35" spans="1:10" x14ac:dyDescent="0.25">
      <c r="A35" t="s">
        <v>18</v>
      </c>
      <c r="B35" t="s">
        <v>6</v>
      </c>
      <c r="C35" t="s">
        <v>35</v>
      </c>
      <c r="D35" t="s">
        <v>83</v>
      </c>
      <c r="E35" t="s">
        <v>24</v>
      </c>
      <c r="F35" t="s">
        <v>86</v>
      </c>
      <c r="G35">
        <v>0.187666193697409</v>
      </c>
      <c r="H35">
        <v>0.16639999999999999</v>
      </c>
      <c r="I35">
        <v>0.17388035645098701</v>
      </c>
      <c r="J35" t="s">
        <v>112</v>
      </c>
    </row>
    <row r="36" spans="1:10" x14ac:dyDescent="0.25">
      <c r="A36" t="s">
        <v>18</v>
      </c>
      <c r="B36" t="s">
        <v>6</v>
      </c>
      <c r="C36" t="s">
        <v>35</v>
      </c>
      <c r="D36" t="s">
        <v>83</v>
      </c>
      <c r="E36" t="s">
        <v>25</v>
      </c>
      <c r="F36" t="s">
        <v>87</v>
      </c>
      <c r="G36">
        <v>0.20916350034316999</v>
      </c>
      <c r="H36">
        <v>0.21279999999999999</v>
      </c>
      <c r="I36">
        <v>0.209679875420759</v>
      </c>
      <c r="J36" t="s">
        <v>41</v>
      </c>
    </row>
    <row r="37" spans="1:10" x14ac:dyDescent="0.25">
      <c r="A37" t="s">
        <v>18</v>
      </c>
      <c r="B37" t="s">
        <v>6</v>
      </c>
      <c r="C37" t="s">
        <v>35</v>
      </c>
      <c r="D37" t="s">
        <v>83</v>
      </c>
      <c r="E37" t="s">
        <v>26</v>
      </c>
      <c r="F37" t="s">
        <v>88</v>
      </c>
      <c r="G37">
        <v>0.13158160211072401</v>
      </c>
      <c r="H37">
        <v>7.5675675675675597E-2</v>
      </c>
      <c r="I37">
        <v>6.3042663465198601E-2</v>
      </c>
      <c r="J37" t="s">
        <v>113</v>
      </c>
    </row>
  </sheetData>
  <autoFilter ref="A1:J19" xr:uid="{66FFC91D-9DCC-43F0-A8E4-42A11F3686CD}"/>
  <conditionalFormatting sqref="G1:I19 G26:I1048576 I20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903C-F170-475F-B95C-DE131A1654E2}">
  <dimension ref="A1:O47"/>
  <sheetViews>
    <sheetView workbookViewId="0">
      <selection activeCell="M1" sqref="M1:O7"/>
    </sheetView>
  </sheetViews>
  <sheetFormatPr defaultRowHeight="15" x14ac:dyDescent="0.25"/>
  <cols>
    <col min="2" max="2" width="18.28515625" customWidth="1"/>
    <col min="3" max="3" width="19.28515625" customWidth="1"/>
    <col min="4" max="4" width="11.28515625" customWidth="1"/>
    <col min="5" max="7" width="15" customWidth="1"/>
    <col min="8" max="8" width="19.140625" customWidth="1"/>
    <col min="9" max="9" width="20.42578125" customWidth="1"/>
    <col min="10" max="10" width="15.5703125" customWidth="1"/>
    <col min="11" max="11" width="11.7109375" customWidth="1"/>
    <col min="12" max="12" width="8.140625" customWidth="1"/>
    <col min="13" max="13" width="19.28515625" customWidth="1"/>
    <col min="14" max="14" width="8.140625" customWidth="1"/>
  </cols>
  <sheetData>
    <row r="1" spans="1:15" x14ac:dyDescent="0.25">
      <c r="A1" s="4" t="s">
        <v>0</v>
      </c>
      <c r="B1" s="4" t="s">
        <v>19</v>
      </c>
      <c r="C1" s="4" t="s">
        <v>20</v>
      </c>
      <c r="D1" s="4" t="s">
        <v>44</v>
      </c>
      <c r="E1" s="4" t="s">
        <v>45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47</v>
      </c>
      <c r="K1" s="2" t="s">
        <v>125</v>
      </c>
      <c r="L1" s="2"/>
      <c r="M1" s="2" t="s">
        <v>54</v>
      </c>
      <c r="N1" s="2" t="s">
        <v>55</v>
      </c>
      <c r="O1" s="2" t="s">
        <v>56</v>
      </c>
    </row>
    <row r="2" spans="1:15" x14ac:dyDescent="0.25">
      <c r="A2" t="s">
        <v>5</v>
      </c>
      <c r="B2" t="s">
        <v>21</v>
      </c>
      <c r="C2" t="s">
        <v>22</v>
      </c>
      <c r="D2" s="1">
        <v>2.6196289554204256E-2</v>
      </c>
      <c r="E2">
        <v>2.7943548387096756E-2</v>
      </c>
      <c r="F2">
        <v>3.61196358907672E-2</v>
      </c>
      <c r="G2">
        <v>2.8687263996753719E-2</v>
      </c>
      <c r="H2">
        <v>2.7738406658739598E-2</v>
      </c>
      <c r="I2">
        <v>2.7738406658739598E-2</v>
      </c>
      <c r="K2" s="12">
        <f t="shared" ref="K2:K36" si="0">MAX(D2:I2)-MIN(D2:I2)</f>
        <v>9.9233463365629437E-3</v>
      </c>
      <c r="M2" t="s">
        <v>134</v>
      </c>
      <c r="N2">
        <f>COUNTIF(J:J,"is about")</f>
        <v>7</v>
      </c>
      <c r="O2" s="3">
        <f>N2/45</f>
        <v>0.15555555555555556</v>
      </c>
    </row>
    <row r="3" spans="1:15" x14ac:dyDescent="0.25">
      <c r="A3" t="s">
        <v>5</v>
      </c>
      <c r="B3" t="s">
        <v>21</v>
      </c>
      <c r="C3" t="s">
        <v>23</v>
      </c>
      <c r="D3" s="1">
        <v>4.5492257358996584E-2</v>
      </c>
      <c r="E3">
        <v>3.5582236211528187E-2</v>
      </c>
      <c r="F3">
        <v>2.9563365282215089E-2</v>
      </c>
      <c r="G3">
        <v>2.8393040374799436E-2</v>
      </c>
      <c r="H3">
        <v>2.7738406658739598E-2</v>
      </c>
      <c r="I3">
        <v>2.7738406658739598E-2</v>
      </c>
      <c r="K3" s="12">
        <f t="shared" si="0"/>
        <v>1.7753850700256986E-2</v>
      </c>
      <c r="M3" t="s">
        <v>135</v>
      </c>
      <c r="N3">
        <f>COUNTIF(J:J,"belongs to")</f>
        <v>6</v>
      </c>
      <c r="O3" s="3">
        <f t="shared" ref="O3:O7" si="1">N3/45</f>
        <v>0.13333333333333333</v>
      </c>
    </row>
    <row r="4" spans="1:15" x14ac:dyDescent="0.25">
      <c r="A4" t="s">
        <v>5</v>
      </c>
      <c r="B4" t="s">
        <v>21</v>
      </c>
      <c r="C4" t="s">
        <v>24</v>
      </c>
      <c r="D4" s="1">
        <v>0.1206077612090572</v>
      </c>
      <c r="E4">
        <v>3.8431348453650892E-2</v>
      </c>
      <c r="F4">
        <v>0.1172918265074519</v>
      </c>
      <c r="G4">
        <v>9.9119056290079971E-2</v>
      </c>
      <c r="H4">
        <v>2.7738406658739598E-2</v>
      </c>
      <c r="I4">
        <v>2.7738406658739598E-2</v>
      </c>
      <c r="K4" s="12">
        <f t="shared" si="0"/>
        <v>9.2869354550317598E-2</v>
      </c>
      <c r="M4" t="s">
        <v>49</v>
      </c>
      <c r="N4">
        <f>COUNTIF(J:J,M4)</f>
        <v>6</v>
      </c>
      <c r="O4" s="3">
        <f t="shared" si="1"/>
        <v>0.13333333333333333</v>
      </c>
    </row>
    <row r="5" spans="1:15" x14ac:dyDescent="0.25">
      <c r="A5" t="s">
        <v>5</v>
      </c>
      <c r="B5" t="s">
        <v>21</v>
      </c>
      <c r="C5" t="s">
        <v>25</v>
      </c>
      <c r="D5" s="1">
        <v>2.4201362506600047E-2</v>
      </c>
      <c r="E5">
        <v>2.6463275632489916E-2</v>
      </c>
      <c r="F5">
        <v>3.6750829019560526E-2</v>
      </c>
      <c r="G5">
        <v>3.8824145740435384E-2</v>
      </c>
      <c r="H5">
        <v>2.7738406658739598E-2</v>
      </c>
      <c r="I5">
        <v>2.7738406658739598E-2</v>
      </c>
      <c r="K5" s="12">
        <f t="shared" si="0"/>
        <v>1.4622783233835337E-2</v>
      </c>
      <c r="M5" t="s">
        <v>50</v>
      </c>
      <c r="N5">
        <f>COUNTIF(J:J,M5)</f>
        <v>0</v>
      </c>
      <c r="O5" s="3">
        <f t="shared" si="1"/>
        <v>0</v>
      </c>
    </row>
    <row r="6" spans="1:15" x14ac:dyDescent="0.25">
      <c r="A6" t="s">
        <v>5</v>
      </c>
      <c r="B6" t="s">
        <v>21</v>
      </c>
      <c r="C6" t="s">
        <v>26</v>
      </c>
      <c r="D6" s="1">
        <v>3.1353361024980916E-2</v>
      </c>
      <c r="E6">
        <v>3.0089856739565504E-2</v>
      </c>
      <c r="F6">
        <v>2.9351194654817819E-2</v>
      </c>
      <c r="G6">
        <v>3.2527078483752532E-2</v>
      </c>
      <c r="H6">
        <v>2.7738406658739598E-2</v>
      </c>
      <c r="I6">
        <v>2.7738406658739598E-2</v>
      </c>
      <c r="K6" s="12">
        <f t="shared" si="0"/>
        <v>4.7886718250129343E-3</v>
      </c>
      <c r="M6" t="s">
        <v>51</v>
      </c>
      <c r="N6">
        <f>COUNTIF(J:J,M6)</f>
        <v>8</v>
      </c>
      <c r="O6" s="3">
        <f t="shared" si="1"/>
        <v>0.17777777777777778</v>
      </c>
    </row>
    <row r="7" spans="1:15" x14ac:dyDescent="0.25">
      <c r="A7" t="s">
        <v>27</v>
      </c>
      <c r="B7" t="s">
        <v>21</v>
      </c>
      <c r="C7" t="s">
        <v>22</v>
      </c>
      <c r="D7">
        <v>6.3737733666089147E-2</v>
      </c>
      <c r="E7">
        <v>0.12060934568496899</v>
      </c>
      <c r="F7">
        <v>5.7553318223842964E-2</v>
      </c>
      <c r="G7">
        <v>2.5172319869185902E-2</v>
      </c>
      <c r="H7">
        <v>2.0089153046062408E-3</v>
      </c>
      <c r="I7">
        <v>1.7100149476831077E-3</v>
      </c>
      <c r="K7" s="12">
        <f t="shared" si="0"/>
        <v>0.11889933073728588</v>
      </c>
      <c r="M7" t="s">
        <v>136</v>
      </c>
      <c r="N7">
        <f>COUNTIF(J:J,I1)</f>
        <v>4</v>
      </c>
      <c r="O7" s="3">
        <f t="shared" si="1"/>
        <v>8.8888888888888892E-2</v>
      </c>
    </row>
    <row r="8" spans="1:15" x14ac:dyDescent="0.25">
      <c r="A8" t="s">
        <v>27</v>
      </c>
      <c r="B8" t="s">
        <v>21</v>
      </c>
      <c r="C8" t="s">
        <v>23</v>
      </c>
      <c r="D8">
        <v>0.11050031087526738</v>
      </c>
      <c r="E8">
        <v>4.1625957930604487E-2</v>
      </c>
      <c r="F8">
        <v>9.0691967702170723E-2</v>
      </c>
      <c r="G8">
        <v>1.4278904665314394E-2</v>
      </c>
      <c r="H8">
        <v>2.2258838066515869E-2</v>
      </c>
      <c r="I8">
        <v>1.7173070118260528E-2</v>
      </c>
      <c r="K8" s="12">
        <f t="shared" si="0"/>
        <v>9.6221406209952981E-2</v>
      </c>
    </row>
    <row r="9" spans="1:15" x14ac:dyDescent="0.25">
      <c r="A9" t="s">
        <v>27</v>
      </c>
      <c r="B9" t="s">
        <v>21</v>
      </c>
      <c r="C9" t="s">
        <v>24</v>
      </c>
      <c r="D9">
        <v>8.2228008790601326E-2</v>
      </c>
      <c r="E9">
        <v>1.1718325953435211E-2</v>
      </c>
      <c r="F9">
        <v>5.9547180825922433E-2</v>
      </c>
      <c r="G9">
        <v>4.3889695210449914E-3</v>
      </c>
      <c r="H9">
        <v>1.8943533697632045E-3</v>
      </c>
      <c r="I9">
        <v>2.2743324176624169E-2</v>
      </c>
      <c r="K9" s="12">
        <f t="shared" si="0"/>
        <v>8.0333655420838118E-2</v>
      </c>
    </row>
    <row r="10" spans="1:15" x14ac:dyDescent="0.25">
      <c r="A10" t="s">
        <v>27</v>
      </c>
      <c r="B10" t="s">
        <v>21</v>
      </c>
      <c r="C10" t="s">
        <v>25</v>
      </c>
      <c r="D10">
        <v>5.4040670288480828E-2</v>
      </c>
      <c r="E10">
        <v>0.26234656341302121</v>
      </c>
      <c r="F10">
        <v>7.0072262676839706E-2</v>
      </c>
      <c r="G10">
        <v>1.1572457966373092E-2</v>
      </c>
      <c r="H10">
        <v>1.4922861150070112E-2</v>
      </c>
      <c r="I10">
        <v>1.4925064599483184E-2</v>
      </c>
      <c r="K10" s="12">
        <f t="shared" si="0"/>
        <v>0.25077410544664813</v>
      </c>
    </row>
    <row r="11" spans="1:15" x14ac:dyDescent="0.25">
      <c r="A11" t="s">
        <v>27</v>
      </c>
      <c r="B11" t="s">
        <v>21</v>
      </c>
      <c r="C11" t="s">
        <v>26</v>
      </c>
      <c r="D11">
        <v>6.9163032169282573E-2</v>
      </c>
      <c r="E11">
        <v>5.7459242956331896E-2</v>
      </c>
      <c r="F11">
        <v>6.6707554214233841E-2</v>
      </c>
      <c r="G11">
        <v>1.9355139394966518E-2</v>
      </c>
      <c r="H11">
        <v>6.4683828777241048E-2</v>
      </c>
      <c r="I11">
        <v>6.37126121950191E-2</v>
      </c>
      <c r="K11" s="12">
        <f t="shared" si="0"/>
        <v>4.9807892774316055E-2</v>
      </c>
    </row>
    <row r="12" spans="1:15" x14ac:dyDescent="0.25">
      <c r="A12" t="s">
        <v>35</v>
      </c>
      <c r="B12" t="s">
        <v>21</v>
      </c>
      <c r="C12" t="s">
        <v>22</v>
      </c>
      <c r="D12">
        <v>6.430249061860388E-2</v>
      </c>
      <c r="E12">
        <v>7.3399273597272288E-2</v>
      </c>
      <c r="F12">
        <v>3.4295536716452385E-2</v>
      </c>
      <c r="G12">
        <v>3.9659208632705736E-2</v>
      </c>
      <c r="H12">
        <v>7.8884579027338114E-2</v>
      </c>
      <c r="I12">
        <v>5.0849155566321677E-2</v>
      </c>
      <c r="K12" s="12">
        <f t="shared" si="0"/>
        <v>4.4589042310885729E-2</v>
      </c>
    </row>
    <row r="13" spans="1:15" x14ac:dyDescent="0.25">
      <c r="A13" t="s">
        <v>35</v>
      </c>
      <c r="B13" t="s">
        <v>21</v>
      </c>
      <c r="C13" t="s">
        <v>23</v>
      </c>
      <c r="D13">
        <v>0.24487435011887479</v>
      </c>
      <c r="E13">
        <v>3.3255954948377901E-2</v>
      </c>
      <c r="F13">
        <v>2.9450040254047762E-2</v>
      </c>
      <c r="G13">
        <v>2.1546946459434332E-2</v>
      </c>
      <c r="H13">
        <v>3.550958508829509E-2</v>
      </c>
      <c r="I13">
        <v>0.10077651248306783</v>
      </c>
      <c r="K13" s="12">
        <f t="shared" si="0"/>
        <v>0.22332740365944045</v>
      </c>
    </row>
    <row r="14" spans="1:15" x14ac:dyDescent="0.25">
      <c r="A14" t="s">
        <v>35</v>
      </c>
      <c r="B14" t="s">
        <v>21</v>
      </c>
      <c r="C14" t="s">
        <v>24</v>
      </c>
      <c r="D14">
        <v>0.26483137588867123</v>
      </c>
      <c r="E14">
        <v>4.6911487644847705E-2</v>
      </c>
      <c r="F14">
        <v>4.904402767928092E-2</v>
      </c>
      <c r="G14">
        <v>7.0512514491542139E-2</v>
      </c>
      <c r="H14">
        <v>4.9944511803722981E-2</v>
      </c>
      <c r="I14">
        <v>7.224020682472454E-2</v>
      </c>
      <c r="K14" s="12">
        <f t="shared" si="0"/>
        <v>0.21791988824382352</v>
      </c>
    </row>
    <row r="15" spans="1:15" x14ac:dyDescent="0.25">
      <c r="A15" t="s">
        <v>35</v>
      </c>
      <c r="B15" t="s">
        <v>21</v>
      </c>
      <c r="C15" t="s">
        <v>25</v>
      </c>
      <c r="D15">
        <v>5.3175459073744089E-2</v>
      </c>
      <c r="E15">
        <v>4.2190887440858735E-2</v>
      </c>
      <c r="F15">
        <v>2.6434141274562985E-2</v>
      </c>
      <c r="G15">
        <v>3.4358716999292896E-2</v>
      </c>
      <c r="H15">
        <v>0.15026876062165939</v>
      </c>
      <c r="I15">
        <v>8.2976423989150089E-2</v>
      </c>
      <c r="K15" s="12">
        <f t="shared" si="0"/>
        <v>0.12383461934709641</v>
      </c>
    </row>
    <row r="16" spans="1:15" x14ac:dyDescent="0.25">
      <c r="A16" t="s">
        <v>35</v>
      </c>
      <c r="B16" t="s">
        <v>21</v>
      </c>
      <c r="C16" t="s">
        <v>26</v>
      </c>
      <c r="D16">
        <v>5.6348598509685544E-2</v>
      </c>
      <c r="E16">
        <v>4.6921908384713995E-2</v>
      </c>
      <c r="F16">
        <v>1.8553148629514959E-2</v>
      </c>
      <c r="G16">
        <v>4.0401750311253287E-2</v>
      </c>
      <c r="H16">
        <v>7.6157487572119209E-2</v>
      </c>
      <c r="I16">
        <v>6.2106027754106903E-2</v>
      </c>
      <c r="K16" s="12">
        <f t="shared" si="0"/>
        <v>5.760433894260425E-2</v>
      </c>
    </row>
    <row r="17" spans="1:11" x14ac:dyDescent="0.25">
      <c r="A17" t="s">
        <v>5</v>
      </c>
      <c r="B17" t="s">
        <v>83</v>
      </c>
      <c r="C17" t="s">
        <v>22</v>
      </c>
      <c r="D17">
        <v>6.3957243511115189E-2</v>
      </c>
      <c r="E17">
        <v>6.3957243511115189E-2</v>
      </c>
      <c r="F17">
        <v>6.7244719121851926E-2</v>
      </c>
      <c r="G17">
        <v>6.7244719121851926E-2</v>
      </c>
      <c r="H17">
        <v>6.7244719121851926E-2</v>
      </c>
      <c r="I17">
        <v>4.6442491777699192E-2</v>
      </c>
      <c r="J17" t="str">
        <f t="shared" ref="J17:J36" si="2">INDEX($D$1:$I$1, MATCH(MAX(D17:I17), D17:I17, 0))</f>
        <v>QA-is about</v>
      </c>
      <c r="K17" s="12">
        <f t="shared" si="0"/>
        <v>2.0802227344152734E-2</v>
      </c>
    </row>
    <row r="18" spans="1:11" x14ac:dyDescent="0.25">
      <c r="A18" t="s">
        <v>5</v>
      </c>
      <c r="B18" t="s">
        <v>83</v>
      </c>
      <c r="C18" t="s">
        <v>23</v>
      </c>
      <c r="D18">
        <v>4.8150064105210937E-2</v>
      </c>
      <c r="E18">
        <v>4.8150064105210937E-2</v>
      </c>
      <c r="F18">
        <v>6.7244719121851926E-2</v>
      </c>
      <c r="G18">
        <v>6.7244719121851926E-2</v>
      </c>
      <c r="H18">
        <v>6.7244719121851926E-2</v>
      </c>
      <c r="I18">
        <v>4.9591562742897215E-2</v>
      </c>
      <c r="J18" t="str">
        <f t="shared" si="2"/>
        <v>QA-is about</v>
      </c>
      <c r="K18" s="12">
        <f t="shared" si="0"/>
        <v>1.9094655016640989E-2</v>
      </c>
    </row>
    <row r="19" spans="1:11" x14ac:dyDescent="0.25">
      <c r="A19" t="s">
        <v>5</v>
      </c>
      <c r="B19" t="s">
        <v>83</v>
      </c>
      <c r="C19" t="s">
        <v>24</v>
      </c>
      <c r="D19">
        <v>5.2364743040548195E-2</v>
      </c>
      <c r="E19">
        <v>5.2364743040548195E-2</v>
      </c>
      <c r="F19">
        <v>2.7738406658739598E-2</v>
      </c>
      <c r="G19">
        <v>2.7738406658739598E-2</v>
      </c>
      <c r="H19">
        <v>2.7738406658739598E-2</v>
      </c>
      <c r="I19">
        <v>0.1717809821299317</v>
      </c>
      <c r="J19" t="str">
        <f t="shared" si="2"/>
        <v>Definition-belongs to</v>
      </c>
      <c r="K19" s="12">
        <f t="shared" si="0"/>
        <v>0.14404257547119209</v>
      </c>
    </row>
    <row r="20" spans="1:11" x14ac:dyDescent="0.25">
      <c r="A20" t="s">
        <v>5</v>
      </c>
      <c r="B20" t="s">
        <v>83</v>
      </c>
      <c r="C20" t="s">
        <v>25</v>
      </c>
      <c r="D20">
        <v>2.8507181273076838E-2</v>
      </c>
      <c r="E20">
        <v>2.8507181273076838E-2</v>
      </c>
      <c r="F20">
        <v>2.7738406658739598E-2</v>
      </c>
      <c r="G20">
        <v>2.7738406658739598E-2</v>
      </c>
      <c r="H20">
        <v>2.7738406658739598E-2</v>
      </c>
      <c r="I20">
        <v>0.13227252351846899</v>
      </c>
      <c r="J20" t="str">
        <f t="shared" si="2"/>
        <v>Definition-belongs to</v>
      </c>
      <c r="K20" s="12">
        <f t="shared" si="0"/>
        <v>0.1045341168597294</v>
      </c>
    </row>
    <row r="21" spans="1:11" x14ac:dyDescent="0.25">
      <c r="A21" t="s">
        <v>5</v>
      </c>
      <c r="B21" t="s">
        <v>83</v>
      </c>
      <c r="C21" t="s">
        <v>26</v>
      </c>
      <c r="D21">
        <v>5.7720575314088612E-2</v>
      </c>
      <c r="E21">
        <v>5.7720575314088612E-2</v>
      </c>
      <c r="F21">
        <v>6.7244719121851926E-2</v>
      </c>
      <c r="G21">
        <v>6.7244719121851926E-2</v>
      </c>
      <c r="H21">
        <v>6.7244719121851926E-2</v>
      </c>
      <c r="I21">
        <v>4.808306128769281E-2</v>
      </c>
      <c r="J21" t="str">
        <f t="shared" si="2"/>
        <v>QA-is about</v>
      </c>
      <c r="K21" s="12">
        <f t="shared" si="0"/>
        <v>1.9161657834159115E-2</v>
      </c>
    </row>
    <row r="22" spans="1:11" x14ac:dyDescent="0.25">
      <c r="A22" t="s">
        <v>27</v>
      </c>
      <c r="B22" t="s">
        <v>83</v>
      </c>
      <c r="C22" t="s">
        <v>22</v>
      </c>
      <c r="D22">
        <v>2.2840370690425799E-2</v>
      </c>
      <c r="E22">
        <v>0.13141458192045552</v>
      </c>
      <c r="F22">
        <v>0.12095100874120622</v>
      </c>
      <c r="G22">
        <v>0.10664348187638453</v>
      </c>
      <c r="H22">
        <v>8.9675697513176472E-2</v>
      </c>
      <c r="I22">
        <v>4.4027635332429871E-2</v>
      </c>
      <c r="J22" t="str">
        <f t="shared" si="2"/>
        <v>belongs to</v>
      </c>
      <c r="K22" s="12">
        <f t="shared" si="0"/>
        <v>0.10857421123002972</v>
      </c>
    </row>
    <row r="23" spans="1:11" x14ac:dyDescent="0.25">
      <c r="A23" t="s">
        <v>27</v>
      </c>
      <c r="B23" t="s">
        <v>83</v>
      </c>
      <c r="C23" t="s">
        <v>23</v>
      </c>
      <c r="D23">
        <v>1.7999392337162058E-2</v>
      </c>
      <c r="E23">
        <v>0.11304080450599979</v>
      </c>
      <c r="F23">
        <v>0.16277020682374921</v>
      </c>
      <c r="G23">
        <v>0.13855121432127701</v>
      </c>
      <c r="H23">
        <v>8.574331101489116E-2</v>
      </c>
      <c r="I23">
        <v>7.5858590892948607E-2</v>
      </c>
      <c r="J23" t="str">
        <f t="shared" si="2"/>
        <v>QA-is about</v>
      </c>
      <c r="K23" s="12">
        <f t="shared" si="0"/>
        <v>0.14477081448658716</v>
      </c>
    </row>
    <row r="24" spans="1:11" x14ac:dyDescent="0.25">
      <c r="A24" t="s">
        <v>27</v>
      </c>
      <c r="B24" t="s">
        <v>83</v>
      </c>
      <c r="C24" t="s">
        <v>24</v>
      </c>
      <c r="D24">
        <v>6.7971095462331177E-3</v>
      </c>
      <c r="E24">
        <v>7.8966787313774711E-2</v>
      </c>
      <c r="F24">
        <v>5.9547180825922433E-2</v>
      </c>
      <c r="G24">
        <v>5.4356378291528847E-2</v>
      </c>
      <c r="H24">
        <v>3.7282512093919355E-2</v>
      </c>
      <c r="I24">
        <v>2.636183274801536E-2</v>
      </c>
      <c r="J24" t="str">
        <f t="shared" si="2"/>
        <v>belongs to</v>
      </c>
      <c r="K24" s="12">
        <f t="shared" si="0"/>
        <v>7.2169677767541587E-2</v>
      </c>
    </row>
    <row r="25" spans="1:11" x14ac:dyDescent="0.25">
      <c r="A25" t="s">
        <v>27</v>
      </c>
      <c r="B25" t="s">
        <v>83</v>
      </c>
      <c r="C25" t="s">
        <v>25</v>
      </c>
      <c r="D25">
        <v>5.7010969539069024E-3</v>
      </c>
      <c r="E25">
        <v>0.13316112926496168</v>
      </c>
      <c r="F25">
        <v>7.0072262676839706E-2</v>
      </c>
      <c r="G25">
        <v>4.4224127601826618E-2</v>
      </c>
      <c r="H25">
        <v>4.5943032389164071E-2</v>
      </c>
      <c r="I25">
        <v>5.7568594556054183E-2</v>
      </c>
      <c r="J25" t="str">
        <f t="shared" si="2"/>
        <v>belongs to</v>
      </c>
      <c r="K25" s="12">
        <f t="shared" si="0"/>
        <v>0.12746003231105477</v>
      </c>
    </row>
    <row r="26" spans="1:11" x14ac:dyDescent="0.25">
      <c r="A26" t="s">
        <v>27</v>
      </c>
      <c r="B26" t="s">
        <v>83</v>
      </c>
      <c r="C26" t="s">
        <v>26</v>
      </c>
      <c r="D26">
        <v>1.1037842401286886E-2</v>
      </c>
      <c r="E26">
        <v>0.13100961366787475</v>
      </c>
      <c r="F26">
        <v>0.14007243371819791</v>
      </c>
      <c r="G26">
        <v>0.11478762581196859</v>
      </c>
      <c r="H26">
        <v>8.0926269597508885E-2</v>
      </c>
      <c r="I26">
        <v>7.3797561634846937E-2</v>
      </c>
      <c r="J26" t="str">
        <f t="shared" si="2"/>
        <v>QA-is about</v>
      </c>
      <c r="K26" s="12">
        <f t="shared" si="0"/>
        <v>0.12903459131691103</v>
      </c>
    </row>
    <row r="27" spans="1:11" x14ac:dyDescent="0.25">
      <c r="A27" t="s">
        <v>35</v>
      </c>
      <c r="B27" t="s">
        <v>83</v>
      </c>
      <c r="C27" t="s">
        <v>22</v>
      </c>
      <c r="D27">
        <v>3.037237573819479E-2</v>
      </c>
      <c r="E27">
        <v>8.3043411215399016E-2</v>
      </c>
      <c r="F27">
        <v>5.8701041153259789E-2</v>
      </c>
      <c r="G27">
        <v>3.958574760246554E-2</v>
      </c>
      <c r="H27">
        <v>0.13135612526039536</v>
      </c>
      <c r="I27">
        <v>2.1888758622008481E-2</v>
      </c>
      <c r="J27" t="str">
        <f t="shared" si="2"/>
        <v>Definition-is about</v>
      </c>
      <c r="K27" s="12">
        <f t="shared" si="0"/>
        <v>0.10946736663838688</v>
      </c>
    </row>
    <row r="28" spans="1:11" x14ac:dyDescent="0.25">
      <c r="A28" t="s">
        <v>35</v>
      </c>
      <c r="B28" t="s">
        <v>83</v>
      </c>
      <c r="C28" t="s">
        <v>23</v>
      </c>
      <c r="D28">
        <v>6.2659310640884716E-2</v>
      </c>
      <c r="E28">
        <v>0.11048284853356047</v>
      </c>
      <c r="F28">
        <v>5.1696220078450768E-2</v>
      </c>
      <c r="G28">
        <v>2.2568032051481363E-2</v>
      </c>
      <c r="H28">
        <v>9.3439037010761727E-2</v>
      </c>
      <c r="I28">
        <v>2.8617781617106961E-2</v>
      </c>
      <c r="J28" t="str">
        <f t="shared" si="2"/>
        <v>belongs to</v>
      </c>
      <c r="K28" s="12">
        <f t="shared" si="0"/>
        <v>8.7914816482079106E-2</v>
      </c>
    </row>
    <row r="29" spans="1:11" x14ac:dyDescent="0.25">
      <c r="A29" t="s">
        <v>35</v>
      </c>
      <c r="B29" t="s">
        <v>83</v>
      </c>
      <c r="C29" t="s">
        <v>24</v>
      </c>
      <c r="D29">
        <v>0.1436702782245548</v>
      </c>
      <c r="E29">
        <v>0.11317814958404041</v>
      </c>
      <c r="F29">
        <v>7.8049336483951584E-2</v>
      </c>
      <c r="G29">
        <v>4.1178732392681508E-2</v>
      </c>
      <c r="H29">
        <v>9.1444953440627502E-2</v>
      </c>
      <c r="I29">
        <v>3.248874282394873E-2</v>
      </c>
      <c r="J29" t="str">
        <f t="shared" si="2"/>
        <v>is about</v>
      </c>
      <c r="K29" s="12">
        <f t="shared" si="0"/>
        <v>0.11118153540060607</v>
      </c>
    </row>
    <row r="30" spans="1:11" x14ac:dyDescent="0.25">
      <c r="A30" t="s">
        <v>35</v>
      </c>
      <c r="B30" t="s">
        <v>83</v>
      </c>
      <c r="C30" t="s">
        <v>25</v>
      </c>
      <c r="D30">
        <v>6.8170218599995835E-2</v>
      </c>
      <c r="E30">
        <v>8.6778623387537335E-2</v>
      </c>
      <c r="F30">
        <v>0.10127751382627158</v>
      </c>
      <c r="G30">
        <v>3.8872930413020861E-2</v>
      </c>
      <c r="H30">
        <v>0.13117869864658391</v>
      </c>
      <c r="I30">
        <v>1.559713887513102E-2</v>
      </c>
      <c r="J30" t="str">
        <f t="shared" si="2"/>
        <v>Definition-is about</v>
      </c>
      <c r="K30" s="12">
        <f t="shared" si="0"/>
        <v>0.11558155977145289</v>
      </c>
    </row>
    <row r="31" spans="1:11" x14ac:dyDescent="0.25">
      <c r="A31" t="s">
        <v>35</v>
      </c>
      <c r="B31" t="s">
        <v>83</v>
      </c>
      <c r="C31" t="s">
        <v>26</v>
      </c>
      <c r="D31">
        <v>2.5839702770342716E-2</v>
      </c>
      <c r="E31">
        <v>0.11429073375103092</v>
      </c>
      <c r="F31">
        <v>3.2166972949751023E-2</v>
      </c>
      <c r="G31">
        <v>3.9564040505059933E-2</v>
      </c>
      <c r="H31">
        <v>0.15243275701677889</v>
      </c>
      <c r="I31">
        <v>7.0639106354114231E-2</v>
      </c>
      <c r="J31" t="str">
        <f t="shared" si="2"/>
        <v>Definition-is about</v>
      </c>
      <c r="K31" s="12">
        <f t="shared" si="0"/>
        <v>0.12659305424643616</v>
      </c>
    </row>
    <row r="32" spans="1:11" x14ac:dyDescent="0.25">
      <c r="A32" t="s">
        <v>27</v>
      </c>
      <c r="B32" t="s">
        <v>120</v>
      </c>
      <c r="C32" t="s">
        <v>22</v>
      </c>
      <c r="D32">
        <v>0.14062855117347081</v>
      </c>
      <c r="E32">
        <v>4.872756353162791E-2</v>
      </c>
      <c r="F32">
        <v>0.17130319197439842</v>
      </c>
      <c r="G32">
        <v>0.14786831060725414</v>
      </c>
      <c r="H32">
        <v>0.17667375688823006</v>
      </c>
      <c r="I32">
        <v>0.16548224603417588</v>
      </c>
      <c r="J32" t="str">
        <f t="shared" si="2"/>
        <v>Definition-is about</v>
      </c>
      <c r="K32" s="12">
        <f t="shared" si="0"/>
        <v>0.12794619335660215</v>
      </c>
    </row>
    <row r="33" spans="1:11" x14ac:dyDescent="0.25">
      <c r="A33" t="s">
        <v>27</v>
      </c>
      <c r="B33" t="s">
        <v>120</v>
      </c>
      <c r="C33" t="s">
        <v>26</v>
      </c>
      <c r="D33">
        <v>0.1184855513021727</v>
      </c>
      <c r="E33">
        <v>9.2653446900686151E-2</v>
      </c>
      <c r="F33">
        <v>0.15460330597670341</v>
      </c>
      <c r="G33">
        <v>0.1358917511398543</v>
      </c>
      <c r="H33">
        <v>0.1983347444235625</v>
      </c>
      <c r="I33">
        <v>0.13462463309926581</v>
      </c>
      <c r="J33" t="str">
        <f t="shared" si="2"/>
        <v>Definition-is about</v>
      </c>
      <c r="K33" s="12">
        <f t="shared" si="0"/>
        <v>0.10568129752287635</v>
      </c>
    </row>
    <row r="34" spans="1:11" x14ac:dyDescent="0.25">
      <c r="A34" t="s">
        <v>27</v>
      </c>
      <c r="B34" t="s">
        <v>120</v>
      </c>
      <c r="C34" t="s">
        <v>25</v>
      </c>
      <c r="D34">
        <v>0.1401722142181907</v>
      </c>
      <c r="E34">
        <v>7.2876121193022933E-2</v>
      </c>
      <c r="F34">
        <v>0.15530936623758576</v>
      </c>
      <c r="G34">
        <v>0.18169779993683982</v>
      </c>
      <c r="H34">
        <v>0.21532778625251464</v>
      </c>
      <c r="I34">
        <v>0.21064873657524488</v>
      </c>
      <c r="J34" t="str">
        <f t="shared" si="2"/>
        <v>Definition-is about</v>
      </c>
      <c r="K34" s="12">
        <f t="shared" si="0"/>
        <v>0.14245166505949169</v>
      </c>
    </row>
    <row r="35" spans="1:11" x14ac:dyDescent="0.25">
      <c r="A35" t="s">
        <v>27</v>
      </c>
      <c r="B35" t="s">
        <v>120</v>
      </c>
      <c r="C35" t="s">
        <v>24</v>
      </c>
      <c r="D35">
        <v>0.19825636415574344</v>
      </c>
      <c r="E35">
        <v>6.9401138015435751E-2</v>
      </c>
      <c r="F35">
        <v>0.15562248995983899</v>
      </c>
      <c r="G35">
        <v>0.20010744402968134</v>
      </c>
      <c r="H35">
        <v>0.213621505386689</v>
      </c>
      <c r="I35">
        <v>0.16024040892212349</v>
      </c>
      <c r="J35" t="str">
        <f t="shared" si="2"/>
        <v>Definition-is about</v>
      </c>
      <c r="K35" s="12">
        <f t="shared" si="0"/>
        <v>0.14422036737125327</v>
      </c>
    </row>
    <row r="36" spans="1:11" x14ac:dyDescent="0.25">
      <c r="A36" t="s">
        <v>27</v>
      </c>
      <c r="B36" t="s">
        <v>120</v>
      </c>
      <c r="C36" t="s">
        <v>23</v>
      </c>
      <c r="D36">
        <v>0.11915743066494433</v>
      </c>
      <c r="E36">
        <v>9.5716322643021573E-2</v>
      </c>
      <c r="F36">
        <v>0.10732468682378515</v>
      </c>
      <c r="G36">
        <v>0.12852107191575046</v>
      </c>
      <c r="H36">
        <v>0.18801444880518897</v>
      </c>
      <c r="I36">
        <v>0.14819692857226235</v>
      </c>
      <c r="J36" t="str">
        <f t="shared" si="2"/>
        <v>Definition-is about</v>
      </c>
      <c r="K36" s="12">
        <f t="shared" si="0"/>
        <v>9.2298126162167399E-2</v>
      </c>
    </row>
    <row r="37" spans="1:11" x14ac:dyDescent="0.25">
      <c r="A37" t="s">
        <v>35</v>
      </c>
      <c r="B37" t="s">
        <v>120</v>
      </c>
      <c r="C37" t="s">
        <v>22</v>
      </c>
      <c r="D37">
        <v>0.41402668168371487</v>
      </c>
      <c r="E37">
        <v>0.26292587282676855</v>
      </c>
      <c r="F37">
        <v>0.22955015888367336</v>
      </c>
      <c r="G37">
        <v>0.1824350619988595</v>
      </c>
      <c r="H37">
        <v>0.16808814063331431</v>
      </c>
      <c r="I37">
        <v>0.24490036135189713</v>
      </c>
      <c r="J37" t="str">
        <f t="shared" ref="J37:J47" si="3">INDEX($D$1:$I$1, MATCH(MAX(D37:I37), D37:I37, 0))</f>
        <v>is about</v>
      </c>
      <c r="K37" s="12">
        <f t="shared" ref="K37:K47" si="4">MAX(D37:I37)-MIN(D37:I37)</f>
        <v>0.24593854105040056</v>
      </c>
    </row>
    <row r="38" spans="1:11" x14ac:dyDescent="0.25">
      <c r="A38" t="s">
        <v>35</v>
      </c>
      <c r="B38" t="s">
        <v>120</v>
      </c>
      <c r="C38" t="s">
        <v>26</v>
      </c>
      <c r="D38">
        <v>0.3017171225082923</v>
      </c>
      <c r="E38">
        <v>0.2588145903837834</v>
      </c>
      <c r="F38">
        <v>0.18949695197389305</v>
      </c>
      <c r="G38">
        <v>0.18846196464358259</v>
      </c>
      <c r="H38">
        <v>0.20363369105280799</v>
      </c>
      <c r="I38">
        <v>0.22215641776264233</v>
      </c>
      <c r="J38" t="str">
        <f t="shared" si="3"/>
        <v>is about</v>
      </c>
      <c r="K38" s="12">
        <f t="shared" si="4"/>
        <v>0.11325515786470972</v>
      </c>
    </row>
    <row r="39" spans="1:11" x14ac:dyDescent="0.25">
      <c r="A39" t="s">
        <v>35</v>
      </c>
      <c r="B39" t="s">
        <v>120</v>
      </c>
      <c r="C39" t="s">
        <v>25</v>
      </c>
      <c r="D39">
        <v>0.21404542719665109</v>
      </c>
      <c r="E39">
        <v>0.20031663055290697</v>
      </c>
      <c r="F39">
        <v>0.23405437331184414</v>
      </c>
      <c r="G39">
        <v>0.20700162344735201</v>
      </c>
      <c r="H39">
        <v>0.1543967975042794</v>
      </c>
      <c r="I39">
        <v>0.22440708495947068</v>
      </c>
      <c r="J39" t="str">
        <f t="shared" si="3"/>
        <v>QA-is about</v>
      </c>
      <c r="K39" s="12">
        <f t="shared" si="4"/>
        <v>7.9657575807564746E-2</v>
      </c>
    </row>
    <row r="40" spans="1:11" x14ac:dyDescent="0.25">
      <c r="A40" t="s">
        <v>35</v>
      </c>
      <c r="B40" t="s">
        <v>120</v>
      </c>
      <c r="C40" t="s">
        <v>24</v>
      </c>
      <c r="D40">
        <v>0.2711113456433602</v>
      </c>
      <c r="E40">
        <v>0.22687549733411316</v>
      </c>
      <c r="F40">
        <v>0.14432176902885452</v>
      </c>
      <c r="G40">
        <v>0.13832085885842621</v>
      </c>
      <c r="H40">
        <v>0.2594737795171097</v>
      </c>
      <c r="I40">
        <v>0.30298518407444258</v>
      </c>
      <c r="J40" t="str">
        <f t="shared" si="3"/>
        <v>Definition-belongs to</v>
      </c>
      <c r="K40" s="12">
        <f t="shared" si="4"/>
        <v>0.16466432521601637</v>
      </c>
    </row>
    <row r="41" spans="1:11" x14ac:dyDescent="0.25">
      <c r="A41" t="s">
        <v>35</v>
      </c>
      <c r="B41" t="s">
        <v>120</v>
      </c>
      <c r="C41" t="s">
        <v>23</v>
      </c>
      <c r="D41">
        <v>0.31220595209202051</v>
      </c>
      <c r="E41">
        <v>0.2507089886836108</v>
      </c>
      <c r="F41">
        <v>0.21287324321238102</v>
      </c>
      <c r="G41">
        <v>0.19527104627480471</v>
      </c>
      <c r="H41">
        <v>0.19030446766857184</v>
      </c>
      <c r="I41">
        <v>0.18563925163305856</v>
      </c>
      <c r="J41" t="str">
        <f t="shared" si="3"/>
        <v>is about</v>
      </c>
      <c r="K41" s="12">
        <f t="shared" si="4"/>
        <v>0.12656670045896196</v>
      </c>
    </row>
    <row r="42" spans="1:11" x14ac:dyDescent="0.25">
      <c r="A42" t="s">
        <v>35</v>
      </c>
      <c r="B42" t="s">
        <v>120</v>
      </c>
      <c r="C42" t="s">
        <v>18</v>
      </c>
      <c r="D42">
        <v>0.3017171225082923</v>
      </c>
      <c r="E42">
        <v>0.2588145903837834</v>
      </c>
      <c r="F42">
        <v>0.18949695197389305</v>
      </c>
      <c r="G42">
        <v>0.18846196464358259</v>
      </c>
      <c r="H42">
        <v>0.20363369105280799</v>
      </c>
      <c r="I42">
        <v>0.22215641776264233</v>
      </c>
      <c r="J42" t="str">
        <f t="shared" si="3"/>
        <v>is about</v>
      </c>
      <c r="K42" s="12">
        <f t="shared" si="4"/>
        <v>0.11325515786470972</v>
      </c>
    </row>
    <row r="43" spans="1:11" x14ac:dyDescent="0.25">
      <c r="A43" t="s">
        <v>5</v>
      </c>
      <c r="B43" t="s">
        <v>120</v>
      </c>
      <c r="C43" t="s">
        <v>22</v>
      </c>
      <c r="D43">
        <v>0.27307502222978153</v>
      </c>
      <c r="E43">
        <v>0.27427496637066062</v>
      </c>
      <c r="F43">
        <v>0.24469000185828355</v>
      </c>
      <c r="G43">
        <v>0.21578548764064606</v>
      </c>
      <c r="H43">
        <v>0.23829051637309634</v>
      </c>
      <c r="I43">
        <v>0.2470448925028238</v>
      </c>
      <c r="J43" t="str">
        <f t="shared" si="3"/>
        <v>belongs to</v>
      </c>
      <c r="K43" s="12">
        <f t="shared" si="4"/>
        <v>5.848947873001456E-2</v>
      </c>
    </row>
    <row r="44" spans="1:11" x14ac:dyDescent="0.25">
      <c r="A44" t="s">
        <v>5</v>
      </c>
      <c r="B44" t="s">
        <v>120</v>
      </c>
      <c r="C44" t="s">
        <v>26</v>
      </c>
      <c r="D44">
        <v>0.27538039161894623</v>
      </c>
      <c r="E44">
        <v>0.24471157156355511</v>
      </c>
      <c r="F44">
        <v>0.23670169206989361</v>
      </c>
      <c r="G44">
        <v>0.18565966145761864</v>
      </c>
      <c r="H44">
        <v>0.25350319830800078</v>
      </c>
      <c r="I44">
        <v>0.27436160120884523</v>
      </c>
      <c r="J44" t="str">
        <f t="shared" si="3"/>
        <v>is about</v>
      </c>
      <c r="K44" s="12">
        <f t="shared" si="4"/>
        <v>8.9720730161327589E-2</v>
      </c>
    </row>
    <row r="45" spans="1:11" x14ac:dyDescent="0.25">
      <c r="A45" t="s">
        <v>5</v>
      </c>
      <c r="B45" t="s">
        <v>120</v>
      </c>
      <c r="C45" t="s">
        <v>25</v>
      </c>
      <c r="D45">
        <v>0.2437668388421686</v>
      </c>
      <c r="E45">
        <v>0.24163301026236039</v>
      </c>
      <c r="F45">
        <v>0.26683587229294409</v>
      </c>
      <c r="G45">
        <v>0.17469101211045709</v>
      </c>
      <c r="H45">
        <v>0.28649331889504792</v>
      </c>
      <c r="I45">
        <v>0.30692583242794835</v>
      </c>
      <c r="J45" t="str">
        <f t="shared" si="3"/>
        <v>Definition-belongs to</v>
      </c>
      <c r="K45" s="12">
        <f t="shared" si="4"/>
        <v>0.13223482031749126</v>
      </c>
    </row>
    <row r="46" spans="1:11" x14ac:dyDescent="0.25">
      <c r="A46" t="s">
        <v>5</v>
      </c>
      <c r="B46" t="s">
        <v>120</v>
      </c>
      <c r="C46" t="s">
        <v>24</v>
      </c>
      <c r="D46">
        <v>0.29020334437603446</v>
      </c>
      <c r="E46">
        <v>0.25081908033681882</v>
      </c>
      <c r="F46">
        <v>0.27158677610551524</v>
      </c>
      <c r="G46">
        <v>0.26081240852626691</v>
      </c>
      <c r="H46">
        <v>0.28160063533899665</v>
      </c>
      <c r="I46">
        <v>0.27333878006693818</v>
      </c>
      <c r="J46" t="str">
        <f t="shared" si="3"/>
        <v>is about</v>
      </c>
      <c r="K46" s="12">
        <f t="shared" si="4"/>
        <v>3.9384264039215633E-2</v>
      </c>
    </row>
    <row r="47" spans="1:11" x14ac:dyDescent="0.25">
      <c r="A47" t="s">
        <v>5</v>
      </c>
      <c r="B47" t="s">
        <v>120</v>
      </c>
      <c r="C47" t="s">
        <v>23</v>
      </c>
      <c r="D47">
        <v>0.24845365172570971</v>
      </c>
      <c r="E47">
        <v>0.2955655081501653</v>
      </c>
      <c r="F47">
        <v>0.23108920896287563</v>
      </c>
      <c r="G47">
        <v>0.15513345629037001</v>
      </c>
      <c r="H47">
        <v>0.22723805581786899</v>
      </c>
      <c r="I47">
        <v>0.29169618907576322</v>
      </c>
      <c r="J47" t="str">
        <f t="shared" si="3"/>
        <v>belongs to</v>
      </c>
      <c r="K47" s="12">
        <f t="shared" si="4"/>
        <v>0.14043205185979529</v>
      </c>
    </row>
  </sheetData>
  <autoFilter ref="A1:J47" xr:uid="{173A5501-39EF-4E8B-879A-EE4ECAE194B4}"/>
  <conditionalFormatting sqref="D1:I1 D2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3012-D9F6-4B11-8BC4-A934F6453E4E}">
  <dimension ref="A1:L67"/>
  <sheetViews>
    <sheetView topLeftCell="A45" workbookViewId="0">
      <selection activeCell="A39" sqref="A39:A67"/>
    </sheetView>
  </sheetViews>
  <sheetFormatPr defaultRowHeight="15" x14ac:dyDescent="0.25"/>
  <cols>
    <col min="1" max="1" width="16.7109375" customWidth="1"/>
    <col min="2" max="12" width="13.85546875" style="5" customWidth="1"/>
  </cols>
  <sheetData>
    <row r="1" spans="1:12" x14ac:dyDescent="0.25"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 t="s">
        <v>66</v>
      </c>
      <c r="L1" s="5" t="s">
        <v>67</v>
      </c>
    </row>
    <row r="2" spans="1:12" x14ac:dyDescent="0.25">
      <c r="A2" t="s">
        <v>57</v>
      </c>
      <c r="B2" s="6"/>
      <c r="H2" s="4"/>
    </row>
    <row r="3" spans="1:12" x14ac:dyDescent="0.25">
      <c r="A3" t="s">
        <v>58</v>
      </c>
      <c r="C3" s="6"/>
    </row>
    <row r="4" spans="1:12" x14ac:dyDescent="0.25">
      <c r="A4" t="s">
        <v>59</v>
      </c>
      <c r="D4" s="6"/>
    </row>
    <row r="5" spans="1:12" x14ac:dyDescent="0.25">
      <c r="A5" t="s">
        <v>60</v>
      </c>
      <c r="E5" s="6"/>
    </row>
    <row r="6" spans="1:12" x14ac:dyDescent="0.25">
      <c r="A6" t="s">
        <v>61</v>
      </c>
      <c r="F6" s="6"/>
    </row>
    <row r="7" spans="1:12" x14ac:dyDescent="0.25">
      <c r="A7" t="s">
        <v>62</v>
      </c>
      <c r="G7" s="6"/>
    </row>
    <row r="8" spans="1:12" x14ac:dyDescent="0.25">
      <c r="A8" t="s">
        <v>63</v>
      </c>
      <c r="H8" s="6"/>
    </row>
    <row r="9" spans="1:12" x14ac:dyDescent="0.25">
      <c r="A9" t="s">
        <v>64</v>
      </c>
      <c r="I9" s="6"/>
    </row>
    <row r="10" spans="1:12" s="7" customFormat="1" x14ac:dyDescent="0.25">
      <c r="A10" s="7" t="s">
        <v>65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t="s">
        <v>66</v>
      </c>
      <c r="K11" s="6"/>
    </row>
    <row r="12" spans="1:12" x14ac:dyDescent="0.25">
      <c r="A12" t="s">
        <v>67</v>
      </c>
      <c r="L12" s="6"/>
    </row>
    <row r="15" spans="1:12" x14ac:dyDescent="0.25">
      <c r="A15" t="s">
        <v>82</v>
      </c>
    </row>
    <row r="16" spans="1:12" x14ac:dyDescent="0.25">
      <c r="A16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2" spans="1:1" x14ac:dyDescent="0.25">
      <c r="A22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7" spans="1:1" x14ac:dyDescent="0.25">
      <c r="A27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78</v>
      </c>
    </row>
    <row r="33" spans="1:1" x14ac:dyDescent="0.25">
      <c r="A33" t="s">
        <v>79</v>
      </c>
    </row>
    <row r="35" spans="1:1" x14ac:dyDescent="0.25">
      <c r="A35" t="s">
        <v>80</v>
      </c>
    </row>
    <row r="36" spans="1:1" x14ac:dyDescent="0.25">
      <c r="A36" t="s">
        <v>81</v>
      </c>
    </row>
    <row r="39" spans="1:1" ht="18" x14ac:dyDescent="0.25">
      <c r="A39" s="9" t="s">
        <v>92</v>
      </c>
    </row>
    <row r="40" spans="1:1" x14ac:dyDescent="0.25">
      <c r="A40" s="10"/>
    </row>
    <row r="41" spans="1:1" x14ac:dyDescent="0.25">
      <c r="A41" s="11" t="s">
        <v>93</v>
      </c>
    </row>
    <row r="42" spans="1:1" x14ac:dyDescent="0.25">
      <c r="A42" s="11" t="s">
        <v>94</v>
      </c>
    </row>
    <row r="44" spans="1:1" ht="18" x14ac:dyDescent="0.25">
      <c r="A44" s="9" t="s">
        <v>95</v>
      </c>
    </row>
    <row r="45" spans="1:1" x14ac:dyDescent="0.25">
      <c r="A45" s="10"/>
    </row>
    <row r="46" spans="1:1" x14ac:dyDescent="0.25">
      <c r="A46" s="11" t="s">
        <v>96</v>
      </c>
    </row>
    <row r="47" spans="1:1" x14ac:dyDescent="0.25">
      <c r="A47" s="11" t="s">
        <v>97</v>
      </c>
    </row>
    <row r="49" spans="1:1" ht="18" x14ac:dyDescent="0.25">
      <c r="A49" s="9" t="s">
        <v>98</v>
      </c>
    </row>
    <row r="50" spans="1:1" x14ac:dyDescent="0.25">
      <c r="A50" s="10"/>
    </row>
    <row r="51" spans="1:1" x14ac:dyDescent="0.25">
      <c r="A51" s="11" t="s">
        <v>99</v>
      </c>
    </row>
    <row r="52" spans="1:1" x14ac:dyDescent="0.25">
      <c r="A52" s="11" t="s">
        <v>100</v>
      </c>
    </row>
    <row r="54" spans="1:1" ht="18" x14ac:dyDescent="0.25">
      <c r="A54" s="9" t="s">
        <v>101</v>
      </c>
    </row>
    <row r="55" spans="1:1" x14ac:dyDescent="0.25">
      <c r="A55" s="10"/>
    </row>
    <row r="56" spans="1:1" x14ac:dyDescent="0.25">
      <c r="A56" s="11" t="s">
        <v>102</v>
      </c>
    </row>
    <row r="57" spans="1:1" x14ac:dyDescent="0.25">
      <c r="A57" s="11" t="s">
        <v>103</v>
      </c>
    </row>
    <row r="59" spans="1:1" ht="18" x14ac:dyDescent="0.25">
      <c r="A59" s="9" t="s">
        <v>104</v>
      </c>
    </row>
    <row r="60" spans="1:1" x14ac:dyDescent="0.25">
      <c r="A60" s="10"/>
    </row>
    <row r="61" spans="1:1" x14ac:dyDescent="0.25">
      <c r="A61" s="11" t="s">
        <v>105</v>
      </c>
    </row>
    <row r="62" spans="1:1" x14ac:dyDescent="0.25">
      <c r="A62" s="11" t="s">
        <v>106</v>
      </c>
    </row>
    <row r="64" spans="1:1" ht="18" x14ac:dyDescent="0.25">
      <c r="A64" s="9" t="s">
        <v>107</v>
      </c>
    </row>
    <row r="65" spans="1:1" x14ac:dyDescent="0.25">
      <c r="A65" s="10"/>
    </row>
    <row r="66" spans="1:1" x14ac:dyDescent="0.25">
      <c r="A66" s="11" t="s">
        <v>108</v>
      </c>
    </row>
    <row r="67" spans="1:1" x14ac:dyDescent="0.25">
      <c r="A67" s="1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ECF0-A150-4575-898C-FB5C517439A0}">
  <dimension ref="A1:K31"/>
  <sheetViews>
    <sheetView tabSelected="1" workbookViewId="0">
      <selection activeCell="N7" sqref="N7"/>
    </sheetView>
  </sheetViews>
  <sheetFormatPr defaultRowHeight="15" x14ac:dyDescent="0.25"/>
  <cols>
    <col min="1" max="1" width="22" customWidth="1"/>
    <col min="3" max="3" width="20" customWidth="1"/>
    <col min="4" max="4" width="31.85546875" customWidth="1"/>
    <col min="5" max="7" width="9.5703125" bestFit="1" customWidth="1"/>
    <col min="8" max="8" width="11.28515625" customWidth="1"/>
    <col min="9" max="9" width="11.140625" customWidth="1"/>
    <col min="10" max="10" width="30.140625" customWidth="1"/>
  </cols>
  <sheetData>
    <row r="1" spans="1:11" x14ac:dyDescent="0.25">
      <c r="A1" s="2" t="s">
        <v>17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123</v>
      </c>
      <c r="I1" s="2" t="s">
        <v>124</v>
      </c>
      <c r="J1" s="2" t="s">
        <v>34</v>
      </c>
      <c r="K1" s="2"/>
    </row>
    <row r="2" spans="1:11" x14ac:dyDescent="0.25">
      <c r="A2" t="s">
        <v>137</v>
      </c>
      <c r="B2" t="s">
        <v>5</v>
      </c>
      <c r="C2" t="s">
        <v>21</v>
      </c>
      <c r="D2" t="s">
        <v>9</v>
      </c>
      <c r="E2">
        <v>2.0686632517832499E-2</v>
      </c>
      <c r="F2" s="1">
        <v>7.8590785907859007E-2</v>
      </c>
      <c r="G2" s="1">
        <v>2.91126882062668E-2</v>
      </c>
      <c r="H2" s="1">
        <f t="shared" ref="H2:H11" si="0" xml:space="preserve"> (1 + 0.25) * ((F2 * G2) / (0.25 * F2 + G2))</f>
        <v>5.8653891393718682E-2</v>
      </c>
      <c r="I2" s="1">
        <f t="shared" ref="I2:I11" si="1" xml:space="preserve"> (1 + 4) * ((F2 * G2) / (4 * F2 + G2))</f>
        <v>3.3306405195665606E-2</v>
      </c>
      <c r="J2" s="13" t="s">
        <v>115</v>
      </c>
    </row>
    <row r="3" spans="1:11" x14ac:dyDescent="0.25">
      <c r="A3" t="s">
        <v>137</v>
      </c>
      <c r="B3" t="s">
        <v>5</v>
      </c>
      <c r="C3" t="s">
        <v>21</v>
      </c>
      <c r="D3" t="s">
        <v>13</v>
      </c>
      <c r="E3">
        <v>4.7795571493989698E-2</v>
      </c>
      <c r="F3">
        <v>7.3170731707316999E-2</v>
      </c>
      <c r="G3">
        <v>3.7525904670811398E-2</v>
      </c>
      <c r="H3" s="1">
        <f t="shared" si="0"/>
        <v>6.1489326873848435E-2</v>
      </c>
      <c r="I3" s="1">
        <f t="shared" si="1"/>
        <v>4.1576687853390047E-2</v>
      </c>
      <c r="J3" s="14" t="s">
        <v>115</v>
      </c>
    </row>
    <row r="4" spans="1:11" x14ac:dyDescent="0.25">
      <c r="A4" t="s">
        <v>137</v>
      </c>
      <c r="B4" t="s">
        <v>5</v>
      </c>
      <c r="C4" t="s">
        <v>21</v>
      </c>
      <c r="D4" t="s">
        <v>12</v>
      </c>
      <c r="E4">
        <v>1.55616626588801E-2</v>
      </c>
      <c r="F4">
        <v>5.9620596205962002E-2</v>
      </c>
      <c r="G4">
        <v>1.0791621455866301E-2</v>
      </c>
      <c r="H4" s="1">
        <f t="shared" si="0"/>
        <v>3.1297848548886661E-2</v>
      </c>
      <c r="I4" s="1">
        <f t="shared" si="1"/>
        <v>1.2905535455346034E-2</v>
      </c>
      <c r="J4" s="14" t="s">
        <v>115</v>
      </c>
    </row>
    <row r="5" spans="1:11" x14ac:dyDescent="0.25">
      <c r="A5" t="s">
        <v>137</v>
      </c>
      <c r="B5" t="s">
        <v>5</v>
      </c>
      <c r="C5" t="s">
        <v>21</v>
      </c>
      <c r="D5" t="s">
        <v>11</v>
      </c>
      <c r="E5">
        <v>7.8244190121178406E-2</v>
      </c>
      <c r="F5">
        <v>0.15718157181571801</v>
      </c>
      <c r="G5">
        <v>7.5074773310101595E-2</v>
      </c>
      <c r="H5" s="1">
        <f t="shared" si="0"/>
        <v>0.12897125249154295</v>
      </c>
      <c r="I5" s="1">
        <f t="shared" si="1"/>
        <v>8.3833142159402602E-2</v>
      </c>
      <c r="J5" s="14" t="s">
        <v>115</v>
      </c>
    </row>
    <row r="6" spans="1:11" x14ac:dyDescent="0.25">
      <c r="A6" t="s">
        <v>137</v>
      </c>
      <c r="B6" t="s">
        <v>5</v>
      </c>
      <c r="C6" t="s">
        <v>21</v>
      </c>
      <c r="D6" t="s">
        <v>10</v>
      </c>
      <c r="E6">
        <v>2.2048354689766202E-2</v>
      </c>
      <c r="F6">
        <v>6.5040650406504003E-2</v>
      </c>
      <c r="G6">
        <v>2.1914503015997899E-2</v>
      </c>
      <c r="H6" s="1">
        <f t="shared" si="0"/>
        <v>4.6671447753224418E-2</v>
      </c>
      <c r="I6" s="1">
        <f t="shared" si="1"/>
        <v>2.5264963126034247E-2</v>
      </c>
      <c r="J6" s="14" t="s">
        <v>114</v>
      </c>
    </row>
    <row r="7" spans="1:11" x14ac:dyDescent="0.25">
      <c r="A7" t="s">
        <v>137</v>
      </c>
      <c r="B7" t="s">
        <v>27</v>
      </c>
      <c r="C7" t="s">
        <v>21</v>
      </c>
      <c r="D7" t="s">
        <v>9</v>
      </c>
      <c r="E7">
        <v>8.8603281242393191E-3</v>
      </c>
      <c r="F7">
        <v>3.7940379403794001E-2</v>
      </c>
      <c r="G7">
        <v>1.15806390622045E-2</v>
      </c>
      <c r="H7" s="1">
        <f t="shared" si="0"/>
        <v>2.6071595794491885E-2</v>
      </c>
      <c r="I7" s="1">
        <f t="shared" si="1"/>
        <v>1.3449493036456279E-2</v>
      </c>
      <c r="J7" s="14" t="s">
        <v>118</v>
      </c>
    </row>
    <row r="8" spans="1:11" x14ac:dyDescent="0.25">
      <c r="A8" t="s">
        <v>137</v>
      </c>
      <c r="B8" t="s">
        <v>27</v>
      </c>
      <c r="C8" t="s">
        <v>21</v>
      </c>
      <c r="D8" t="s">
        <v>13</v>
      </c>
      <c r="E8">
        <v>3.2897329235278198E-3</v>
      </c>
      <c r="F8">
        <v>2.7100271002710001E-2</v>
      </c>
      <c r="G8">
        <v>4.01340343284222E-3</v>
      </c>
      <c r="H8" s="1">
        <f t="shared" si="0"/>
        <v>1.2601915371403278E-2</v>
      </c>
      <c r="I8" s="1">
        <f t="shared" si="1"/>
        <v>4.8376469593263008E-3</v>
      </c>
      <c r="J8" s="14" t="s">
        <v>118</v>
      </c>
    </row>
    <row r="9" spans="1:11" x14ac:dyDescent="0.25">
      <c r="A9" t="s">
        <v>137</v>
      </c>
      <c r="B9" t="s">
        <v>27</v>
      </c>
      <c r="C9" t="s">
        <v>21</v>
      </c>
      <c r="D9" t="s">
        <v>12</v>
      </c>
      <c r="E9">
        <v>3.8499183220801199E-3</v>
      </c>
      <c r="F9">
        <v>4.8780487804878002E-2</v>
      </c>
      <c r="G9">
        <v>7.0748006154883096E-3</v>
      </c>
      <c r="H9" s="1">
        <f t="shared" si="0"/>
        <v>2.2386715874900109E-2</v>
      </c>
      <c r="I9" s="1">
        <f t="shared" si="1"/>
        <v>8.534069464859519E-3</v>
      </c>
      <c r="J9" s="14" t="s">
        <v>118</v>
      </c>
    </row>
    <row r="10" spans="1:11" x14ac:dyDescent="0.25">
      <c r="A10" t="s">
        <v>137</v>
      </c>
      <c r="B10" t="s">
        <v>27</v>
      </c>
      <c r="C10" t="s">
        <v>21</v>
      </c>
      <c r="D10" t="s">
        <v>11</v>
      </c>
      <c r="E10">
        <v>4.5612114577631797E-3</v>
      </c>
      <c r="F10">
        <v>5.6910569105690999E-2</v>
      </c>
      <c r="G10">
        <v>7.9175719635507392E-3</v>
      </c>
      <c r="H10" s="1">
        <f t="shared" si="0"/>
        <v>2.5434023887630008E-2</v>
      </c>
      <c r="I10" s="1">
        <f t="shared" si="1"/>
        <v>9.5643109270890907E-3</v>
      </c>
      <c r="J10" s="14" t="s">
        <v>117</v>
      </c>
    </row>
    <row r="11" spans="1:11" x14ac:dyDescent="0.25">
      <c r="A11" t="s">
        <v>137</v>
      </c>
      <c r="B11" t="s">
        <v>27</v>
      </c>
      <c r="C11" t="s">
        <v>21</v>
      </c>
      <c r="D11" t="s">
        <v>10</v>
      </c>
      <c r="E11">
        <v>6.4939577134699002E-3</v>
      </c>
      <c r="F11">
        <v>3.2520325203252001E-2</v>
      </c>
      <c r="G11">
        <v>8.8633827514745696E-3</v>
      </c>
      <c r="H11" s="1">
        <f t="shared" si="0"/>
        <v>2.1202275812626778E-2</v>
      </c>
      <c r="I11" s="1">
        <f t="shared" si="1"/>
        <v>1.0372476372767392E-2</v>
      </c>
      <c r="J11" s="14" t="s">
        <v>143</v>
      </c>
    </row>
    <row r="12" spans="1:11" x14ac:dyDescent="0.25">
      <c r="A12" t="s">
        <v>137</v>
      </c>
      <c r="B12" t="s">
        <v>35</v>
      </c>
      <c r="C12" t="s">
        <v>21</v>
      </c>
      <c r="D12" t="s">
        <v>9</v>
      </c>
      <c r="E12">
        <v>9.4166989288940503E-2</v>
      </c>
      <c r="F12">
        <v>8.1300813008129996E-2</v>
      </c>
      <c r="G12">
        <v>6.5128161872811896E-2</v>
      </c>
      <c r="H12" s="1">
        <f t="shared" ref="H12" si="2" xml:space="preserve"> (1 + 0.25) * ((F12 * G12) / (0.25 * F12 + G12))</f>
        <v>7.7454125157168055E-2</v>
      </c>
      <c r="I12" s="1">
        <f t="shared" ref="I12" si="3" xml:space="preserve"> (1 + 4) * ((F12 * G12) / (4 * F12 + G12))</f>
        <v>6.7826625290129797E-2</v>
      </c>
      <c r="J12" s="14" t="s">
        <v>16</v>
      </c>
    </row>
    <row r="13" spans="1:11" x14ac:dyDescent="0.25">
      <c r="A13" t="s">
        <v>137</v>
      </c>
      <c r="B13" t="s">
        <v>35</v>
      </c>
      <c r="C13" t="s">
        <v>21</v>
      </c>
      <c r="D13" t="s">
        <v>13</v>
      </c>
      <c r="E13">
        <v>0.26940868906475901</v>
      </c>
      <c r="F13">
        <v>6.7750677506775006E-2</v>
      </c>
      <c r="G13">
        <v>4.3732946515715201E-2</v>
      </c>
      <c r="H13" s="1">
        <f t="shared" ref="H13" si="4" xml:space="preserve"> (1 + 0.25) * ((F13 * G13) / (0.25 * F13 + G13))</f>
        <v>6.1045547177682027E-2</v>
      </c>
      <c r="I13" s="1">
        <f t="shared" ref="I13" si="5" xml:space="preserve"> (1 + 4) * ((F13 * G13) / (4 * F13 + G13))</f>
        <v>4.7070242824619329E-2</v>
      </c>
      <c r="J13" s="14" t="s">
        <v>145</v>
      </c>
    </row>
    <row r="14" spans="1:11" x14ac:dyDescent="0.25">
      <c r="A14" t="s">
        <v>137</v>
      </c>
      <c r="B14" t="s">
        <v>35</v>
      </c>
      <c r="C14" t="s">
        <v>21</v>
      </c>
      <c r="D14" t="s">
        <v>12</v>
      </c>
      <c r="E14">
        <v>3.2889560225292498E-2</v>
      </c>
      <c r="F14">
        <v>5.4200542005420002E-2</v>
      </c>
      <c r="G14">
        <v>1.8443198008119902E-2</v>
      </c>
      <c r="H14" s="1">
        <f t="shared" ref="H14" si="6" xml:space="preserve"> (1 + 0.25) * ((F14 * G14) / (0.25 * F14 + G14))</f>
        <v>3.9056235264501984E-2</v>
      </c>
      <c r="I14" s="1">
        <f t="shared" ref="I14" si="7" xml:space="preserve"> (1 + 4) * ((F14 * G14) / (4 * F14 + G14))</f>
        <v>2.1246567896830583E-2</v>
      </c>
      <c r="J14" s="14" t="s">
        <v>145</v>
      </c>
    </row>
    <row r="15" spans="1:11" x14ac:dyDescent="0.25">
      <c r="A15" t="s">
        <v>137</v>
      </c>
      <c r="B15" t="s">
        <v>35</v>
      </c>
      <c r="C15" t="s">
        <v>21</v>
      </c>
      <c r="D15" t="s">
        <v>11</v>
      </c>
      <c r="E15">
        <v>5.5658832017908902E-2</v>
      </c>
      <c r="F15">
        <v>6.7750677506775006E-2</v>
      </c>
      <c r="G15">
        <v>5.2269153585368197E-2</v>
      </c>
      <c r="H15" s="1">
        <f t="shared" ref="H15" si="8" xml:space="preserve"> (1 + 0.25) * ((F15 * G15) / (0.25 * F15 + G15))</f>
        <v>6.3961731238111455E-2</v>
      </c>
      <c r="I15" s="1">
        <f t="shared" ref="I15" si="9" xml:space="preserve"> (1 + 4) * ((F15 * G15) / (4 * F15 + G15))</f>
        <v>5.4772328908271106E-2</v>
      </c>
      <c r="J15" s="14" t="s">
        <v>16</v>
      </c>
    </row>
    <row r="16" spans="1:11" x14ac:dyDescent="0.25">
      <c r="A16" t="s">
        <v>137</v>
      </c>
      <c r="B16" t="s">
        <v>35</v>
      </c>
      <c r="C16" t="s">
        <v>21</v>
      </c>
      <c r="D16" t="s">
        <v>10</v>
      </c>
      <c r="E16">
        <v>6.4673213303014204E-2</v>
      </c>
      <c r="F16">
        <v>8.6720867208672003E-2</v>
      </c>
      <c r="G16">
        <v>6.0683366434425297E-2</v>
      </c>
      <c r="H16" s="1">
        <f t="shared" ref="H16" si="10" xml:space="preserve"> (1 + 0.25) * ((F16 * G16) / (0.25 * F16 + G16))</f>
        <v>7.986712627621724E-2</v>
      </c>
      <c r="I16" s="1">
        <f t="shared" ref="I16" si="11" xml:space="preserve"> (1 + 4) * ((F16 * G16) / (4 * F16 + G16))</f>
        <v>6.4560137220931887E-2</v>
      </c>
      <c r="J16" s="14" t="s">
        <v>15</v>
      </c>
    </row>
    <row r="17" spans="1:10" x14ac:dyDescent="0.25">
      <c r="A17" t="s">
        <v>159</v>
      </c>
      <c r="B17" t="s">
        <v>27</v>
      </c>
      <c r="C17" t="s">
        <v>120</v>
      </c>
      <c r="D17" t="s">
        <v>151</v>
      </c>
      <c r="E17">
        <v>0.107019043156067</v>
      </c>
      <c r="F17">
        <v>0.15261044176706801</v>
      </c>
      <c r="G17">
        <v>0.111411307944874</v>
      </c>
      <c r="H17">
        <f t="shared" ref="H17:H31" si="12" xml:space="preserve"> (1 + 0.25) * ((E17 * F17) / (0.25 * E17 + F17))</f>
        <v>0.11381962067328433</v>
      </c>
      <c r="I17">
        <f t="shared" ref="I17:I31" si="13" xml:space="preserve"> (1 + 4) * ((E17 * F17) / (4 * E17 + F17))</f>
        <v>0.14062855117347081</v>
      </c>
      <c r="J17" t="s">
        <v>152</v>
      </c>
    </row>
    <row r="18" spans="1:10" x14ac:dyDescent="0.25">
      <c r="A18" t="s">
        <v>159</v>
      </c>
      <c r="B18" t="s">
        <v>27</v>
      </c>
      <c r="C18" t="s">
        <v>120</v>
      </c>
      <c r="D18" t="s">
        <v>153</v>
      </c>
      <c r="E18">
        <v>8.3212536497373896E-2</v>
      </c>
      <c r="F18">
        <v>0.132530120481927</v>
      </c>
      <c r="G18">
        <v>9.98295339631909E-2</v>
      </c>
      <c r="H18">
        <f t="shared" si="12"/>
        <v>8.9903585460977348E-2</v>
      </c>
      <c r="I18">
        <f t="shared" si="13"/>
        <v>0.1184855513021727</v>
      </c>
      <c r="J18" t="s">
        <v>115</v>
      </c>
    </row>
    <row r="19" spans="1:10" x14ac:dyDescent="0.25">
      <c r="A19" t="s">
        <v>159</v>
      </c>
      <c r="B19" t="s">
        <v>27</v>
      </c>
      <c r="C19" t="s">
        <v>120</v>
      </c>
      <c r="D19" t="s">
        <v>154</v>
      </c>
      <c r="E19">
        <v>9.2846997747085894E-2</v>
      </c>
      <c r="F19">
        <v>0.160642570281124</v>
      </c>
      <c r="G19">
        <v>9.3112035161294099E-2</v>
      </c>
      <c r="H19">
        <f t="shared" si="12"/>
        <v>0.1014062409837809</v>
      </c>
      <c r="I19">
        <f t="shared" si="13"/>
        <v>0.1401722142181907</v>
      </c>
      <c r="J19" t="s">
        <v>115</v>
      </c>
    </row>
    <row r="20" spans="1:10" x14ac:dyDescent="0.25">
      <c r="A20" t="s">
        <v>159</v>
      </c>
      <c r="B20" t="s">
        <v>27</v>
      </c>
      <c r="C20" t="s">
        <v>120</v>
      </c>
      <c r="D20" t="s">
        <v>155</v>
      </c>
      <c r="E20">
        <v>0.14063153926956901</v>
      </c>
      <c r="F20">
        <v>0.22088353413654599</v>
      </c>
      <c r="G20">
        <v>0.11266204171654901</v>
      </c>
      <c r="H20">
        <f t="shared" si="12"/>
        <v>0.15165120321076409</v>
      </c>
      <c r="I20">
        <f t="shared" si="13"/>
        <v>0.19825636415574344</v>
      </c>
      <c r="J20" t="s">
        <v>115</v>
      </c>
    </row>
    <row r="21" spans="1:10" x14ac:dyDescent="0.25">
      <c r="A21" t="s">
        <v>159</v>
      </c>
      <c r="B21" t="s">
        <v>27</v>
      </c>
      <c r="C21" t="s">
        <v>120</v>
      </c>
      <c r="D21" t="s">
        <v>156</v>
      </c>
      <c r="E21">
        <v>8.4893419833178801E-2</v>
      </c>
      <c r="F21">
        <v>0.132530120481927</v>
      </c>
      <c r="G21">
        <v>8.6968563910815602E-2</v>
      </c>
      <c r="H21">
        <f t="shared" si="12"/>
        <v>9.146894994081195E-2</v>
      </c>
      <c r="I21">
        <f t="shared" si="13"/>
        <v>0.11915743066494433</v>
      </c>
      <c r="J21" t="s">
        <v>115</v>
      </c>
    </row>
    <row r="22" spans="1:10" x14ac:dyDescent="0.25">
      <c r="A22" t="s">
        <v>159</v>
      </c>
      <c r="B22" t="s">
        <v>35</v>
      </c>
      <c r="C22" t="s">
        <v>120</v>
      </c>
      <c r="D22" t="s">
        <v>151</v>
      </c>
      <c r="E22">
        <v>0.37309396218185698</v>
      </c>
      <c r="F22">
        <v>0.425702811244979</v>
      </c>
      <c r="G22">
        <v>0.33476756922595002</v>
      </c>
      <c r="H22">
        <f t="shared" si="12"/>
        <v>0.38254913570089427</v>
      </c>
      <c r="I22">
        <f t="shared" si="13"/>
        <v>0.41402668168371487</v>
      </c>
      <c r="J22" t="s">
        <v>117</v>
      </c>
    </row>
    <row r="23" spans="1:10" x14ac:dyDescent="0.25">
      <c r="A23" t="s">
        <v>159</v>
      </c>
      <c r="B23" t="s">
        <v>35</v>
      </c>
      <c r="C23" t="s">
        <v>120</v>
      </c>
      <c r="D23" t="s">
        <v>153</v>
      </c>
      <c r="E23">
        <v>0.25225650075047601</v>
      </c>
      <c r="F23">
        <v>0.31726907630522</v>
      </c>
      <c r="G23">
        <v>0.24515961338808201</v>
      </c>
      <c r="H23">
        <f t="shared" si="12"/>
        <v>0.26303642000932914</v>
      </c>
      <c r="I23">
        <f t="shared" si="13"/>
        <v>0.3017171225082923</v>
      </c>
      <c r="J23" t="s">
        <v>118</v>
      </c>
    </row>
    <row r="24" spans="1:10" x14ac:dyDescent="0.25">
      <c r="A24" t="s">
        <v>159</v>
      </c>
      <c r="B24" t="s">
        <v>35</v>
      </c>
      <c r="C24" t="s">
        <v>120</v>
      </c>
      <c r="D24" t="s">
        <v>154</v>
      </c>
      <c r="E24">
        <v>0.17941039598400699</v>
      </c>
      <c r="F24">
        <v>0.22489959839357401</v>
      </c>
      <c r="G24">
        <v>0.19937287481835</v>
      </c>
      <c r="H24">
        <f t="shared" si="12"/>
        <v>0.18697403763018661</v>
      </c>
      <c r="I24">
        <f t="shared" si="13"/>
        <v>0.21404542719665109</v>
      </c>
      <c r="J24" t="s">
        <v>118</v>
      </c>
    </row>
    <row r="25" spans="1:10" x14ac:dyDescent="0.25">
      <c r="A25" t="s">
        <v>159</v>
      </c>
      <c r="B25" t="s">
        <v>35</v>
      </c>
      <c r="C25" t="s">
        <v>120</v>
      </c>
      <c r="D25" t="s">
        <v>155</v>
      </c>
      <c r="E25">
        <v>0.26346655461108998</v>
      </c>
      <c r="F25">
        <v>0.27309236947791099</v>
      </c>
      <c r="G25">
        <v>0.22561008661506801</v>
      </c>
      <c r="H25">
        <f t="shared" si="12"/>
        <v>0.26533704648285916</v>
      </c>
      <c r="I25">
        <f t="shared" si="13"/>
        <v>0.2711113456433602</v>
      </c>
      <c r="J25" t="s">
        <v>119</v>
      </c>
    </row>
    <row r="26" spans="1:10" x14ac:dyDescent="0.25">
      <c r="A26" t="s">
        <v>159</v>
      </c>
      <c r="B26" t="s">
        <v>35</v>
      </c>
      <c r="C26" t="s">
        <v>120</v>
      </c>
      <c r="D26" t="s">
        <v>156</v>
      </c>
      <c r="E26">
        <v>0.26890589002566301</v>
      </c>
      <c r="F26">
        <v>0.32530120481927699</v>
      </c>
      <c r="G26">
        <v>0.27830452041801201</v>
      </c>
      <c r="H26">
        <f t="shared" si="12"/>
        <v>0.27856446520001388</v>
      </c>
      <c r="I26">
        <f t="shared" si="13"/>
        <v>0.31220595209202051</v>
      </c>
      <c r="J26" t="s">
        <v>119</v>
      </c>
    </row>
    <row r="27" spans="1:10" x14ac:dyDescent="0.25">
      <c r="A27" t="s">
        <v>159</v>
      </c>
      <c r="B27" t="s">
        <v>5</v>
      </c>
      <c r="C27" t="s">
        <v>120</v>
      </c>
      <c r="D27" t="s">
        <v>151</v>
      </c>
      <c r="E27">
        <v>0.44534096946600799</v>
      </c>
      <c r="F27">
        <v>0.24899598393574199</v>
      </c>
      <c r="G27">
        <v>0.207289133505689</v>
      </c>
      <c r="H27">
        <f t="shared" si="12"/>
        <v>0.38467424131205291</v>
      </c>
      <c r="I27">
        <f t="shared" si="13"/>
        <v>0.27307502222978153</v>
      </c>
      <c r="J27" t="s">
        <v>158</v>
      </c>
    </row>
    <row r="28" spans="1:10" x14ac:dyDescent="0.25">
      <c r="A28" t="s">
        <v>159</v>
      </c>
      <c r="B28" t="s">
        <v>5</v>
      </c>
      <c r="C28" t="s">
        <v>120</v>
      </c>
      <c r="D28" t="s">
        <v>153</v>
      </c>
      <c r="E28">
        <v>0.22158860454901699</v>
      </c>
      <c r="F28">
        <v>0.29317269076305202</v>
      </c>
      <c r="G28">
        <v>0.21359683401583801</v>
      </c>
      <c r="H28">
        <f t="shared" si="12"/>
        <v>0.23296524694986853</v>
      </c>
      <c r="I28">
        <f t="shared" si="13"/>
        <v>0.27538039161894623</v>
      </c>
      <c r="J28" t="s">
        <v>158</v>
      </c>
    </row>
    <row r="29" spans="1:10" x14ac:dyDescent="0.25">
      <c r="A29" t="s">
        <v>159</v>
      </c>
      <c r="B29" t="s">
        <v>5</v>
      </c>
      <c r="C29" t="s">
        <v>120</v>
      </c>
      <c r="D29" t="s">
        <v>154</v>
      </c>
      <c r="E29">
        <v>0.239032319755211</v>
      </c>
      <c r="F29">
        <v>0.24497991967871399</v>
      </c>
      <c r="G29">
        <v>0.184746838010237</v>
      </c>
      <c r="H29">
        <f t="shared" si="12"/>
        <v>0.24019862376757181</v>
      </c>
      <c r="I29">
        <f t="shared" si="13"/>
        <v>0.2437668388421686</v>
      </c>
      <c r="J29" t="s">
        <v>158</v>
      </c>
    </row>
    <row r="30" spans="1:10" x14ac:dyDescent="0.25">
      <c r="A30" t="s">
        <v>159</v>
      </c>
      <c r="B30" t="s">
        <v>5</v>
      </c>
      <c r="C30" t="s">
        <v>120</v>
      </c>
      <c r="D30" t="s">
        <v>155</v>
      </c>
      <c r="E30">
        <v>0.59995260074990697</v>
      </c>
      <c r="F30">
        <v>0.25702811244979901</v>
      </c>
      <c r="G30">
        <v>0.15743402847504101</v>
      </c>
      <c r="H30">
        <f t="shared" si="12"/>
        <v>0.47358268786031399</v>
      </c>
      <c r="I30">
        <f t="shared" si="13"/>
        <v>0.29020334437603446</v>
      </c>
      <c r="J30" t="s">
        <v>158</v>
      </c>
    </row>
    <row r="31" spans="1:10" x14ac:dyDescent="0.25">
      <c r="A31" t="s">
        <v>159</v>
      </c>
      <c r="B31" t="s">
        <v>5</v>
      </c>
      <c r="C31" t="s">
        <v>120</v>
      </c>
      <c r="D31" t="s">
        <v>156</v>
      </c>
      <c r="E31">
        <v>0.15430569544394299</v>
      </c>
      <c r="F31">
        <v>0.29317269076305202</v>
      </c>
      <c r="G31">
        <v>0.200927566541764</v>
      </c>
      <c r="H31">
        <f t="shared" si="12"/>
        <v>0.17045341622325058</v>
      </c>
      <c r="I31">
        <f t="shared" si="13"/>
        <v>0.24845365172570971</v>
      </c>
      <c r="J31" t="s">
        <v>158</v>
      </c>
    </row>
  </sheetData>
  <phoneticPr fontId="3" type="noConversion"/>
  <conditionalFormatting sqref="E17:E1048576 F14:F16 G7 F2:F4 E1 F8:F12 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G1048576 F14:G16 F8:G12 G13 G7 F2:G6 E1:G1 J2:J1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1048576 G14:G16 J7 G2:G4 F1 G8:G12 J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1048576 J14:J16 J8:J12 J2:J4 G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102D-7BF6-4367-8432-303A60219FC0}">
  <dimension ref="A1:K70"/>
  <sheetViews>
    <sheetView workbookViewId="0">
      <selection activeCell="E2" sqref="E2:I31"/>
    </sheetView>
  </sheetViews>
  <sheetFormatPr defaultRowHeight="15" x14ac:dyDescent="0.25"/>
  <cols>
    <col min="1" max="1" width="22.7109375" customWidth="1"/>
    <col min="3" max="3" width="18.28515625" customWidth="1"/>
    <col min="4" max="4" width="36.28515625" customWidth="1"/>
    <col min="5" max="7" width="9.5703125" bestFit="1" customWidth="1"/>
    <col min="8" max="8" width="11.28515625" customWidth="1"/>
    <col min="9" max="9" width="9.5703125" customWidth="1"/>
    <col min="10" max="10" width="27.85546875" customWidth="1"/>
  </cols>
  <sheetData>
    <row r="1" spans="1:11" x14ac:dyDescent="0.25">
      <c r="A1" s="2" t="s">
        <v>17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123</v>
      </c>
      <c r="I1" s="2" t="s">
        <v>124</v>
      </c>
      <c r="J1" s="2" t="s">
        <v>34</v>
      </c>
      <c r="K1" s="2"/>
    </row>
    <row r="2" spans="1:11" x14ac:dyDescent="0.25">
      <c r="A2" t="s">
        <v>138</v>
      </c>
      <c r="B2" t="s">
        <v>5</v>
      </c>
      <c r="C2" t="s">
        <v>21</v>
      </c>
      <c r="D2" t="s">
        <v>9</v>
      </c>
      <c r="E2">
        <v>2.2977857424900501E-2</v>
      </c>
      <c r="F2">
        <v>0.116531165311653</v>
      </c>
      <c r="G2">
        <v>3.8267104388632601E-2</v>
      </c>
      <c r="H2" s="1">
        <v>8.2702469716420521E-2</v>
      </c>
      <c r="I2" s="1">
        <v>4.4204828184435677E-2</v>
      </c>
      <c r="J2" t="s">
        <v>115</v>
      </c>
    </row>
    <row r="3" spans="1:11" x14ac:dyDescent="0.25">
      <c r="A3" t="s">
        <v>138</v>
      </c>
      <c r="B3" t="s">
        <v>5</v>
      </c>
      <c r="C3" t="s">
        <v>21</v>
      </c>
      <c r="D3" t="s">
        <v>13</v>
      </c>
      <c r="E3">
        <v>2.9834271419637199E-2</v>
      </c>
      <c r="F3">
        <v>7.5880758807588003E-2</v>
      </c>
      <c r="G3">
        <v>4.0243811221039399E-2</v>
      </c>
      <c r="H3" s="1">
        <v>6.4463870139767468E-2</v>
      </c>
      <c r="I3" s="1">
        <v>4.4415727756829962E-2</v>
      </c>
      <c r="J3" t="s">
        <v>115</v>
      </c>
    </row>
    <row r="4" spans="1:11" x14ac:dyDescent="0.25">
      <c r="A4" t="s">
        <v>138</v>
      </c>
      <c r="B4" t="s">
        <v>5</v>
      </c>
      <c r="C4" t="s">
        <v>21</v>
      </c>
      <c r="D4" t="s">
        <v>12</v>
      </c>
      <c r="E4">
        <v>3.19990747408204E-2</v>
      </c>
      <c r="F4">
        <v>6.2330623306232999E-2</v>
      </c>
      <c r="G4">
        <v>2.84302521740076E-2</v>
      </c>
      <c r="H4" s="1">
        <v>5.0328284907250873E-2</v>
      </c>
      <c r="I4" s="1">
        <v>3.1900230836855038E-2</v>
      </c>
      <c r="J4" t="s">
        <v>115</v>
      </c>
    </row>
    <row r="5" spans="1:11" x14ac:dyDescent="0.25">
      <c r="A5" t="s">
        <v>138</v>
      </c>
      <c r="B5" t="s">
        <v>5</v>
      </c>
      <c r="C5" t="s">
        <v>21</v>
      </c>
      <c r="D5" t="s">
        <v>11</v>
      </c>
      <c r="E5">
        <v>7.3564366928585395E-2</v>
      </c>
      <c r="F5">
        <v>0.14905149051490499</v>
      </c>
      <c r="G5">
        <v>4.3510405977846098E-2</v>
      </c>
      <c r="H5" s="1">
        <v>0.10036256692474563</v>
      </c>
      <c r="I5" s="1">
        <v>5.0688798879746436E-2</v>
      </c>
      <c r="J5" t="s">
        <v>115</v>
      </c>
    </row>
    <row r="6" spans="1:11" x14ac:dyDescent="0.25">
      <c r="A6" t="s">
        <v>138</v>
      </c>
      <c r="B6" t="s">
        <v>5</v>
      </c>
      <c r="C6" t="s">
        <v>21</v>
      </c>
      <c r="D6" t="s">
        <v>10</v>
      </c>
      <c r="E6">
        <v>1.9003505631386499E-2</v>
      </c>
      <c r="F6">
        <v>7.8590785907859007E-2</v>
      </c>
      <c r="G6">
        <v>2.9146631609067698E-2</v>
      </c>
      <c r="H6" s="1">
        <v>5.8681428113034728E-2</v>
      </c>
      <c r="I6" s="1">
        <v>3.3341943225919893E-2</v>
      </c>
      <c r="J6" t="s">
        <v>115</v>
      </c>
    </row>
    <row r="7" spans="1:11" x14ac:dyDescent="0.25">
      <c r="A7" t="s">
        <v>138</v>
      </c>
      <c r="B7" t="s">
        <v>27</v>
      </c>
      <c r="C7" t="s">
        <v>21</v>
      </c>
      <c r="D7" t="s">
        <v>9</v>
      </c>
      <c r="E7">
        <v>4.9496396772439603E-2</v>
      </c>
      <c r="F7">
        <v>7.0460704607045996E-2</v>
      </c>
      <c r="G7">
        <v>3.5196525014895501E-2</v>
      </c>
      <c r="H7" s="1">
        <v>5.8698448863705677E-2</v>
      </c>
      <c r="I7" s="1">
        <v>3.9111422660296824E-2</v>
      </c>
      <c r="J7" t="s">
        <v>118</v>
      </c>
    </row>
    <row r="8" spans="1:11" x14ac:dyDescent="0.25">
      <c r="A8" t="s">
        <v>138</v>
      </c>
      <c r="B8" t="s">
        <v>27</v>
      </c>
      <c r="C8" t="s">
        <v>21</v>
      </c>
      <c r="D8" t="s">
        <v>13</v>
      </c>
      <c r="E8">
        <v>7.4723383539970697E-2</v>
      </c>
      <c r="F8">
        <v>7.3170731707316999E-2</v>
      </c>
      <c r="G8">
        <v>3.8645451071194097E-2</v>
      </c>
      <c r="H8" s="1">
        <v>6.2078692553762742E-2</v>
      </c>
      <c r="I8" s="1">
        <v>4.2672407808184994E-2</v>
      </c>
      <c r="J8" t="s">
        <v>118</v>
      </c>
    </row>
    <row r="9" spans="1:11" x14ac:dyDescent="0.25">
      <c r="A9" t="s">
        <v>138</v>
      </c>
      <c r="B9" t="s">
        <v>27</v>
      </c>
      <c r="C9" t="s">
        <v>21</v>
      </c>
      <c r="D9" t="s">
        <v>12</v>
      </c>
      <c r="E9">
        <v>3.10139341175428E-3</v>
      </c>
      <c r="F9">
        <v>5.4200542005420002E-2</v>
      </c>
      <c r="G9">
        <v>5.8670689799681496E-3</v>
      </c>
      <c r="H9" s="1">
        <v>2.0471427735860089E-2</v>
      </c>
      <c r="I9" s="1">
        <v>7.1405983821444235E-3</v>
      </c>
      <c r="J9" t="s">
        <v>118</v>
      </c>
    </row>
    <row r="10" spans="1:11" x14ac:dyDescent="0.25">
      <c r="A10" t="s">
        <v>138</v>
      </c>
      <c r="B10" t="s">
        <v>27</v>
      </c>
      <c r="C10" t="s">
        <v>21</v>
      </c>
      <c r="D10" t="s">
        <v>11</v>
      </c>
      <c r="E10">
        <v>2.8220116911912901E-3</v>
      </c>
      <c r="F10">
        <v>4.8780487804878002E-2</v>
      </c>
      <c r="G10">
        <v>5.33536585365853E-3</v>
      </c>
      <c r="H10" s="1">
        <v>1.8557794273594892E-2</v>
      </c>
      <c r="I10" s="1">
        <v>6.4916998979875655E-3</v>
      </c>
      <c r="J10" t="s">
        <v>117</v>
      </c>
    </row>
    <row r="11" spans="1:11" x14ac:dyDescent="0.25">
      <c r="A11" t="s">
        <v>138</v>
      </c>
      <c r="B11" t="s">
        <v>27</v>
      </c>
      <c r="C11" t="s">
        <v>21</v>
      </c>
      <c r="D11" t="s">
        <v>10</v>
      </c>
      <c r="E11">
        <v>4.5416553581539398E-2</v>
      </c>
      <c r="F11">
        <v>6.2330623306232999E-2</v>
      </c>
      <c r="G11">
        <v>2.8763796145139499E-2</v>
      </c>
      <c r="H11" s="1">
        <v>5.0535760547545827E-2</v>
      </c>
      <c r="I11" s="1">
        <v>3.223577376722192E-2</v>
      </c>
      <c r="J11" t="s">
        <v>119</v>
      </c>
    </row>
    <row r="12" spans="1:11" x14ac:dyDescent="0.25">
      <c r="A12" t="s">
        <v>138</v>
      </c>
      <c r="B12" t="s">
        <v>35</v>
      </c>
      <c r="C12" t="s">
        <v>21</v>
      </c>
      <c r="D12" t="s">
        <v>9</v>
      </c>
      <c r="E12">
        <v>4.6229387690012801E-2</v>
      </c>
      <c r="F12">
        <v>0.102981029810298</v>
      </c>
      <c r="G12">
        <v>5.8014928989873003E-2</v>
      </c>
      <c r="H12" s="1">
        <v>8.9159859019856805E-2</v>
      </c>
      <c r="I12" s="1">
        <v>6.3566085370403758E-2</v>
      </c>
      <c r="J12" t="s">
        <v>16</v>
      </c>
    </row>
    <row r="13" spans="1:11" x14ac:dyDescent="0.25">
      <c r="A13" t="s">
        <v>138</v>
      </c>
      <c r="B13" t="s">
        <v>35</v>
      </c>
      <c r="C13" t="s">
        <v>21</v>
      </c>
      <c r="D13" t="s">
        <v>13</v>
      </c>
      <c r="E13">
        <v>0.109136205542544</v>
      </c>
      <c r="F13">
        <v>0.12195121951219499</v>
      </c>
      <c r="G13">
        <v>8.9621739663715602E-2</v>
      </c>
      <c r="H13" s="1">
        <v>0.11374492019443745</v>
      </c>
      <c r="I13" s="1">
        <v>9.4639562080565814E-2</v>
      </c>
      <c r="J13" t="s">
        <v>145</v>
      </c>
    </row>
    <row r="14" spans="1:11" x14ac:dyDescent="0.25">
      <c r="A14" t="s">
        <v>138</v>
      </c>
      <c r="B14" t="s">
        <v>35</v>
      </c>
      <c r="C14" t="s">
        <v>21</v>
      </c>
      <c r="D14" t="s">
        <v>12</v>
      </c>
      <c r="E14">
        <v>6.4668876932703706E-2</v>
      </c>
      <c r="F14">
        <v>0.12195121951219499</v>
      </c>
      <c r="G14">
        <v>7.4578452058893394E-2</v>
      </c>
      <c r="H14" s="1">
        <v>0.10820473483904</v>
      </c>
      <c r="I14" s="1">
        <v>8.0860622026016599E-2</v>
      </c>
      <c r="J14" t="s">
        <v>145</v>
      </c>
    </row>
    <row r="15" spans="1:11" x14ac:dyDescent="0.25">
      <c r="A15" t="s">
        <v>138</v>
      </c>
      <c r="B15" t="s">
        <v>35</v>
      </c>
      <c r="C15" t="s">
        <v>21</v>
      </c>
      <c r="D15" t="s">
        <v>11</v>
      </c>
      <c r="E15">
        <v>8.3958994382734006E-2</v>
      </c>
      <c r="F15">
        <v>0.159891598915989</v>
      </c>
      <c r="G15">
        <v>9.8289694021566704E-2</v>
      </c>
      <c r="H15" s="1">
        <v>0.14208196074369828</v>
      </c>
      <c r="I15" s="1">
        <v>0.1064956741142417</v>
      </c>
      <c r="J15" t="s">
        <v>16</v>
      </c>
    </row>
    <row r="16" spans="1:11" x14ac:dyDescent="0.25">
      <c r="A16" t="s">
        <v>138</v>
      </c>
      <c r="B16" t="s">
        <v>35</v>
      </c>
      <c r="C16" t="s">
        <v>21</v>
      </c>
      <c r="D16" t="s">
        <v>10</v>
      </c>
      <c r="E16">
        <v>8.6295233956066697E-2</v>
      </c>
      <c r="F16">
        <v>0.119241192411924</v>
      </c>
      <c r="G16">
        <v>7.2349669293491597E-2</v>
      </c>
      <c r="H16" s="1">
        <v>0.10555823696188577</v>
      </c>
      <c r="I16" s="1">
        <v>7.8525706094610404E-2</v>
      </c>
      <c r="J16" t="s">
        <v>148</v>
      </c>
    </row>
    <row r="17" spans="1:10" x14ac:dyDescent="0.25">
      <c r="A17" t="s">
        <v>160</v>
      </c>
      <c r="B17" t="s">
        <v>27</v>
      </c>
      <c r="C17" t="s">
        <v>120</v>
      </c>
      <c r="D17" t="s">
        <v>151</v>
      </c>
      <c r="E17">
        <v>8.2878376843978793E-2</v>
      </c>
      <c r="F17">
        <v>4.4176706827309203E-2</v>
      </c>
      <c r="G17">
        <v>4.3227266493121398E-2</v>
      </c>
      <c r="H17" s="1">
        <f t="shared" ref="H17:H31" si="0" xml:space="preserve"> (1 + 0.25) * ((E17 * F17) / (0.25 * E17 + F17))</f>
        <v>7.0522003904326697E-2</v>
      </c>
      <c r="I17" s="1">
        <f t="shared" ref="I17:I31" si="1" xml:space="preserve"> (1 + 4) * ((E17 * F17) / (4 * E17 + F17))</f>
        <v>4.872756353162791E-2</v>
      </c>
      <c r="J17" t="s">
        <v>152</v>
      </c>
    </row>
    <row r="18" spans="1:10" x14ac:dyDescent="0.25">
      <c r="A18" t="s">
        <v>160</v>
      </c>
      <c r="B18" t="s">
        <v>27</v>
      </c>
      <c r="C18" t="s">
        <v>120</v>
      </c>
      <c r="D18" t="s">
        <v>153</v>
      </c>
      <c r="E18">
        <v>0.152999673765088</v>
      </c>
      <c r="F18">
        <v>8.43373493975903E-2</v>
      </c>
      <c r="G18">
        <v>6.7394758414191305E-2</v>
      </c>
      <c r="H18" s="1">
        <f t="shared" si="0"/>
        <v>0.13157552137678949</v>
      </c>
      <c r="I18" s="1">
        <f t="shared" si="1"/>
        <v>9.2653446900686151E-2</v>
      </c>
      <c r="J18" t="s">
        <v>115</v>
      </c>
    </row>
    <row r="19" spans="1:10" x14ac:dyDescent="0.25">
      <c r="A19" t="s">
        <v>160</v>
      </c>
      <c r="B19" t="s">
        <v>27</v>
      </c>
      <c r="C19" t="s">
        <v>120</v>
      </c>
      <c r="D19" t="s">
        <v>154</v>
      </c>
      <c r="E19">
        <v>7.5322498477302505E-2</v>
      </c>
      <c r="F19">
        <v>7.2289156626505993E-2</v>
      </c>
      <c r="G19">
        <v>7.0484654002848798E-2</v>
      </c>
      <c r="H19" s="1">
        <f t="shared" si="0"/>
        <v>7.4695634354567872E-2</v>
      </c>
      <c r="I19" s="1">
        <f t="shared" si="1"/>
        <v>7.2876121193022933E-2</v>
      </c>
      <c r="J19" t="s">
        <v>115</v>
      </c>
    </row>
    <row r="20" spans="1:10" x14ac:dyDescent="0.25">
      <c r="A20" t="s">
        <v>160</v>
      </c>
      <c r="B20" t="s">
        <v>27</v>
      </c>
      <c r="C20" t="s">
        <v>120</v>
      </c>
      <c r="D20" t="s">
        <v>155</v>
      </c>
      <c r="E20">
        <v>7.43124638936907E-2</v>
      </c>
      <c r="F20">
        <v>6.82730923694779E-2</v>
      </c>
      <c r="G20">
        <v>7.0944424009889998E-2</v>
      </c>
      <c r="H20" s="1">
        <f t="shared" si="0"/>
        <v>7.3020597646528879E-2</v>
      </c>
      <c r="I20" s="1">
        <f t="shared" si="1"/>
        <v>6.9401138015435751E-2</v>
      </c>
      <c r="J20" t="s">
        <v>115</v>
      </c>
    </row>
    <row r="21" spans="1:10" x14ac:dyDescent="0.25">
      <c r="A21" t="s">
        <v>160</v>
      </c>
      <c r="B21" t="s">
        <v>27</v>
      </c>
      <c r="C21" t="s">
        <v>120</v>
      </c>
      <c r="D21" t="s">
        <v>156</v>
      </c>
      <c r="E21">
        <v>0.143575698018931</v>
      </c>
      <c r="F21">
        <v>8.8353413654618407E-2</v>
      </c>
      <c r="G21">
        <v>7.1915077773806804E-2</v>
      </c>
      <c r="H21" s="1">
        <f t="shared" si="0"/>
        <v>0.12762248296164455</v>
      </c>
      <c r="I21" s="1">
        <f t="shared" si="1"/>
        <v>9.5716322643021573E-2</v>
      </c>
      <c r="J21" t="s">
        <v>115</v>
      </c>
    </row>
    <row r="22" spans="1:10" x14ac:dyDescent="0.25">
      <c r="A22" t="s">
        <v>160</v>
      </c>
      <c r="B22" t="s">
        <v>35</v>
      </c>
      <c r="C22" t="s">
        <v>120</v>
      </c>
      <c r="D22" t="s">
        <v>151</v>
      </c>
      <c r="E22">
        <v>0.228848246478046</v>
      </c>
      <c r="F22">
        <v>0.27309236947791099</v>
      </c>
      <c r="G22">
        <v>0.202367349492559</v>
      </c>
      <c r="H22" s="1">
        <f t="shared" si="0"/>
        <v>0.23651177518990552</v>
      </c>
      <c r="I22" s="1">
        <f t="shared" si="1"/>
        <v>0.26292587282676855</v>
      </c>
      <c r="J22" t="s">
        <v>117</v>
      </c>
    </row>
    <row r="23" spans="1:10" x14ac:dyDescent="0.25">
      <c r="A23" t="s">
        <v>160</v>
      </c>
      <c r="B23" t="s">
        <v>35</v>
      </c>
      <c r="C23" t="s">
        <v>120</v>
      </c>
      <c r="D23" t="s">
        <v>153</v>
      </c>
      <c r="E23">
        <v>0.41025757092191401</v>
      </c>
      <c r="F23">
        <v>0.236947791164658</v>
      </c>
      <c r="G23">
        <v>0.19858972236123401</v>
      </c>
      <c r="H23" s="1">
        <f t="shared" si="0"/>
        <v>0.35790182889485872</v>
      </c>
      <c r="I23" s="1">
        <f t="shared" si="1"/>
        <v>0.2588145903837834</v>
      </c>
      <c r="J23" t="s">
        <v>118</v>
      </c>
    </row>
    <row r="24" spans="1:10" x14ac:dyDescent="0.25">
      <c r="A24" t="s">
        <v>160</v>
      </c>
      <c r="B24" t="s">
        <v>35</v>
      </c>
      <c r="C24" t="s">
        <v>120</v>
      </c>
      <c r="D24" t="s">
        <v>154</v>
      </c>
      <c r="E24">
        <v>0.172216706306004</v>
      </c>
      <c r="F24">
        <v>0.208835341365461</v>
      </c>
      <c r="G24">
        <v>0.18708351494534201</v>
      </c>
      <c r="H24" s="1">
        <f t="shared" si="0"/>
        <v>0.1784757407935112</v>
      </c>
      <c r="I24" s="1">
        <f t="shared" si="1"/>
        <v>0.20031663055290697</v>
      </c>
      <c r="J24" t="s">
        <v>118</v>
      </c>
    </row>
    <row r="25" spans="1:10" x14ac:dyDescent="0.25">
      <c r="A25" t="s">
        <v>160</v>
      </c>
      <c r="B25" t="s">
        <v>35</v>
      </c>
      <c r="C25" t="s">
        <v>120</v>
      </c>
      <c r="D25" t="s">
        <v>155</v>
      </c>
      <c r="E25">
        <v>0.17511140452219801</v>
      </c>
      <c r="F25">
        <v>0.24497991967871399</v>
      </c>
      <c r="G25">
        <v>0.20135781220118501</v>
      </c>
      <c r="H25" s="1">
        <f t="shared" si="0"/>
        <v>0.18570399722251665</v>
      </c>
      <c r="I25" s="1">
        <f t="shared" si="1"/>
        <v>0.22687549733411316</v>
      </c>
      <c r="J25" t="s">
        <v>119</v>
      </c>
    </row>
    <row r="26" spans="1:10" x14ac:dyDescent="0.25">
      <c r="A26" t="s">
        <v>160</v>
      </c>
      <c r="B26" t="s">
        <v>35</v>
      </c>
      <c r="C26" t="s">
        <v>120</v>
      </c>
      <c r="D26" t="s">
        <v>156</v>
      </c>
      <c r="E26">
        <v>0.25780337467084402</v>
      </c>
      <c r="F26">
        <v>0.24899598393574199</v>
      </c>
      <c r="G26">
        <v>0.176952083141727</v>
      </c>
      <c r="H26" s="1">
        <f t="shared" si="0"/>
        <v>0.25599240160173181</v>
      </c>
      <c r="I26" s="1">
        <f t="shared" si="1"/>
        <v>0.2507089886836108</v>
      </c>
      <c r="J26" t="s">
        <v>119</v>
      </c>
    </row>
    <row r="27" spans="1:10" x14ac:dyDescent="0.25">
      <c r="A27" t="s">
        <v>160</v>
      </c>
      <c r="B27" t="s">
        <v>5</v>
      </c>
      <c r="C27" t="s">
        <v>120</v>
      </c>
      <c r="D27" t="s">
        <v>151</v>
      </c>
      <c r="E27">
        <v>0.34402043319722397</v>
      </c>
      <c r="F27">
        <v>0.261044176706827</v>
      </c>
      <c r="G27">
        <v>0.125585441673322</v>
      </c>
      <c r="H27" s="1">
        <f t="shared" si="0"/>
        <v>0.32345741164943009</v>
      </c>
      <c r="I27" s="1">
        <f t="shared" si="1"/>
        <v>0.27427496637066062</v>
      </c>
      <c r="J27" t="s">
        <v>158</v>
      </c>
    </row>
    <row r="28" spans="1:10" x14ac:dyDescent="0.25">
      <c r="A28" t="s">
        <v>160</v>
      </c>
      <c r="B28" t="s">
        <v>5</v>
      </c>
      <c r="C28" t="s">
        <v>120</v>
      </c>
      <c r="D28" t="s">
        <v>153</v>
      </c>
      <c r="E28">
        <v>0.20535073053300401</v>
      </c>
      <c r="F28">
        <v>0.25702811244979901</v>
      </c>
      <c r="G28">
        <v>0.14023335341989199</v>
      </c>
      <c r="H28" s="1">
        <f t="shared" si="0"/>
        <v>0.21395413945339742</v>
      </c>
      <c r="I28" s="1">
        <f t="shared" si="1"/>
        <v>0.24471157156355511</v>
      </c>
      <c r="J28" t="s">
        <v>158</v>
      </c>
    </row>
    <row r="29" spans="1:10" x14ac:dyDescent="0.25">
      <c r="A29" t="s">
        <v>160</v>
      </c>
      <c r="B29" t="s">
        <v>5</v>
      </c>
      <c r="C29" t="s">
        <v>120</v>
      </c>
      <c r="D29" t="s">
        <v>154</v>
      </c>
      <c r="E29">
        <v>0.17851953398662801</v>
      </c>
      <c r="F29">
        <v>0.265060240963855</v>
      </c>
      <c r="G29">
        <v>0.173242342804803</v>
      </c>
      <c r="H29" s="1">
        <f t="shared" si="0"/>
        <v>0.19099103812916465</v>
      </c>
      <c r="I29" s="1">
        <f t="shared" si="1"/>
        <v>0.24163301026236039</v>
      </c>
      <c r="J29" t="s">
        <v>158</v>
      </c>
    </row>
    <row r="30" spans="1:10" x14ac:dyDescent="0.25">
      <c r="A30" t="s">
        <v>160</v>
      </c>
      <c r="B30" t="s">
        <v>5</v>
      </c>
      <c r="C30" t="s">
        <v>120</v>
      </c>
      <c r="D30" t="s">
        <v>155</v>
      </c>
      <c r="E30">
        <v>0.25838648712496998</v>
      </c>
      <c r="F30">
        <v>0.24899598393574199</v>
      </c>
      <c r="G30">
        <v>0.160944166791924</v>
      </c>
      <c r="H30" s="1">
        <f t="shared" si="0"/>
        <v>0.25645214692755608</v>
      </c>
      <c r="I30" s="1">
        <f t="shared" si="1"/>
        <v>0.25081908033681882</v>
      </c>
      <c r="J30" t="s">
        <v>158</v>
      </c>
    </row>
    <row r="31" spans="1:10" x14ac:dyDescent="0.25">
      <c r="A31" t="s">
        <v>160</v>
      </c>
      <c r="B31" t="s">
        <v>5</v>
      </c>
      <c r="C31" t="s">
        <v>120</v>
      </c>
      <c r="D31" t="s">
        <v>156</v>
      </c>
      <c r="E31">
        <v>0.44059370392750402</v>
      </c>
      <c r="F31">
        <v>0.27309236947791099</v>
      </c>
      <c r="G31">
        <v>0.21864327845928999</v>
      </c>
      <c r="H31" s="1">
        <f t="shared" si="0"/>
        <v>0.39245162574046927</v>
      </c>
      <c r="I31" s="1">
        <f t="shared" si="1"/>
        <v>0.2955655081501653</v>
      </c>
      <c r="J31" t="s">
        <v>158</v>
      </c>
    </row>
    <row r="32" spans="1:10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</sheetData>
  <autoFilter ref="A1:J19" xr:uid="{AB90102D-7BF6-4367-8432-303A60219FC0}"/>
  <conditionalFormatting sqref="E1:G6 E17:G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1 G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G11 G7 J7:J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16 J12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 H17: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 I17:I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D190-FA00-4F1A-BBB2-BBDD2E6E0AC7}">
  <dimension ref="A1:K70"/>
  <sheetViews>
    <sheetView workbookViewId="0">
      <selection activeCell="A32" sqref="A32:XFD32"/>
    </sheetView>
  </sheetViews>
  <sheetFormatPr defaultRowHeight="15" x14ac:dyDescent="0.25"/>
  <cols>
    <col min="1" max="1" width="21" customWidth="1"/>
    <col min="3" max="3" width="18.28515625" customWidth="1"/>
    <col min="4" max="4" width="36.28515625" customWidth="1"/>
    <col min="5" max="7" width="9.5703125" bestFit="1" customWidth="1"/>
    <col min="8" max="8" width="11.28515625" customWidth="1"/>
    <col min="9" max="9" width="9.5703125" customWidth="1"/>
    <col min="10" max="10" width="27.85546875" customWidth="1"/>
  </cols>
  <sheetData>
    <row r="1" spans="1:11" x14ac:dyDescent="0.25">
      <c r="A1" s="2" t="s">
        <v>17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123</v>
      </c>
      <c r="I1" s="2" t="s">
        <v>124</v>
      </c>
      <c r="J1" s="2" t="s">
        <v>34</v>
      </c>
      <c r="K1" s="2"/>
    </row>
    <row r="2" spans="1:11" x14ac:dyDescent="0.25">
      <c r="A2" t="s">
        <v>139</v>
      </c>
      <c r="B2" t="s">
        <v>5</v>
      </c>
      <c r="C2" t="s">
        <v>21</v>
      </c>
      <c r="D2" t="s">
        <v>9</v>
      </c>
      <c r="E2">
        <v>3.7871990591240502E-2</v>
      </c>
      <c r="F2">
        <v>7.5880758807588003E-2</v>
      </c>
      <c r="G2">
        <v>3.3074648928307401E-2</v>
      </c>
      <c r="H2" s="1">
        <v>6.0278058401885722E-2</v>
      </c>
      <c r="I2" s="1">
        <v>3.7280848563288851E-2</v>
      </c>
      <c r="J2" t="s">
        <v>115</v>
      </c>
    </row>
    <row r="3" spans="1:11" x14ac:dyDescent="0.25">
      <c r="A3" t="s">
        <v>139</v>
      </c>
      <c r="B3" t="s">
        <v>5</v>
      </c>
      <c r="C3" t="s">
        <v>21</v>
      </c>
      <c r="D3" t="s">
        <v>13</v>
      </c>
      <c r="E3">
        <v>2.9459418737370902E-2</v>
      </c>
      <c r="F3">
        <v>6.5040650406504003E-2</v>
      </c>
      <c r="G3">
        <v>2.8001994476336601E-2</v>
      </c>
      <c r="H3" s="1">
        <v>5.1434115891943397E-2</v>
      </c>
      <c r="I3" s="1">
        <v>3.1601174433887991E-2</v>
      </c>
      <c r="J3" t="s">
        <v>115</v>
      </c>
    </row>
    <row r="4" spans="1:11" x14ac:dyDescent="0.25">
      <c r="A4" t="s">
        <v>139</v>
      </c>
      <c r="B4" t="s">
        <v>5</v>
      </c>
      <c r="C4" t="s">
        <v>21</v>
      </c>
      <c r="D4" t="s">
        <v>12</v>
      </c>
      <c r="E4">
        <v>4.5088989329365399E-2</v>
      </c>
      <c r="F4">
        <v>7.0460704607045996E-2</v>
      </c>
      <c r="G4">
        <v>2.69868502277886E-2</v>
      </c>
      <c r="H4" s="1">
        <v>5.3291090016670255E-2</v>
      </c>
      <c r="I4" s="1">
        <v>3.078578056393013E-2</v>
      </c>
      <c r="J4" t="s">
        <v>115</v>
      </c>
    </row>
    <row r="5" spans="1:11" x14ac:dyDescent="0.25">
      <c r="A5" t="s">
        <v>139</v>
      </c>
      <c r="B5" t="s">
        <v>5</v>
      </c>
      <c r="C5" t="s">
        <v>21</v>
      </c>
      <c r="D5" t="s">
        <v>11</v>
      </c>
      <c r="E5">
        <v>6.8180318133771803E-2</v>
      </c>
      <c r="F5">
        <v>0.154471544715447</v>
      </c>
      <c r="G5">
        <v>6.5552242404844405E-2</v>
      </c>
      <c r="H5" s="1">
        <v>0.12150743549890369</v>
      </c>
      <c r="I5" s="1">
        <v>7.4080969321794005E-2</v>
      </c>
      <c r="J5" t="s">
        <v>115</v>
      </c>
    </row>
    <row r="6" spans="1:11" x14ac:dyDescent="0.25">
      <c r="A6" t="s">
        <v>139</v>
      </c>
      <c r="B6" t="s">
        <v>5</v>
      </c>
      <c r="C6" t="s">
        <v>21</v>
      </c>
      <c r="D6" t="s">
        <v>10</v>
      </c>
      <c r="E6">
        <v>3.0924534511334999E-2</v>
      </c>
      <c r="F6">
        <v>6.5040650406504003E-2</v>
      </c>
      <c r="G6">
        <v>3.0062309204890399E-2</v>
      </c>
      <c r="H6" s="1">
        <v>5.276251641898691E-2</v>
      </c>
      <c r="I6" s="1">
        <v>3.3685463763424212E-2</v>
      </c>
      <c r="J6" t="s">
        <v>115</v>
      </c>
    </row>
    <row r="7" spans="1:11" x14ac:dyDescent="0.25">
      <c r="A7" t="s">
        <v>139</v>
      </c>
      <c r="B7" t="s">
        <v>27</v>
      </c>
      <c r="C7" t="s">
        <v>21</v>
      </c>
      <c r="D7" t="s">
        <v>9</v>
      </c>
      <c r="E7">
        <v>3.8161080870696702E-2</v>
      </c>
      <c r="F7">
        <v>5.6910569105690999E-2</v>
      </c>
      <c r="G7">
        <v>3.7811026849764298E-2</v>
      </c>
      <c r="H7" s="1">
        <v>5.1688655105511488E-2</v>
      </c>
      <c r="I7" s="1">
        <v>4.0531555455564437E-2</v>
      </c>
      <c r="J7" t="s">
        <v>119</v>
      </c>
    </row>
    <row r="8" spans="1:11" x14ac:dyDescent="0.25">
      <c r="A8" t="s">
        <v>139</v>
      </c>
      <c r="B8" t="s">
        <v>27</v>
      </c>
      <c r="C8" t="s">
        <v>21</v>
      </c>
      <c r="D8" t="s">
        <v>13</v>
      </c>
      <c r="E8">
        <v>3.3451714969268097E-2</v>
      </c>
      <c r="F8">
        <v>6.7750677506775006E-2</v>
      </c>
      <c r="G8">
        <v>4.0174367307003502E-2</v>
      </c>
      <c r="H8" s="1">
        <v>5.9572394050002295E-2</v>
      </c>
      <c r="I8" s="1">
        <v>4.3734593607824501E-2</v>
      </c>
      <c r="J8" t="s">
        <v>121</v>
      </c>
    </row>
    <row r="9" spans="1:11" x14ac:dyDescent="0.25">
      <c r="A9" t="s">
        <v>139</v>
      </c>
      <c r="B9" t="s">
        <v>27</v>
      </c>
      <c r="C9" t="s">
        <v>21</v>
      </c>
      <c r="D9" t="s">
        <v>12</v>
      </c>
      <c r="E9">
        <v>2.17243833629494E-2</v>
      </c>
      <c r="F9">
        <v>5.1490514905148999E-2</v>
      </c>
      <c r="G9">
        <v>2.5946670677518699E-2</v>
      </c>
      <c r="H9" s="1">
        <v>4.3020078085463306E-2</v>
      </c>
      <c r="I9" s="1">
        <v>2.8804595487680742E-2</v>
      </c>
      <c r="J9" t="s">
        <v>121</v>
      </c>
    </row>
    <row r="10" spans="1:11" x14ac:dyDescent="0.25">
      <c r="A10" t="s">
        <v>139</v>
      </c>
      <c r="B10" t="s">
        <v>27</v>
      </c>
      <c r="C10" t="s">
        <v>21</v>
      </c>
      <c r="D10" t="s">
        <v>11</v>
      </c>
      <c r="E10">
        <v>2.6787002777148499E-2</v>
      </c>
      <c r="F10">
        <v>3.2520325203252001E-2</v>
      </c>
      <c r="G10">
        <v>1.83949600621349E-2</v>
      </c>
      <c r="H10" s="1">
        <v>2.8190817647370511E-2</v>
      </c>
      <c r="I10" s="1">
        <v>2.014497401118244E-2</v>
      </c>
      <c r="J10" t="s">
        <v>118</v>
      </c>
    </row>
    <row r="11" spans="1:11" x14ac:dyDescent="0.25">
      <c r="A11" t="s">
        <v>139</v>
      </c>
      <c r="B11" t="s">
        <v>27</v>
      </c>
      <c r="C11" t="s">
        <v>21</v>
      </c>
      <c r="D11" t="s">
        <v>10</v>
      </c>
      <c r="E11">
        <v>1.0816283987015601E-2</v>
      </c>
      <c r="F11">
        <v>2.9810298102981001E-2</v>
      </c>
      <c r="G11">
        <v>1.00546940777915E-2</v>
      </c>
      <c r="H11" s="1">
        <v>2.1400641826324875E-2</v>
      </c>
      <c r="I11" s="1">
        <v>1.159098854305329E-2</v>
      </c>
      <c r="J11" t="s">
        <v>122</v>
      </c>
    </row>
    <row r="12" spans="1:11" x14ac:dyDescent="0.25">
      <c r="A12" t="s">
        <v>139</v>
      </c>
      <c r="B12" t="s">
        <v>35</v>
      </c>
      <c r="C12" t="s">
        <v>21</v>
      </c>
      <c r="D12" t="s">
        <v>9</v>
      </c>
      <c r="E12">
        <v>6.6589083306113295E-2</v>
      </c>
      <c r="F12">
        <v>0.10027100271002699</v>
      </c>
      <c r="G12">
        <v>7.1088648639680799E-2</v>
      </c>
      <c r="H12" s="1">
        <v>9.2663230567841509E-2</v>
      </c>
      <c r="I12" s="1">
        <v>7.5482240842311074E-2</v>
      </c>
      <c r="J12" t="s">
        <v>144</v>
      </c>
    </row>
    <row r="13" spans="1:11" x14ac:dyDescent="0.25">
      <c r="A13" t="s">
        <v>139</v>
      </c>
      <c r="B13" t="s">
        <v>35</v>
      </c>
      <c r="C13" t="s">
        <v>21</v>
      </c>
      <c r="D13" t="s">
        <v>13</v>
      </c>
      <c r="E13">
        <v>3.54467637062948E-2</v>
      </c>
      <c r="F13">
        <v>8.4010840108401E-2</v>
      </c>
      <c r="G13">
        <v>4.4418566854196199E-2</v>
      </c>
      <c r="H13" s="1">
        <v>7.1300219434020456E-2</v>
      </c>
      <c r="I13" s="1">
        <v>4.9040926965201952E-2</v>
      </c>
      <c r="J13" t="s">
        <v>146</v>
      </c>
    </row>
    <row r="14" spans="1:11" x14ac:dyDescent="0.25">
      <c r="A14" t="s">
        <v>139</v>
      </c>
      <c r="B14" t="s">
        <v>35</v>
      </c>
      <c r="C14" t="s">
        <v>21</v>
      </c>
      <c r="D14" t="s">
        <v>12</v>
      </c>
      <c r="E14">
        <v>0.15119289848937001</v>
      </c>
      <c r="F14">
        <v>6.2330623306232999E-2</v>
      </c>
      <c r="G14">
        <v>5.1096483743687901E-2</v>
      </c>
      <c r="H14" s="1">
        <v>5.9705248542267428E-2</v>
      </c>
      <c r="I14" s="1">
        <v>5.3007231977118791E-2</v>
      </c>
      <c r="J14" t="s">
        <v>146</v>
      </c>
    </row>
    <row r="15" spans="1:11" x14ac:dyDescent="0.25">
      <c r="A15" t="s">
        <v>139</v>
      </c>
      <c r="B15" t="s">
        <v>35</v>
      </c>
      <c r="C15" t="s">
        <v>21</v>
      </c>
      <c r="D15" t="s">
        <v>11</v>
      </c>
      <c r="E15">
        <v>6.1630213800228102E-2</v>
      </c>
      <c r="F15">
        <v>4.8780487804878002E-2</v>
      </c>
      <c r="G15">
        <v>3.8674133682925903E-2</v>
      </c>
      <c r="H15" s="1">
        <v>4.6357644783823704E-2</v>
      </c>
      <c r="I15" s="1">
        <v>4.0345908856246129E-2</v>
      </c>
      <c r="J15" t="s">
        <v>145</v>
      </c>
    </row>
    <row r="16" spans="1:11" x14ac:dyDescent="0.25">
      <c r="A16" t="s">
        <v>139</v>
      </c>
      <c r="B16" t="s">
        <v>35</v>
      </c>
      <c r="C16" t="s">
        <v>21</v>
      </c>
      <c r="D16" t="s">
        <v>10</v>
      </c>
      <c r="E16">
        <v>2.41167604710587E-2</v>
      </c>
      <c r="F16">
        <v>8.4010840108401E-2</v>
      </c>
      <c r="G16">
        <v>3.6649924936935703E-2</v>
      </c>
      <c r="H16" s="1">
        <v>6.6757377736995374E-2</v>
      </c>
      <c r="I16" s="1">
        <v>4.1307304219347613E-2</v>
      </c>
      <c r="J16" t="s">
        <v>149</v>
      </c>
    </row>
    <row r="17" spans="1:10" x14ac:dyDescent="0.25">
      <c r="A17" t="s">
        <v>161</v>
      </c>
      <c r="B17" t="s">
        <v>27</v>
      </c>
      <c r="C17" t="s">
        <v>120</v>
      </c>
      <c r="D17" t="s">
        <v>151</v>
      </c>
      <c r="E17">
        <v>9.02614788156956E-2</v>
      </c>
      <c r="F17">
        <v>0.22088353413654599</v>
      </c>
      <c r="G17">
        <v>0.103010226204075</v>
      </c>
      <c r="H17" s="1">
        <f t="shared" ref="H17:H31" si="0" xml:space="preserve"> (1 + 0.25) * ((E17 * F17) / (0.25 * E17 + F17))</f>
        <v>0.10236888584568529</v>
      </c>
      <c r="I17" s="1">
        <f t="shared" ref="I17:I31" si="1" xml:space="preserve"> (1 + 4) * ((E17 * F17) / (4 * E17 + F17))</f>
        <v>0.17130319197439842</v>
      </c>
      <c r="J17" t="s">
        <v>115</v>
      </c>
    </row>
    <row r="18" spans="1:10" x14ac:dyDescent="0.25">
      <c r="A18" t="s">
        <v>161</v>
      </c>
      <c r="B18" t="s">
        <v>27</v>
      </c>
      <c r="C18" t="s">
        <v>120</v>
      </c>
      <c r="D18" t="s">
        <v>153</v>
      </c>
      <c r="E18">
        <v>7.8055340628569295E-2</v>
      </c>
      <c r="F18">
        <v>0.20481927710843301</v>
      </c>
      <c r="G18">
        <v>9.8929049531459104E-2</v>
      </c>
      <c r="H18" s="1">
        <f t="shared" si="0"/>
        <v>8.9082025612148993E-2</v>
      </c>
      <c r="I18" s="1">
        <f t="shared" si="1"/>
        <v>0.15460330597670341</v>
      </c>
      <c r="J18" t="s">
        <v>162</v>
      </c>
    </row>
    <row r="19" spans="1:10" x14ac:dyDescent="0.25">
      <c r="A19" t="s">
        <v>161</v>
      </c>
      <c r="B19" t="s">
        <v>27</v>
      </c>
      <c r="C19" t="s">
        <v>120</v>
      </c>
      <c r="D19" t="s">
        <v>154</v>
      </c>
      <c r="E19">
        <v>6.1999000016128701E-2</v>
      </c>
      <c r="F19">
        <v>0.24899598393574199</v>
      </c>
      <c r="G19">
        <v>9.9278141504926407E-2</v>
      </c>
      <c r="H19" s="1">
        <f t="shared" si="0"/>
        <v>7.2957235368695861E-2</v>
      </c>
      <c r="I19" s="1">
        <f t="shared" si="1"/>
        <v>0.15530936623758576</v>
      </c>
      <c r="J19" t="s">
        <v>162</v>
      </c>
    </row>
    <row r="20" spans="1:10" x14ac:dyDescent="0.25">
      <c r="A20" t="s">
        <v>161</v>
      </c>
      <c r="B20" t="s">
        <v>27</v>
      </c>
      <c r="C20" t="s">
        <v>120</v>
      </c>
      <c r="D20" t="s">
        <v>155</v>
      </c>
      <c r="E20">
        <v>6.2248995983935698E-2</v>
      </c>
      <c r="F20">
        <v>0.24899598393574199</v>
      </c>
      <c r="G20">
        <v>9.9598393574297103E-2</v>
      </c>
      <c r="H20" s="1">
        <f t="shared" si="0"/>
        <v>7.3234112922277286E-2</v>
      </c>
      <c r="I20" s="1">
        <f t="shared" si="1"/>
        <v>0.15562248995983899</v>
      </c>
      <c r="J20" t="s">
        <v>115</v>
      </c>
    </row>
    <row r="21" spans="1:10" x14ac:dyDescent="0.25">
      <c r="A21" t="s">
        <v>161</v>
      </c>
      <c r="B21" t="s">
        <v>27</v>
      </c>
      <c r="C21" t="s">
        <v>120</v>
      </c>
      <c r="D21" t="s">
        <v>156</v>
      </c>
      <c r="E21">
        <v>5.7825240355360803E-2</v>
      </c>
      <c r="F21">
        <v>0.136546184738955</v>
      </c>
      <c r="G21">
        <v>7.9532071976855898E-2</v>
      </c>
      <c r="H21" s="1">
        <f t="shared" si="0"/>
        <v>6.536163492813514E-2</v>
      </c>
      <c r="I21" s="1">
        <f t="shared" si="1"/>
        <v>0.10732468682378515</v>
      </c>
      <c r="J21" t="s">
        <v>162</v>
      </c>
    </row>
    <row r="22" spans="1:10" x14ac:dyDescent="0.25">
      <c r="A22" t="s">
        <v>161</v>
      </c>
      <c r="B22" t="s">
        <v>35</v>
      </c>
      <c r="C22" t="s">
        <v>120</v>
      </c>
      <c r="D22" t="s">
        <v>151</v>
      </c>
      <c r="E22">
        <v>0.23212371141024099</v>
      </c>
      <c r="F22">
        <v>0.22891566265060201</v>
      </c>
      <c r="G22">
        <v>0.20113890779063001</v>
      </c>
      <c r="H22" s="1">
        <f t="shared" si="0"/>
        <v>0.23147492849286372</v>
      </c>
      <c r="I22" s="1">
        <f t="shared" si="1"/>
        <v>0.22955015888367336</v>
      </c>
      <c r="J22" t="s">
        <v>119</v>
      </c>
    </row>
    <row r="23" spans="1:10" x14ac:dyDescent="0.25">
      <c r="A23" t="s">
        <v>161</v>
      </c>
      <c r="B23" t="s">
        <v>35</v>
      </c>
      <c r="C23" t="s">
        <v>120</v>
      </c>
      <c r="D23" t="s">
        <v>153</v>
      </c>
      <c r="E23">
        <v>0.17744186294248601</v>
      </c>
      <c r="F23">
        <v>0.19277108433734899</v>
      </c>
      <c r="G23">
        <v>0.161417804745833</v>
      </c>
      <c r="H23" s="1">
        <f t="shared" si="0"/>
        <v>0.18030951762711706</v>
      </c>
      <c r="I23" s="1">
        <f t="shared" si="1"/>
        <v>0.18949695197389305</v>
      </c>
      <c r="J23" t="s">
        <v>121</v>
      </c>
    </row>
    <row r="24" spans="1:10" x14ac:dyDescent="0.25">
      <c r="A24" t="s">
        <v>161</v>
      </c>
      <c r="B24" t="s">
        <v>35</v>
      </c>
      <c r="C24" t="s">
        <v>120</v>
      </c>
      <c r="D24" t="s">
        <v>154</v>
      </c>
      <c r="E24">
        <v>0.25714389087882999</v>
      </c>
      <c r="F24">
        <v>0.22891566265060201</v>
      </c>
      <c r="G24">
        <v>0.13521751455192499</v>
      </c>
      <c r="H24" s="1">
        <f t="shared" si="0"/>
        <v>0.25095470606233455</v>
      </c>
      <c r="I24" s="1">
        <f t="shared" si="1"/>
        <v>0.23405437331184414</v>
      </c>
      <c r="J24" t="s">
        <v>122</v>
      </c>
    </row>
    <row r="25" spans="1:10" x14ac:dyDescent="0.25">
      <c r="A25" t="s">
        <v>161</v>
      </c>
      <c r="B25" t="s">
        <v>35</v>
      </c>
      <c r="C25" t="s">
        <v>120</v>
      </c>
      <c r="D25" t="s">
        <v>155</v>
      </c>
      <c r="E25">
        <v>9.1486935395904606E-2</v>
      </c>
      <c r="F25">
        <v>0.16867469879517999</v>
      </c>
      <c r="G25">
        <v>0.115163356127211</v>
      </c>
      <c r="H25" s="1">
        <f t="shared" si="0"/>
        <v>0.10070359350065596</v>
      </c>
      <c r="I25" s="1">
        <f t="shared" si="1"/>
        <v>0.14432176902885452</v>
      </c>
      <c r="J25" t="s">
        <v>121</v>
      </c>
    </row>
    <row r="26" spans="1:10" x14ac:dyDescent="0.25">
      <c r="A26" t="s">
        <v>161</v>
      </c>
      <c r="B26" t="s">
        <v>35</v>
      </c>
      <c r="C26" t="s">
        <v>120</v>
      </c>
      <c r="D26" t="s">
        <v>156</v>
      </c>
      <c r="E26">
        <v>0.21296063839910101</v>
      </c>
      <c r="F26">
        <v>0.212851405622489</v>
      </c>
      <c r="G26">
        <v>0.196311268194621</v>
      </c>
      <c r="H26" s="1">
        <f t="shared" si="0"/>
        <v>0.21293878287558796</v>
      </c>
      <c r="I26" s="1">
        <f t="shared" si="1"/>
        <v>0.21287324321238102</v>
      </c>
      <c r="J26" t="s">
        <v>122</v>
      </c>
    </row>
    <row r="27" spans="1:10" x14ac:dyDescent="0.25">
      <c r="A27" t="s">
        <v>161</v>
      </c>
      <c r="B27" t="s">
        <v>5</v>
      </c>
      <c r="C27" t="s">
        <v>120</v>
      </c>
      <c r="D27" t="s">
        <v>151</v>
      </c>
      <c r="E27">
        <v>0.195658667728766</v>
      </c>
      <c r="F27">
        <v>0.261044176706827</v>
      </c>
      <c r="G27">
        <v>0.11924315384515401</v>
      </c>
      <c r="H27" s="1">
        <f t="shared" si="0"/>
        <v>0.20597716794093762</v>
      </c>
      <c r="I27" s="1">
        <f t="shared" si="1"/>
        <v>0.24469000185828355</v>
      </c>
      <c r="J27" t="s">
        <v>158</v>
      </c>
    </row>
    <row r="28" spans="1:10" x14ac:dyDescent="0.25">
      <c r="A28" t="s">
        <v>161</v>
      </c>
      <c r="B28" t="s">
        <v>5</v>
      </c>
      <c r="C28" t="s">
        <v>120</v>
      </c>
      <c r="D28" t="s">
        <v>153</v>
      </c>
      <c r="E28">
        <v>0.18817824489447099</v>
      </c>
      <c r="F28">
        <v>0.25301204819277101</v>
      </c>
      <c r="G28">
        <v>0.12875747708589</v>
      </c>
      <c r="H28" s="1">
        <f t="shared" si="0"/>
        <v>0.19834325287266308</v>
      </c>
      <c r="I28" s="1">
        <f t="shared" si="1"/>
        <v>0.23670169206989361</v>
      </c>
      <c r="J28" t="s">
        <v>158</v>
      </c>
    </row>
    <row r="29" spans="1:10" x14ac:dyDescent="0.25">
      <c r="A29" t="s">
        <v>161</v>
      </c>
      <c r="B29" t="s">
        <v>5</v>
      </c>
      <c r="C29" t="s">
        <v>120</v>
      </c>
      <c r="D29" t="s">
        <v>154</v>
      </c>
      <c r="E29">
        <v>0.22175216454420399</v>
      </c>
      <c r="F29">
        <v>0.28112449799196698</v>
      </c>
      <c r="G29">
        <v>0.20564647952079901</v>
      </c>
      <c r="H29" s="1">
        <f t="shared" si="0"/>
        <v>0.23153187999485444</v>
      </c>
      <c r="I29" s="1">
        <f t="shared" si="1"/>
        <v>0.26683587229294409</v>
      </c>
      <c r="J29" t="s">
        <v>158</v>
      </c>
    </row>
    <row r="30" spans="1:10" x14ac:dyDescent="0.25">
      <c r="A30" t="s">
        <v>161</v>
      </c>
      <c r="B30" t="s">
        <v>5</v>
      </c>
      <c r="C30" t="s">
        <v>120</v>
      </c>
      <c r="D30" t="s">
        <v>155</v>
      </c>
      <c r="E30">
        <v>0.209798144543238</v>
      </c>
      <c r="F30">
        <v>0.29317269076305202</v>
      </c>
      <c r="G30">
        <v>0.17952495545795499</v>
      </c>
      <c r="H30" s="1">
        <f t="shared" si="0"/>
        <v>0.22245056077815364</v>
      </c>
      <c r="I30" s="1">
        <f t="shared" si="1"/>
        <v>0.27158677610551524</v>
      </c>
      <c r="J30" t="s">
        <v>158</v>
      </c>
    </row>
    <row r="31" spans="1:10" x14ac:dyDescent="0.25">
      <c r="A31" t="s">
        <v>161</v>
      </c>
      <c r="B31" t="s">
        <v>5</v>
      </c>
      <c r="C31" t="s">
        <v>120</v>
      </c>
      <c r="D31" t="s">
        <v>156</v>
      </c>
      <c r="E31">
        <v>0.15277072370299299</v>
      </c>
      <c r="F31">
        <v>0.265060240963855</v>
      </c>
      <c r="G31">
        <v>0.16733639594348601</v>
      </c>
      <c r="H31" s="1">
        <f t="shared" si="0"/>
        <v>0.16691283873135748</v>
      </c>
      <c r="I31" s="1">
        <f t="shared" si="1"/>
        <v>0.23108920896287563</v>
      </c>
      <c r="J31" t="s">
        <v>158</v>
      </c>
    </row>
    <row r="32" spans="1:10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</sheetData>
  <autoFilter ref="A1:J19" xr:uid="{7151D190-FA00-4F1A-BBB2-BBDD2E6E0AC7}"/>
  <conditionalFormatting sqref="E1:G6 E17:G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3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1 G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G11 G7 J7:J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16 J12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 H17: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 I17:I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F39A-2C8B-4418-B6AD-A09A583A8337}">
  <dimension ref="A1:K73"/>
  <sheetViews>
    <sheetView workbookViewId="0">
      <selection activeCell="O11" sqref="O11"/>
    </sheetView>
  </sheetViews>
  <sheetFormatPr defaultRowHeight="15" x14ac:dyDescent="0.25"/>
  <cols>
    <col min="1" max="1" width="20.5703125" customWidth="1"/>
    <col min="3" max="3" width="18.28515625" customWidth="1"/>
    <col min="4" max="4" width="36.28515625" customWidth="1"/>
    <col min="5" max="7" width="9.5703125" bestFit="1" customWidth="1"/>
    <col min="8" max="8" width="11.28515625" customWidth="1"/>
    <col min="9" max="9" width="9.5703125" customWidth="1"/>
    <col min="10" max="10" width="27.85546875" customWidth="1"/>
  </cols>
  <sheetData>
    <row r="1" spans="1:11" x14ac:dyDescent="0.25">
      <c r="A1" s="2" t="s">
        <v>17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123</v>
      </c>
      <c r="I1" s="2" t="s">
        <v>124</v>
      </c>
      <c r="J1" s="2" t="s">
        <v>34</v>
      </c>
      <c r="K1" s="2"/>
    </row>
    <row r="2" spans="1:11" x14ac:dyDescent="0.25">
      <c r="A2" t="s">
        <v>140</v>
      </c>
      <c r="B2" t="s">
        <v>5</v>
      </c>
      <c r="C2" t="s">
        <v>21</v>
      </c>
      <c r="D2" t="s">
        <v>9</v>
      </c>
      <c r="E2">
        <v>2.2714472788586699E-2</v>
      </c>
      <c r="F2">
        <v>8.9430894308942993E-2</v>
      </c>
      <c r="G2">
        <v>3.5622043674582E-2</v>
      </c>
      <c r="H2" s="1">
        <v>6.8681528357424929E-2</v>
      </c>
      <c r="I2" s="1">
        <v>4.0495064055335428E-2</v>
      </c>
      <c r="J2" t="s">
        <v>115</v>
      </c>
    </row>
    <row r="3" spans="1:11" x14ac:dyDescent="0.25">
      <c r="A3" t="s">
        <v>140</v>
      </c>
      <c r="B3" t="s">
        <v>5</v>
      </c>
      <c r="C3" t="s">
        <v>21</v>
      </c>
      <c r="D3" t="s">
        <v>13</v>
      </c>
      <c r="E3">
        <v>3.0022159337615401E-2</v>
      </c>
      <c r="F3">
        <v>7.3170731707316999E-2</v>
      </c>
      <c r="G3">
        <v>3.1499275223223398E-2</v>
      </c>
      <c r="H3" s="1">
        <v>5.7861377167263008E-2</v>
      </c>
      <c r="I3" s="1">
        <v>3.5548296632895063E-2</v>
      </c>
      <c r="J3" t="s">
        <v>115</v>
      </c>
    </row>
    <row r="4" spans="1:11" x14ac:dyDescent="0.25">
      <c r="A4" t="s">
        <v>140</v>
      </c>
      <c r="B4" t="s">
        <v>5</v>
      </c>
      <c r="C4" t="s">
        <v>21</v>
      </c>
      <c r="D4" t="s">
        <v>12</v>
      </c>
      <c r="E4">
        <v>4.3461506876140997E-2</v>
      </c>
      <c r="F4">
        <v>6.7750677506775006E-2</v>
      </c>
      <c r="G4">
        <v>3.2264412924604503E-2</v>
      </c>
      <c r="H4" s="1">
        <v>5.553463727445293E-2</v>
      </c>
      <c r="I4" s="1">
        <v>3.6039775985681352E-2</v>
      </c>
      <c r="J4" t="s">
        <v>115</v>
      </c>
    </row>
    <row r="5" spans="1:11" x14ac:dyDescent="0.25">
      <c r="A5" t="s">
        <v>140</v>
      </c>
      <c r="B5" t="s">
        <v>5</v>
      </c>
      <c r="C5" t="s">
        <v>21</v>
      </c>
      <c r="D5" t="s">
        <v>11</v>
      </c>
      <c r="E5">
        <v>3.6727548059298502E-2</v>
      </c>
      <c r="F5">
        <v>0.14092140921409199</v>
      </c>
      <c r="G5">
        <v>4.2558688521575599E-2</v>
      </c>
      <c r="H5" s="1">
        <v>9.6373317776354536E-2</v>
      </c>
      <c r="I5" s="1">
        <v>4.9463806172743388E-2</v>
      </c>
      <c r="J5" t="s">
        <v>115</v>
      </c>
    </row>
    <row r="6" spans="1:11" x14ac:dyDescent="0.25">
      <c r="A6" t="s">
        <v>140</v>
      </c>
      <c r="B6" t="s">
        <v>5</v>
      </c>
      <c r="C6" t="s">
        <v>21</v>
      </c>
      <c r="D6" t="s">
        <v>10</v>
      </c>
      <c r="E6">
        <v>3.3510503032206602E-2</v>
      </c>
      <c r="F6">
        <v>7.0460704607045996E-2</v>
      </c>
      <c r="G6">
        <v>3.6754079722169201E-2</v>
      </c>
      <c r="H6" s="1">
        <v>5.9540045030515978E-2</v>
      </c>
      <c r="I6" s="1">
        <v>4.0642554422884489E-2</v>
      </c>
      <c r="J6" t="s">
        <v>115</v>
      </c>
    </row>
    <row r="7" spans="1:11" x14ac:dyDescent="0.25">
      <c r="A7" t="s">
        <v>140</v>
      </c>
      <c r="B7" t="s">
        <v>27</v>
      </c>
      <c r="C7" t="s">
        <v>21</v>
      </c>
      <c r="D7" t="s">
        <v>9</v>
      </c>
      <c r="E7">
        <v>7.4754797083574506E-2</v>
      </c>
      <c r="F7">
        <v>4.8780487804878002E-2</v>
      </c>
      <c r="G7">
        <v>2.06416823873481E-2</v>
      </c>
      <c r="H7" s="1">
        <v>3.8330135812940466E-2</v>
      </c>
      <c r="I7" s="1">
        <v>2.3333666548341465E-2</v>
      </c>
      <c r="J7" t="s">
        <v>118</v>
      </c>
    </row>
    <row r="8" spans="1:11" x14ac:dyDescent="0.25">
      <c r="A8" t="s">
        <v>140</v>
      </c>
      <c r="B8" t="s">
        <v>27</v>
      </c>
      <c r="C8" t="s">
        <v>21</v>
      </c>
      <c r="D8" t="s">
        <v>13</v>
      </c>
      <c r="E8">
        <v>1.5457064370741199E-2</v>
      </c>
      <c r="F8">
        <v>4.8780487804878002E-2</v>
      </c>
      <c r="G8">
        <v>1.53030321543464E-2</v>
      </c>
      <c r="H8" s="1">
        <v>3.3933612894385776E-2</v>
      </c>
      <c r="I8" s="1">
        <v>1.773766026766118E-2</v>
      </c>
      <c r="J8" t="s">
        <v>119</v>
      </c>
    </row>
    <row r="9" spans="1:11" x14ac:dyDescent="0.25">
      <c r="A9" t="s">
        <v>140</v>
      </c>
      <c r="B9" t="s">
        <v>27</v>
      </c>
      <c r="C9" t="s">
        <v>21</v>
      </c>
      <c r="D9" t="s">
        <v>12</v>
      </c>
      <c r="E9">
        <v>6.5337101893678098E-2</v>
      </c>
      <c r="F9">
        <v>6.7750677506775006E-2</v>
      </c>
      <c r="G9">
        <v>5.5529168025624402E-2</v>
      </c>
      <c r="H9" s="1">
        <v>6.4894144859619141E-2</v>
      </c>
      <c r="I9" s="1">
        <v>5.7607526370153303E-2</v>
      </c>
      <c r="J9" t="s">
        <v>119</v>
      </c>
    </row>
    <row r="10" spans="1:11" x14ac:dyDescent="0.25">
      <c r="A10" t="s">
        <v>140</v>
      </c>
      <c r="B10" t="s">
        <v>27</v>
      </c>
      <c r="C10" t="s">
        <v>21</v>
      </c>
      <c r="D10" t="s">
        <v>11</v>
      </c>
      <c r="E10">
        <v>2.9415085817524798E-2</v>
      </c>
      <c r="F10">
        <v>5.6910569105690999E-2</v>
      </c>
      <c r="G10">
        <v>2.3768298001096099E-2</v>
      </c>
      <c r="H10" s="1">
        <v>4.4500391227203444E-2</v>
      </c>
      <c r="I10" s="1">
        <v>2.6901560704354802E-2</v>
      </c>
      <c r="J10" t="s">
        <v>118</v>
      </c>
    </row>
    <row r="11" spans="1:11" x14ac:dyDescent="0.25">
      <c r="A11" t="s">
        <v>140</v>
      </c>
      <c r="B11" t="s">
        <v>27</v>
      </c>
      <c r="C11" t="s">
        <v>21</v>
      </c>
      <c r="D11" t="s">
        <v>10</v>
      </c>
      <c r="E11">
        <v>4.0823597523863197E-3</v>
      </c>
      <c r="F11">
        <v>4.3360433604336002E-2</v>
      </c>
      <c r="G11">
        <v>7.4228853085203496E-3</v>
      </c>
      <c r="H11" s="1">
        <v>2.2029488339269009E-2</v>
      </c>
      <c r="I11" s="1">
        <v>8.8978022915852419E-3</v>
      </c>
      <c r="J11" t="s">
        <v>121</v>
      </c>
    </row>
    <row r="12" spans="1:11" x14ac:dyDescent="0.25">
      <c r="A12" t="s">
        <v>140</v>
      </c>
      <c r="B12" t="s">
        <v>35</v>
      </c>
      <c r="C12" t="s">
        <v>21</v>
      </c>
      <c r="D12" t="s">
        <v>9</v>
      </c>
      <c r="E12">
        <v>4.1466890937921601E-2</v>
      </c>
      <c r="F12">
        <v>5.9620596205962002E-2</v>
      </c>
      <c r="G12">
        <v>3.2390878317853998E-2</v>
      </c>
      <c r="H12" s="1">
        <v>5.1039262290053622E-2</v>
      </c>
      <c r="I12" s="1">
        <v>3.5646993257045317E-2</v>
      </c>
      <c r="J12" t="s">
        <v>145</v>
      </c>
    </row>
    <row r="13" spans="1:11" x14ac:dyDescent="0.25">
      <c r="A13" t="s">
        <v>140</v>
      </c>
      <c r="B13" t="s">
        <v>35</v>
      </c>
      <c r="C13" t="s">
        <v>21</v>
      </c>
      <c r="D13" t="s">
        <v>13</v>
      </c>
      <c r="E13">
        <v>2.0063233965672899E-2</v>
      </c>
      <c r="F13">
        <v>4.8780487804878002E-2</v>
      </c>
      <c r="G13">
        <v>1.32331049280725E-2</v>
      </c>
      <c r="H13" s="1">
        <v>3.1732320377114161E-2</v>
      </c>
      <c r="I13" s="1">
        <v>1.5490800307415412E-2</v>
      </c>
      <c r="J13" t="s">
        <v>144</v>
      </c>
    </row>
    <row r="14" spans="1:11" x14ac:dyDescent="0.25">
      <c r="A14" t="s">
        <v>140</v>
      </c>
      <c r="B14" t="s">
        <v>35</v>
      </c>
      <c r="C14" t="s">
        <v>21</v>
      </c>
      <c r="D14" t="s">
        <v>12</v>
      </c>
      <c r="E14">
        <v>0.16185105478505701</v>
      </c>
      <c r="F14">
        <v>4.6070460704606998E-2</v>
      </c>
      <c r="G14">
        <v>3.4908799022099597E-2</v>
      </c>
      <c r="H14" s="1">
        <v>4.3301439529795684E-2</v>
      </c>
      <c r="I14" s="1">
        <v>3.6686430590471039E-2</v>
      </c>
      <c r="J14" t="s">
        <v>148</v>
      </c>
    </row>
    <row r="15" spans="1:11" x14ac:dyDescent="0.25">
      <c r="A15" t="s">
        <v>140</v>
      </c>
      <c r="B15" t="s">
        <v>35</v>
      </c>
      <c r="C15" t="s">
        <v>21</v>
      </c>
      <c r="D15" t="s">
        <v>11</v>
      </c>
      <c r="E15">
        <v>4.29498921015357E-2</v>
      </c>
      <c r="F15">
        <v>5.6910569105690999E-2</v>
      </c>
      <c r="G15">
        <v>4.3644420290805702E-2</v>
      </c>
      <c r="H15" s="1">
        <v>5.3649133253033839E-2</v>
      </c>
      <c r="I15" s="1">
        <v>4.5778669339989794E-2</v>
      </c>
      <c r="J15" t="s">
        <v>16</v>
      </c>
    </row>
    <row r="16" spans="1:11" x14ac:dyDescent="0.25">
      <c r="A16" t="s">
        <v>140</v>
      </c>
      <c r="B16" t="s">
        <v>35</v>
      </c>
      <c r="C16" t="s">
        <v>21</v>
      </c>
      <c r="D16" t="s">
        <v>10</v>
      </c>
      <c r="E16">
        <v>3.6803554798225998E-3</v>
      </c>
      <c r="F16">
        <v>3.5230352303522998E-2</v>
      </c>
      <c r="G16">
        <v>6.4818313918470604E-3</v>
      </c>
      <c r="H16" s="1">
        <v>1.8669544974288629E-2</v>
      </c>
      <c r="I16" s="1">
        <v>7.7460034992475595E-3</v>
      </c>
      <c r="J16" t="s">
        <v>150</v>
      </c>
    </row>
    <row r="17" spans="1:10" x14ac:dyDescent="0.25">
      <c r="A17" t="s">
        <v>163</v>
      </c>
      <c r="B17" t="s">
        <v>27</v>
      </c>
      <c r="C17" t="s">
        <v>120</v>
      </c>
      <c r="D17" t="s">
        <v>151</v>
      </c>
      <c r="E17">
        <v>0.112184704571272</v>
      </c>
      <c r="F17">
        <v>0.160642570281124</v>
      </c>
      <c r="G17">
        <v>0.120829377349262</v>
      </c>
      <c r="H17" s="1">
        <f t="shared" ref="H17:H34" si="0" xml:space="preserve"> (1 + 0.25) * ((E17 * F17) / (0.25 * E17 + F17))</f>
        <v>0.1193873484117797</v>
      </c>
      <c r="I17" s="1">
        <f t="shared" ref="I17:I34" si="1" xml:space="preserve"> (1 + 4) * ((E17 * F17) / (4 * E17 + F17))</f>
        <v>0.14786831060725414</v>
      </c>
      <c r="J17" t="s">
        <v>115</v>
      </c>
    </row>
    <row r="18" spans="1:10" x14ac:dyDescent="0.25">
      <c r="A18" t="s">
        <v>163</v>
      </c>
      <c r="B18" t="s">
        <v>27</v>
      </c>
      <c r="C18" t="s">
        <v>120</v>
      </c>
      <c r="D18" t="s">
        <v>153</v>
      </c>
      <c r="E18">
        <v>0.10956112190057</v>
      </c>
      <c r="F18">
        <v>0.14457831325301199</v>
      </c>
      <c r="G18">
        <v>0.111141113449772</v>
      </c>
      <c r="H18" s="1">
        <f t="shared" si="0"/>
        <v>0.11513848153236012</v>
      </c>
      <c r="I18" s="1">
        <f t="shared" si="1"/>
        <v>0.1358917511398543</v>
      </c>
      <c r="J18" t="s">
        <v>162</v>
      </c>
    </row>
    <row r="19" spans="1:10" x14ac:dyDescent="0.25">
      <c r="A19" t="s">
        <v>163</v>
      </c>
      <c r="B19" t="s">
        <v>27</v>
      </c>
      <c r="C19" t="s">
        <v>120</v>
      </c>
      <c r="D19" t="s">
        <v>154</v>
      </c>
      <c r="E19">
        <v>0.12517511908097501</v>
      </c>
      <c r="F19">
        <v>0.20481927710843301</v>
      </c>
      <c r="G19">
        <v>9.7469861139784605E-2</v>
      </c>
      <c r="H19" s="1">
        <f t="shared" si="0"/>
        <v>0.13573093828998395</v>
      </c>
      <c r="I19" s="1">
        <f t="shared" si="1"/>
        <v>0.18169779993683982</v>
      </c>
      <c r="J19" t="s">
        <v>162</v>
      </c>
    </row>
    <row r="20" spans="1:10" x14ac:dyDescent="0.25">
      <c r="A20" t="s">
        <v>163</v>
      </c>
      <c r="B20" t="s">
        <v>27</v>
      </c>
      <c r="C20" t="s">
        <v>120</v>
      </c>
      <c r="D20" t="s">
        <v>155</v>
      </c>
      <c r="E20">
        <v>0.12797276060764701</v>
      </c>
      <c r="F20">
        <v>0.23293172690763</v>
      </c>
      <c r="G20">
        <v>0.10478391059345001</v>
      </c>
      <c r="H20" s="1">
        <f t="shared" si="0"/>
        <v>0.14064794497404903</v>
      </c>
      <c r="I20" s="1">
        <f t="shared" si="1"/>
        <v>0.20010744402968134</v>
      </c>
      <c r="J20" t="s">
        <v>115</v>
      </c>
    </row>
    <row r="21" spans="1:10" x14ac:dyDescent="0.25">
      <c r="A21" t="s">
        <v>163</v>
      </c>
      <c r="B21" t="s">
        <v>27</v>
      </c>
      <c r="C21" t="s">
        <v>120</v>
      </c>
      <c r="D21" t="s">
        <v>156</v>
      </c>
      <c r="E21">
        <v>0.12854914234067899</v>
      </c>
      <c r="F21">
        <v>0.128514056224899</v>
      </c>
      <c r="G21">
        <v>0.12009455466520701</v>
      </c>
      <c r="H21" s="1">
        <f t="shared" si="0"/>
        <v>0.12854212358496747</v>
      </c>
      <c r="I21" s="1">
        <f t="shared" si="1"/>
        <v>0.12852107191575046</v>
      </c>
      <c r="J21" t="s">
        <v>162</v>
      </c>
    </row>
    <row r="22" spans="1:10" x14ac:dyDescent="0.25">
      <c r="A22" t="s">
        <v>163</v>
      </c>
      <c r="B22" t="s">
        <v>27</v>
      </c>
      <c r="C22" t="s">
        <v>120</v>
      </c>
      <c r="D22" t="s">
        <v>157</v>
      </c>
      <c r="E22">
        <v>0.10956112190057</v>
      </c>
      <c r="F22">
        <v>0.14457831325301199</v>
      </c>
      <c r="G22">
        <v>0.111141113449772</v>
      </c>
      <c r="H22" s="1">
        <f t="shared" si="0"/>
        <v>0.11513848153236012</v>
      </c>
      <c r="I22" s="1">
        <f t="shared" si="1"/>
        <v>0.1358917511398543</v>
      </c>
      <c r="J22" t="s">
        <v>115</v>
      </c>
    </row>
    <row r="23" spans="1:10" x14ac:dyDescent="0.25">
      <c r="A23" t="s">
        <v>163</v>
      </c>
      <c r="B23" t="s">
        <v>35</v>
      </c>
      <c r="C23" t="s">
        <v>120</v>
      </c>
      <c r="D23" t="s">
        <v>151</v>
      </c>
      <c r="E23">
        <v>0.150217536813922</v>
      </c>
      <c r="F23">
        <v>0.19277108433734899</v>
      </c>
      <c r="G23">
        <v>0.156825819046128</v>
      </c>
      <c r="H23" s="1">
        <f t="shared" si="0"/>
        <v>0.15715585884595795</v>
      </c>
      <c r="I23" s="1">
        <f t="shared" si="1"/>
        <v>0.1824350619988595</v>
      </c>
      <c r="J23" t="s">
        <v>118</v>
      </c>
    </row>
    <row r="24" spans="1:10" x14ac:dyDescent="0.25">
      <c r="A24" t="s">
        <v>163</v>
      </c>
      <c r="B24" t="s">
        <v>35</v>
      </c>
      <c r="C24" t="s">
        <v>120</v>
      </c>
      <c r="D24" t="s">
        <v>153</v>
      </c>
      <c r="E24">
        <v>0.135561860137489</v>
      </c>
      <c r="F24">
        <v>0.208835341365461</v>
      </c>
      <c r="G24">
        <v>0.15701424236925701</v>
      </c>
      <c r="H24" s="1">
        <f t="shared" si="0"/>
        <v>0.14579263201269996</v>
      </c>
      <c r="I24" s="1">
        <f t="shared" si="1"/>
        <v>0.18846196464358259</v>
      </c>
      <c r="J24" t="s">
        <v>119</v>
      </c>
    </row>
    <row r="25" spans="1:10" x14ac:dyDescent="0.25">
      <c r="A25" t="s">
        <v>163</v>
      </c>
      <c r="B25" t="s">
        <v>35</v>
      </c>
      <c r="C25" t="s">
        <v>120</v>
      </c>
      <c r="D25" t="s">
        <v>154</v>
      </c>
      <c r="E25">
        <v>0.21621676923671701</v>
      </c>
      <c r="F25">
        <v>0.20481927710843301</v>
      </c>
      <c r="G25">
        <v>0.14570227942681899</v>
      </c>
      <c r="H25" s="1">
        <f t="shared" si="0"/>
        <v>0.21383691071845859</v>
      </c>
      <c r="I25" s="1">
        <f t="shared" si="1"/>
        <v>0.20700162344735201</v>
      </c>
      <c r="J25" t="s">
        <v>122</v>
      </c>
    </row>
    <row r="26" spans="1:10" x14ac:dyDescent="0.25">
      <c r="A26" t="s">
        <v>163</v>
      </c>
      <c r="B26" t="s">
        <v>35</v>
      </c>
      <c r="C26" t="s">
        <v>120</v>
      </c>
      <c r="D26" t="s">
        <v>155</v>
      </c>
      <c r="E26">
        <v>8.8905974529253001E-2</v>
      </c>
      <c r="F26">
        <v>0.160642570281124</v>
      </c>
      <c r="G26">
        <v>0.112792829431536</v>
      </c>
      <c r="H26" s="1">
        <f t="shared" si="0"/>
        <v>9.7625070884651527E-2</v>
      </c>
      <c r="I26" s="1">
        <f t="shared" si="1"/>
        <v>0.13832085885842621</v>
      </c>
      <c r="J26" t="s">
        <v>119</v>
      </c>
    </row>
    <row r="27" spans="1:10" x14ac:dyDescent="0.25">
      <c r="A27" t="s">
        <v>163</v>
      </c>
      <c r="B27" t="s">
        <v>35</v>
      </c>
      <c r="C27" t="s">
        <v>120</v>
      </c>
      <c r="D27" t="s">
        <v>156</v>
      </c>
      <c r="E27">
        <v>0.33680569453895298</v>
      </c>
      <c r="F27">
        <v>0.17670682730923601</v>
      </c>
      <c r="G27">
        <v>0.14626405552767499</v>
      </c>
      <c r="H27" s="1">
        <f t="shared" si="0"/>
        <v>0.2851379052134792</v>
      </c>
      <c r="I27" s="1">
        <f t="shared" si="1"/>
        <v>0.19527104627480471</v>
      </c>
      <c r="J27" t="s">
        <v>121</v>
      </c>
    </row>
    <row r="28" spans="1:10" x14ac:dyDescent="0.25">
      <c r="A28" t="s">
        <v>163</v>
      </c>
      <c r="B28" t="s">
        <v>35</v>
      </c>
      <c r="C28" t="s">
        <v>120</v>
      </c>
      <c r="D28" t="s">
        <v>157</v>
      </c>
      <c r="E28">
        <v>0.135561860137489</v>
      </c>
      <c r="F28">
        <v>0.208835341365461</v>
      </c>
      <c r="G28">
        <v>0.15701424236925701</v>
      </c>
      <c r="H28" s="1">
        <f t="shared" si="0"/>
        <v>0.14579263201269996</v>
      </c>
      <c r="I28" s="1">
        <f t="shared" si="1"/>
        <v>0.18846196464358259</v>
      </c>
      <c r="J28" t="s">
        <v>119</v>
      </c>
    </row>
    <row r="29" spans="1:10" x14ac:dyDescent="0.25">
      <c r="A29" t="s">
        <v>163</v>
      </c>
      <c r="B29" t="s">
        <v>5</v>
      </c>
      <c r="C29" t="s">
        <v>120</v>
      </c>
      <c r="D29" t="s">
        <v>151</v>
      </c>
      <c r="E29">
        <v>0.16670150923328</v>
      </c>
      <c r="F29">
        <v>0.23293172690763</v>
      </c>
      <c r="G29">
        <v>0.13608875928500999</v>
      </c>
      <c r="H29" s="1">
        <f t="shared" si="0"/>
        <v>0.17675284901442459</v>
      </c>
      <c r="I29" s="1">
        <f t="shared" si="1"/>
        <v>0.21578548764064606</v>
      </c>
      <c r="J29" t="s">
        <v>158</v>
      </c>
    </row>
    <row r="30" spans="1:10" x14ac:dyDescent="0.25">
      <c r="A30" t="s">
        <v>163</v>
      </c>
      <c r="B30" t="s">
        <v>5</v>
      </c>
      <c r="C30" t="s">
        <v>120</v>
      </c>
      <c r="D30" t="s">
        <v>153</v>
      </c>
      <c r="E30">
        <v>0.10573826838887</v>
      </c>
      <c r="F30">
        <v>0.22891566265060201</v>
      </c>
      <c r="G30">
        <v>0.121854764353947</v>
      </c>
      <c r="H30" s="1">
        <f t="shared" si="0"/>
        <v>0.11848993537067726</v>
      </c>
      <c r="I30" s="1">
        <f t="shared" si="1"/>
        <v>0.18565966145761864</v>
      </c>
      <c r="J30" t="s">
        <v>158</v>
      </c>
    </row>
    <row r="31" spans="1:10" x14ac:dyDescent="0.25">
      <c r="A31" t="s">
        <v>163</v>
      </c>
      <c r="B31" t="s">
        <v>5</v>
      </c>
      <c r="C31" t="s">
        <v>120</v>
      </c>
      <c r="D31" t="s">
        <v>154</v>
      </c>
      <c r="E31">
        <v>7.2694001813706402E-2</v>
      </c>
      <c r="F31">
        <v>0.26907630522088299</v>
      </c>
      <c r="G31">
        <v>0.114464206030471</v>
      </c>
      <c r="H31" s="1">
        <f t="shared" si="0"/>
        <v>8.5118566807361601E-2</v>
      </c>
      <c r="I31" s="1">
        <f t="shared" si="1"/>
        <v>0.17469101211045709</v>
      </c>
      <c r="J31" t="s">
        <v>158</v>
      </c>
    </row>
    <row r="32" spans="1:10" x14ac:dyDescent="0.25">
      <c r="A32" t="s">
        <v>163</v>
      </c>
      <c r="B32" t="s">
        <v>5</v>
      </c>
      <c r="C32" t="s">
        <v>120</v>
      </c>
      <c r="D32" t="s">
        <v>155</v>
      </c>
      <c r="E32">
        <v>0.27713367169811798</v>
      </c>
      <c r="F32">
        <v>0.25702811244979901</v>
      </c>
      <c r="G32">
        <v>0.185188300642599</v>
      </c>
      <c r="H32" s="1">
        <f t="shared" si="0"/>
        <v>0.27286480059077556</v>
      </c>
      <c r="I32" s="1">
        <f t="shared" si="1"/>
        <v>0.26081240852626691</v>
      </c>
      <c r="J32" t="s">
        <v>158</v>
      </c>
    </row>
    <row r="33" spans="1:10" x14ac:dyDescent="0.25">
      <c r="A33" t="s">
        <v>163</v>
      </c>
      <c r="B33" t="s">
        <v>5</v>
      </c>
      <c r="C33" t="s">
        <v>120</v>
      </c>
      <c r="D33" t="s">
        <v>156</v>
      </c>
      <c r="E33">
        <v>6.6410322139622294E-2</v>
      </c>
      <c r="F33">
        <v>0.23293172690763</v>
      </c>
      <c r="G33">
        <v>0.103353812601398</v>
      </c>
      <c r="H33" s="1">
        <f t="shared" si="0"/>
        <v>7.7489700609787673E-2</v>
      </c>
      <c r="I33" s="1">
        <f t="shared" si="1"/>
        <v>0.15513345629037001</v>
      </c>
      <c r="J33" t="s">
        <v>158</v>
      </c>
    </row>
    <row r="34" spans="1:10" x14ac:dyDescent="0.25">
      <c r="A34" t="s">
        <v>163</v>
      </c>
      <c r="B34" t="s">
        <v>5</v>
      </c>
      <c r="C34" t="s">
        <v>120</v>
      </c>
      <c r="D34" t="s">
        <v>157</v>
      </c>
      <c r="E34">
        <v>0.10573826838887</v>
      </c>
      <c r="F34">
        <v>0.22891566265060201</v>
      </c>
      <c r="G34">
        <v>0.121854764353947</v>
      </c>
      <c r="H34" s="1">
        <f t="shared" si="0"/>
        <v>0.11848993537067726</v>
      </c>
      <c r="I34" s="1">
        <f t="shared" si="1"/>
        <v>0.18565966145761864</v>
      </c>
      <c r="J34" t="s">
        <v>158</v>
      </c>
    </row>
    <row r="35" spans="1:10" x14ac:dyDescent="0.25">
      <c r="H35" s="1"/>
      <c r="I35" s="1"/>
    </row>
    <row r="36" spans="1:10" x14ac:dyDescent="0.25">
      <c r="H36" s="1"/>
      <c r="I36" s="1"/>
    </row>
    <row r="37" spans="1:10" x14ac:dyDescent="0.25">
      <c r="H37" s="1"/>
      <c r="I37" s="1"/>
    </row>
    <row r="38" spans="1:10" x14ac:dyDescent="0.25">
      <c r="H38" s="1"/>
      <c r="I38" s="1"/>
    </row>
    <row r="39" spans="1:10" x14ac:dyDescent="0.25">
      <c r="H39" s="1"/>
      <c r="I39" s="1"/>
    </row>
    <row r="40" spans="1:10" x14ac:dyDescent="0.25">
      <c r="H40" s="1"/>
      <c r="I40" s="1"/>
    </row>
    <row r="41" spans="1:10" x14ac:dyDescent="0.25">
      <c r="H41" s="1"/>
      <c r="I41" s="1"/>
    </row>
    <row r="42" spans="1:10" x14ac:dyDescent="0.25">
      <c r="H42" s="1"/>
      <c r="I42" s="1"/>
    </row>
    <row r="43" spans="1:10" x14ac:dyDescent="0.25">
      <c r="H43" s="1"/>
      <c r="I43" s="1"/>
    </row>
    <row r="44" spans="1:10" x14ac:dyDescent="0.25">
      <c r="H44" s="1"/>
      <c r="I44" s="1"/>
    </row>
    <row r="45" spans="1:10" x14ac:dyDescent="0.25">
      <c r="H45" s="1"/>
      <c r="I45" s="1"/>
    </row>
    <row r="46" spans="1:10" x14ac:dyDescent="0.25">
      <c r="H46" s="1"/>
      <c r="I46" s="1"/>
    </row>
    <row r="47" spans="1:10" x14ac:dyDescent="0.25">
      <c r="H47" s="1"/>
      <c r="I47" s="1"/>
    </row>
    <row r="48" spans="1:10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</sheetData>
  <autoFilter ref="A1:J19" xr:uid="{2681F39A-2C8B-4418-B6AD-A09A583A8337}"/>
  <conditionalFormatting sqref="E1:G6 E17:G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1 G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G11 G7 J7:J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16 J12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 H17: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 I17:I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CF36-A92F-4D95-BCA6-C46E985337DA}">
  <dimension ref="A1:K70"/>
  <sheetViews>
    <sheetView workbookViewId="0">
      <selection activeCell="G14" sqref="G14"/>
    </sheetView>
  </sheetViews>
  <sheetFormatPr defaultRowHeight="15" x14ac:dyDescent="0.25"/>
  <cols>
    <col min="1" max="1" width="18.7109375" customWidth="1"/>
    <col min="3" max="3" width="18.28515625" customWidth="1"/>
    <col min="4" max="4" width="36.28515625" customWidth="1"/>
    <col min="5" max="7" width="9.5703125" bestFit="1" customWidth="1"/>
    <col min="8" max="8" width="11.28515625" customWidth="1"/>
    <col min="9" max="9" width="9.5703125" customWidth="1"/>
    <col min="10" max="10" width="27.85546875" customWidth="1"/>
  </cols>
  <sheetData>
    <row r="1" spans="1:11" x14ac:dyDescent="0.25">
      <c r="A1" s="2" t="s">
        <v>17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123</v>
      </c>
      <c r="I1" s="2" t="s">
        <v>124</v>
      </c>
      <c r="J1" s="2" t="s">
        <v>34</v>
      </c>
      <c r="K1" s="2"/>
    </row>
    <row r="2" spans="1:11" x14ac:dyDescent="0.25">
      <c r="A2" t="s">
        <v>141</v>
      </c>
      <c r="B2" t="s">
        <v>5</v>
      </c>
      <c r="C2" t="s">
        <v>21</v>
      </c>
      <c r="D2" t="s">
        <v>9</v>
      </c>
      <c r="E2">
        <v>2.9051630072142301E-2</v>
      </c>
      <c r="F2">
        <v>0.10840108401084</v>
      </c>
      <c r="G2">
        <v>4.28746227261603E-2</v>
      </c>
      <c r="H2" s="1">
        <v>8.3023626982552279E-2</v>
      </c>
      <c r="I2" s="1">
        <v>4.8770837563046628E-2</v>
      </c>
      <c r="J2" t="s">
        <v>114</v>
      </c>
    </row>
    <row r="3" spans="1:11" x14ac:dyDescent="0.25">
      <c r="A3" t="s">
        <v>141</v>
      </c>
      <c r="B3" t="s">
        <v>5</v>
      </c>
      <c r="C3" t="s">
        <v>21</v>
      </c>
      <c r="D3" t="s">
        <v>13</v>
      </c>
      <c r="E3">
        <v>2.34267203796877E-2</v>
      </c>
      <c r="F3">
        <v>7.8590785907859007E-2</v>
      </c>
      <c r="G3">
        <v>2.8817552970964999E-2</v>
      </c>
      <c r="H3" s="1">
        <v>5.8412836045617422E-2</v>
      </c>
      <c r="I3" s="1">
        <v>3.2997108496364815E-2</v>
      </c>
      <c r="J3" t="s">
        <v>114</v>
      </c>
    </row>
    <row r="4" spans="1:11" x14ac:dyDescent="0.25">
      <c r="A4" t="s">
        <v>141</v>
      </c>
      <c r="B4" t="s">
        <v>5</v>
      </c>
      <c r="C4" t="s">
        <v>21</v>
      </c>
      <c r="D4" t="s">
        <v>12</v>
      </c>
      <c r="E4">
        <v>6.94068051791629E-3</v>
      </c>
      <c r="F4">
        <v>5.9620596205962002E-2</v>
      </c>
      <c r="G4">
        <v>9.8846363957710692E-3</v>
      </c>
      <c r="H4" s="1">
        <v>2.9716267434462776E-2</v>
      </c>
      <c r="I4" s="1">
        <v>1.1864053293007611E-2</v>
      </c>
      <c r="J4" t="s">
        <v>114</v>
      </c>
    </row>
    <row r="5" spans="1:11" x14ac:dyDescent="0.25">
      <c r="A5" t="s">
        <v>141</v>
      </c>
      <c r="B5" t="s">
        <v>5</v>
      </c>
      <c r="C5" t="s">
        <v>21</v>
      </c>
      <c r="D5" t="s">
        <v>11</v>
      </c>
      <c r="E5">
        <v>0.20316317917277499</v>
      </c>
      <c r="F5">
        <v>0.14905149051490499</v>
      </c>
      <c r="G5">
        <v>4.29710095420281E-2</v>
      </c>
      <c r="H5" s="1">
        <v>9.978473008975422E-2</v>
      </c>
      <c r="I5" s="1">
        <v>5.0102657837626158E-2</v>
      </c>
      <c r="J5" t="s">
        <v>114</v>
      </c>
    </row>
    <row r="6" spans="1:11" x14ac:dyDescent="0.25">
      <c r="A6" t="s">
        <v>141</v>
      </c>
      <c r="B6" t="s">
        <v>5</v>
      </c>
      <c r="C6" t="s">
        <v>21</v>
      </c>
      <c r="D6" t="s">
        <v>10</v>
      </c>
      <c r="E6">
        <v>2.1956453470114101E-2</v>
      </c>
      <c r="F6">
        <v>8.6720867208672003E-2</v>
      </c>
      <c r="G6">
        <v>3.2909140529449203E-2</v>
      </c>
      <c r="H6" s="1">
        <v>6.5349487182755212E-2</v>
      </c>
      <c r="I6" s="1">
        <v>3.7571942363280972E-2</v>
      </c>
      <c r="J6" t="s">
        <v>116</v>
      </c>
    </row>
    <row r="7" spans="1:11" x14ac:dyDescent="0.25">
      <c r="A7" t="s">
        <v>141</v>
      </c>
      <c r="B7" t="s">
        <v>27</v>
      </c>
      <c r="C7" t="s">
        <v>21</v>
      </c>
      <c r="D7" t="s">
        <v>9</v>
      </c>
      <c r="E7">
        <v>3.1524805043968802E-3</v>
      </c>
      <c r="F7">
        <v>5.1490514905148999E-2</v>
      </c>
      <c r="G7">
        <v>5.9412132582864199E-3</v>
      </c>
      <c r="H7" s="1">
        <v>2.0325203252032492E-2</v>
      </c>
      <c r="I7" s="1">
        <v>7.2182964820302307E-3</v>
      </c>
      <c r="J7" t="s">
        <v>29</v>
      </c>
    </row>
    <row r="8" spans="1:11" x14ac:dyDescent="0.25">
      <c r="A8" t="s">
        <v>141</v>
      </c>
      <c r="B8" t="s">
        <v>27</v>
      </c>
      <c r="C8" t="s">
        <v>21</v>
      </c>
      <c r="D8" t="s">
        <v>13</v>
      </c>
      <c r="E8">
        <v>3.2427674704097399E-3</v>
      </c>
      <c r="F8">
        <v>5.4200542005420002E-2</v>
      </c>
      <c r="G8">
        <v>6.11941603287E-3</v>
      </c>
      <c r="H8" s="1">
        <v>2.1077988557663335E-2</v>
      </c>
      <c r="I8" s="1">
        <v>7.4392900791752942E-3</v>
      </c>
      <c r="J8" t="s">
        <v>43</v>
      </c>
    </row>
    <row r="9" spans="1:11" x14ac:dyDescent="0.25">
      <c r="A9" t="s">
        <v>141</v>
      </c>
      <c r="B9" t="s">
        <v>27</v>
      </c>
      <c r="C9" t="s">
        <v>21</v>
      </c>
      <c r="D9" t="s">
        <v>12</v>
      </c>
      <c r="E9">
        <v>3.2923469730565002E-3</v>
      </c>
      <c r="F9">
        <v>5.6910569105690999E-2</v>
      </c>
      <c r="G9">
        <v>6.2245934959349498E-3</v>
      </c>
      <c r="H9" s="1">
        <v>2.1650759985860701E-2</v>
      </c>
      <c r="I9" s="1">
        <v>7.5736498809854903E-3</v>
      </c>
      <c r="J9" t="s">
        <v>43</v>
      </c>
    </row>
    <row r="10" spans="1:11" x14ac:dyDescent="0.25">
      <c r="A10" t="s">
        <v>141</v>
      </c>
      <c r="B10" t="s">
        <v>27</v>
      </c>
      <c r="C10" t="s">
        <v>21</v>
      </c>
      <c r="D10" t="s">
        <v>11</v>
      </c>
      <c r="E10">
        <v>3.2388128759336301E-3</v>
      </c>
      <c r="F10">
        <v>5.6910569105690999E-2</v>
      </c>
      <c r="G10">
        <v>6.1288305190744198E-3</v>
      </c>
      <c r="H10" s="1">
        <v>2.1417956115045014E-2</v>
      </c>
      <c r="I10" s="1">
        <v>7.4601869614201741E-3</v>
      </c>
      <c r="J10" t="s">
        <v>43</v>
      </c>
    </row>
    <row r="11" spans="1:11" x14ac:dyDescent="0.25">
      <c r="A11" t="s">
        <v>141</v>
      </c>
      <c r="B11" t="s">
        <v>27</v>
      </c>
      <c r="C11" t="s">
        <v>21</v>
      </c>
      <c r="D11" t="s">
        <v>10</v>
      </c>
      <c r="E11">
        <v>2.84552845528455E-3</v>
      </c>
      <c r="F11">
        <v>4.6070460704606998E-2</v>
      </c>
      <c r="G11">
        <v>5.3599981983199303E-3</v>
      </c>
      <c r="H11" s="1">
        <v>1.8288840733397871E-2</v>
      </c>
      <c r="I11" s="1">
        <v>6.5106303822122982E-3</v>
      </c>
      <c r="J11" t="s">
        <v>28</v>
      </c>
    </row>
    <row r="12" spans="1:11" x14ac:dyDescent="0.25">
      <c r="A12" t="s">
        <v>141</v>
      </c>
      <c r="B12" t="s">
        <v>35</v>
      </c>
      <c r="C12" t="s">
        <v>21</v>
      </c>
      <c r="D12" t="s">
        <v>9</v>
      </c>
      <c r="E12">
        <v>0.152527452902391</v>
      </c>
      <c r="F12">
        <v>0.12737127371273699</v>
      </c>
      <c r="G12">
        <v>0.12085372597385</v>
      </c>
      <c r="H12" s="1">
        <v>0.1260121264572498</v>
      </c>
      <c r="I12" s="1">
        <v>0.1221033236543899</v>
      </c>
      <c r="J12" t="s">
        <v>37</v>
      </c>
    </row>
    <row r="13" spans="1:11" x14ac:dyDescent="0.25">
      <c r="A13" t="s">
        <v>141</v>
      </c>
      <c r="B13" t="s">
        <v>35</v>
      </c>
      <c r="C13" t="s">
        <v>21</v>
      </c>
      <c r="D13" t="s">
        <v>13</v>
      </c>
      <c r="E13">
        <v>0.15753920175924399</v>
      </c>
      <c r="F13">
        <v>0.15176151761517601</v>
      </c>
      <c r="G13">
        <v>0.12174671225023601</v>
      </c>
      <c r="H13" s="1">
        <v>0.14463023924144205</v>
      </c>
      <c r="I13" s="1">
        <v>0.12676076282633994</v>
      </c>
      <c r="J13" t="s">
        <v>147</v>
      </c>
    </row>
    <row r="14" spans="1:11" x14ac:dyDescent="0.25">
      <c r="A14" t="s">
        <v>141</v>
      </c>
      <c r="B14" t="s">
        <v>35</v>
      </c>
      <c r="C14" t="s">
        <v>21</v>
      </c>
      <c r="D14" t="s">
        <v>12</v>
      </c>
      <c r="E14">
        <v>0.205604655015314</v>
      </c>
      <c r="F14">
        <v>0.249322493224932</v>
      </c>
      <c r="G14">
        <v>0.209435111286638</v>
      </c>
      <c r="H14" s="1">
        <v>0.24017415308561235</v>
      </c>
      <c r="I14" s="1">
        <v>0.21635782996105077</v>
      </c>
      <c r="J14" t="s">
        <v>147</v>
      </c>
    </row>
    <row r="15" spans="1:11" x14ac:dyDescent="0.25">
      <c r="A15" t="s">
        <v>141</v>
      </c>
      <c r="B15" t="s">
        <v>35</v>
      </c>
      <c r="C15" t="s">
        <v>21</v>
      </c>
      <c r="D15" t="s">
        <v>11</v>
      </c>
      <c r="E15">
        <v>0.124022851583827</v>
      </c>
      <c r="F15">
        <v>0.197831978319783</v>
      </c>
      <c r="G15">
        <v>0.13801162257852401</v>
      </c>
      <c r="H15" s="1">
        <v>0.18205024859276975</v>
      </c>
      <c r="I15" s="1">
        <v>0.14689524803566825</v>
      </c>
      <c r="J15" t="s">
        <v>37</v>
      </c>
    </row>
    <row r="16" spans="1:11" x14ac:dyDescent="0.25">
      <c r="A16" t="s">
        <v>141</v>
      </c>
      <c r="B16" t="s">
        <v>35</v>
      </c>
      <c r="C16" t="s">
        <v>21</v>
      </c>
      <c r="D16" t="s">
        <v>10</v>
      </c>
      <c r="E16">
        <v>0.17396203971222399</v>
      </c>
      <c r="F16">
        <v>8.4010840108401E-2</v>
      </c>
      <c r="G16">
        <v>5.27906454983912E-2</v>
      </c>
      <c r="H16" s="1">
        <v>7.5125098435396803E-2</v>
      </c>
      <c r="I16" s="1">
        <v>5.7029303128392987E-2</v>
      </c>
      <c r="J16" t="s">
        <v>36</v>
      </c>
    </row>
    <row r="17" spans="1:10" x14ac:dyDescent="0.25">
      <c r="A17" t="s">
        <v>164</v>
      </c>
      <c r="B17" t="s">
        <v>27</v>
      </c>
      <c r="C17" t="s">
        <v>120</v>
      </c>
      <c r="D17" t="s">
        <v>151</v>
      </c>
      <c r="E17">
        <v>0.16214241613219699</v>
      </c>
      <c r="F17">
        <v>0.180722891566265</v>
      </c>
      <c r="G17">
        <v>0.127087359497882</v>
      </c>
      <c r="H17" s="1">
        <f t="shared" ref="H17:H31" si="0" xml:space="preserve"> (1 + 0.25) * ((E17 * F17) / (0.25 * E17 + F17))</f>
        <v>0.16554644720861325</v>
      </c>
      <c r="I17" s="1">
        <f t="shared" ref="I17:I31" si="1" xml:space="preserve"> (1 + 4) * ((E17 * F17) / (4 * E17 + F17))</f>
        <v>0.17667375688823006</v>
      </c>
      <c r="J17" t="s">
        <v>165</v>
      </c>
    </row>
    <row r="18" spans="1:10" x14ac:dyDescent="0.25">
      <c r="A18" t="s">
        <v>164</v>
      </c>
      <c r="B18" t="s">
        <v>27</v>
      </c>
      <c r="C18" t="s">
        <v>120</v>
      </c>
      <c r="D18" t="s">
        <v>153</v>
      </c>
      <c r="E18">
        <v>0.189039323402864</v>
      </c>
      <c r="F18">
        <v>0.20080321285140501</v>
      </c>
      <c r="G18">
        <v>0.16708368942034099</v>
      </c>
      <c r="H18" s="1">
        <f t="shared" si="0"/>
        <v>0.19128052554723574</v>
      </c>
      <c r="I18" s="1">
        <f t="shared" si="1"/>
        <v>0.1983347444235625</v>
      </c>
      <c r="J18" t="s">
        <v>165</v>
      </c>
    </row>
    <row r="19" spans="1:10" x14ac:dyDescent="0.25">
      <c r="A19" t="s">
        <v>164</v>
      </c>
      <c r="B19" t="s">
        <v>27</v>
      </c>
      <c r="C19" t="s">
        <v>120</v>
      </c>
      <c r="D19" t="s">
        <v>154</v>
      </c>
      <c r="E19">
        <v>0.40479071274482198</v>
      </c>
      <c r="F19">
        <v>0.19277108433734899</v>
      </c>
      <c r="G19">
        <v>0.15243654048215699</v>
      </c>
      <c r="H19" s="1">
        <f t="shared" si="0"/>
        <v>0.33180372616654857</v>
      </c>
      <c r="I19" s="1">
        <f t="shared" si="1"/>
        <v>0.21532778625251464</v>
      </c>
      <c r="J19" t="s">
        <v>165</v>
      </c>
    </row>
    <row r="20" spans="1:10" x14ac:dyDescent="0.25">
      <c r="A20" t="s">
        <v>164</v>
      </c>
      <c r="B20" t="s">
        <v>27</v>
      </c>
      <c r="C20" t="s">
        <v>120</v>
      </c>
      <c r="D20" t="s">
        <v>155</v>
      </c>
      <c r="E20">
        <v>0.16042430591932899</v>
      </c>
      <c r="F20">
        <v>0.23293172690763</v>
      </c>
      <c r="G20">
        <v>0.18626743978678001</v>
      </c>
      <c r="H20" s="1">
        <f t="shared" si="0"/>
        <v>0.17107480242726322</v>
      </c>
      <c r="I20" s="1">
        <f t="shared" si="1"/>
        <v>0.213621505386689</v>
      </c>
      <c r="J20" t="s">
        <v>165</v>
      </c>
    </row>
    <row r="21" spans="1:10" x14ac:dyDescent="0.25">
      <c r="A21" t="s">
        <v>164</v>
      </c>
      <c r="B21" t="s">
        <v>27</v>
      </c>
      <c r="C21" t="s">
        <v>120</v>
      </c>
      <c r="D21" t="s">
        <v>156</v>
      </c>
      <c r="E21">
        <v>0.25269517239171302</v>
      </c>
      <c r="F21">
        <v>0.17670682730923601</v>
      </c>
      <c r="G21">
        <v>0.13571566085971501</v>
      </c>
      <c r="H21" s="1">
        <f t="shared" si="0"/>
        <v>0.23268325153730535</v>
      </c>
      <c r="I21" s="1">
        <f t="shared" si="1"/>
        <v>0.18801444880518897</v>
      </c>
      <c r="J21" t="s">
        <v>165</v>
      </c>
    </row>
    <row r="22" spans="1:10" x14ac:dyDescent="0.25">
      <c r="A22" t="s">
        <v>164</v>
      </c>
      <c r="B22" t="s">
        <v>35</v>
      </c>
      <c r="C22" t="s">
        <v>120</v>
      </c>
      <c r="D22" t="s">
        <v>151</v>
      </c>
      <c r="E22">
        <v>0.13135486403454799</v>
      </c>
      <c r="F22">
        <v>0.180722891566265</v>
      </c>
      <c r="G22">
        <v>0.142574373022575</v>
      </c>
      <c r="H22" s="1">
        <f t="shared" si="0"/>
        <v>0.13894603481861334</v>
      </c>
      <c r="I22" s="1">
        <f t="shared" si="1"/>
        <v>0.16808814063331431</v>
      </c>
      <c r="J22" t="s">
        <v>166</v>
      </c>
    </row>
    <row r="23" spans="1:10" x14ac:dyDescent="0.25">
      <c r="A23" t="s">
        <v>164</v>
      </c>
      <c r="B23" t="s">
        <v>35</v>
      </c>
      <c r="C23" t="s">
        <v>120</v>
      </c>
      <c r="D23" t="s">
        <v>153</v>
      </c>
      <c r="E23">
        <v>0.23655408435773501</v>
      </c>
      <c r="F23">
        <v>0.19678714859437699</v>
      </c>
      <c r="G23">
        <v>0.12085806722928399</v>
      </c>
      <c r="H23" s="1">
        <f t="shared" si="0"/>
        <v>0.22736486245510584</v>
      </c>
      <c r="I23" s="1">
        <f t="shared" si="1"/>
        <v>0.20363369105280799</v>
      </c>
      <c r="J23" t="s">
        <v>167</v>
      </c>
    </row>
    <row r="24" spans="1:10" x14ac:dyDescent="0.25">
      <c r="A24" t="s">
        <v>164</v>
      </c>
      <c r="B24" t="s">
        <v>35</v>
      </c>
      <c r="C24" t="s">
        <v>120</v>
      </c>
      <c r="D24" t="s">
        <v>154</v>
      </c>
      <c r="E24">
        <v>7.5584388837400804E-2</v>
      </c>
      <c r="F24">
        <v>0.208835341365461</v>
      </c>
      <c r="G24">
        <v>9.9185343899974396E-2</v>
      </c>
      <c r="H24" s="1">
        <f t="shared" si="0"/>
        <v>8.6640934073167974E-2</v>
      </c>
      <c r="I24" s="1">
        <f t="shared" si="1"/>
        <v>0.1543967975042794</v>
      </c>
      <c r="J24" t="s">
        <v>167</v>
      </c>
    </row>
    <row r="25" spans="1:10" x14ac:dyDescent="0.25">
      <c r="A25" t="s">
        <v>164</v>
      </c>
      <c r="B25" t="s">
        <v>35</v>
      </c>
      <c r="C25" t="s">
        <v>120</v>
      </c>
      <c r="D25" t="s">
        <v>155</v>
      </c>
      <c r="E25">
        <v>0.18394402407473501</v>
      </c>
      <c r="F25">
        <v>0.28915662650602397</v>
      </c>
      <c r="G25">
        <v>0.19714871510002399</v>
      </c>
      <c r="H25" s="1">
        <f t="shared" si="0"/>
        <v>0.19838058600121553</v>
      </c>
      <c r="I25" s="1">
        <f t="shared" si="1"/>
        <v>0.2594737795171097</v>
      </c>
      <c r="J25" t="s">
        <v>167</v>
      </c>
    </row>
    <row r="26" spans="1:10" x14ac:dyDescent="0.25">
      <c r="A26" t="s">
        <v>164</v>
      </c>
      <c r="B26" t="s">
        <v>35</v>
      </c>
      <c r="C26" t="s">
        <v>120</v>
      </c>
      <c r="D26" t="s">
        <v>156</v>
      </c>
      <c r="E26">
        <v>0.168147590361445</v>
      </c>
      <c r="F26">
        <v>0.19678714859437699</v>
      </c>
      <c r="G26">
        <v>0.12730248797573099</v>
      </c>
      <c r="H26" s="1">
        <f t="shared" si="0"/>
        <v>0.17318861615304254</v>
      </c>
      <c r="I26" s="1">
        <f t="shared" si="1"/>
        <v>0.19030446766857184</v>
      </c>
      <c r="J26" t="s">
        <v>167</v>
      </c>
    </row>
    <row r="27" spans="1:10" x14ac:dyDescent="0.25">
      <c r="A27" t="s">
        <v>164</v>
      </c>
      <c r="B27" t="s">
        <v>5</v>
      </c>
      <c r="C27" t="s">
        <v>120</v>
      </c>
      <c r="D27" t="s">
        <v>151</v>
      </c>
      <c r="E27">
        <v>0.152718201600957</v>
      </c>
      <c r="F27">
        <v>0.27710843373493899</v>
      </c>
      <c r="G27">
        <v>0.154987296123268</v>
      </c>
      <c r="H27" s="1">
        <f t="shared" si="0"/>
        <v>0.16778113890281321</v>
      </c>
      <c r="I27" s="1">
        <f t="shared" si="1"/>
        <v>0.23829051637309634</v>
      </c>
      <c r="J27" t="s">
        <v>158</v>
      </c>
    </row>
    <row r="28" spans="1:10" x14ac:dyDescent="0.25">
      <c r="A28" t="s">
        <v>164</v>
      </c>
      <c r="B28" t="s">
        <v>5</v>
      </c>
      <c r="C28" t="s">
        <v>120</v>
      </c>
      <c r="D28" t="s">
        <v>153</v>
      </c>
      <c r="E28">
        <v>0.19698385378247599</v>
      </c>
      <c r="F28">
        <v>0.27309236947791099</v>
      </c>
      <c r="G28">
        <v>0.128930640978833</v>
      </c>
      <c r="H28" s="1">
        <f t="shared" si="0"/>
        <v>0.20861150336372164</v>
      </c>
      <c r="I28" s="1">
        <f t="shared" si="1"/>
        <v>0.25350319830800078</v>
      </c>
      <c r="J28" t="s">
        <v>158</v>
      </c>
    </row>
    <row r="29" spans="1:10" x14ac:dyDescent="0.25">
      <c r="A29" t="s">
        <v>164</v>
      </c>
      <c r="B29" t="s">
        <v>5</v>
      </c>
      <c r="C29" t="s">
        <v>120</v>
      </c>
      <c r="D29" t="s">
        <v>154</v>
      </c>
      <c r="E29">
        <v>0.22136877027561</v>
      </c>
      <c r="F29">
        <v>0.30923694779116401</v>
      </c>
      <c r="G29">
        <v>0.18721800783380399</v>
      </c>
      <c r="H29" s="1">
        <f t="shared" si="0"/>
        <v>0.23470693766484044</v>
      </c>
      <c r="I29" s="1">
        <f t="shared" si="1"/>
        <v>0.28649331889504792</v>
      </c>
      <c r="J29" t="s">
        <v>158</v>
      </c>
    </row>
    <row r="30" spans="1:10" x14ac:dyDescent="0.25">
      <c r="A30" t="s">
        <v>164</v>
      </c>
      <c r="B30" t="s">
        <v>5</v>
      </c>
      <c r="C30" t="s">
        <v>120</v>
      </c>
      <c r="D30" t="s">
        <v>155</v>
      </c>
      <c r="E30">
        <v>0.32168998574944901</v>
      </c>
      <c r="F30">
        <v>0.27309236947791099</v>
      </c>
      <c r="G30">
        <v>0.122368840441129</v>
      </c>
      <c r="H30" s="1">
        <f t="shared" si="0"/>
        <v>0.31063432162244509</v>
      </c>
      <c r="I30" s="1">
        <f t="shared" si="1"/>
        <v>0.28160063533899665</v>
      </c>
      <c r="J30" t="s">
        <v>158</v>
      </c>
    </row>
    <row r="31" spans="1:10" x14ac:dyDescent="0.25">
      <c r="A31" t="s">
        <v>164</v>
      </c>
      <c r="B31" t="s">
        <v>5</v>
      </c>
      <c r="C31" t="s">
        <v>120</v>
      </c>
      <c r="D31" t="s">
        <v>156</v>
      </c>
      <c r="E31">
        <v>0.13593794264193701</v>
      </c>
      <c r="F31">
        <v>0.27309236947791099</v>
      </c>
      <c r="G31">
        <v>0.129546758462421</v>
      </c>
      <c r="H31" s="1">
        <f t="shared" si="0"/>
        <v>0.15111695263270428</v>
      </c>
      <c r="I31" s="1">
        <f t="shared" si="1"/>
        <v>0.22723805581786899</v>
      </c>
      <c r="J31" t="s">
        <v>158</v>
      </c>
    </row>
    <row r="32" spans="1:10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</sheetData>
  <autoFilter ref="A1:J19" xr:uid="{7F89CF36-A92F-4D95-BCA6-C46E985337DA}"/>
  <conditionalFormatting sqref="E1:G6 E17:G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31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1 G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G11 G7 J7:J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16 J12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 E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 H17: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 I17:I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B501-8965-4EAF-8602-564158780ADF}">
  <dimension ref="A1:K73"/>
  <sheetViews>
    <sheetView workbookViewId="0">
      <selection activeCell="E17" sqref="E17"/>
    </sheetView>
  </sheetViews>
  <sheetFormatPr defaultRowHeight="15" x14ac:dyDescent="0.25"/>
  <cols>
    <col min="1" max="1" width="22.5703125" customWidth="1"/>
    <col min="3" max="3" width="18.28515625" customWidth="1"/>
    <col min="4" max="4" width="36.28515625" customWidth="1"/>
    <col min="5" max="7" width="9.5703125" bestFit="1" customWidth="1"/>
    <col min="8" max="8" width="11.28515625" customWidth="1"/>
    <col min="9" max="9" width="9.5703125" customWidth="1"/>
    <col min="10" max="10" width="27.85546875" customWidth="1"/>
  </cols>
  <sheetData>
    <row r="1" spans="1:11" x14ac:dyDescent="0.25">
      <c r="A1" s="2" t="s">
        <v>17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123</v>
      </c>
      <c r="I1" s="2" t="s">
        <v>124</v>
      </c>
      <c r="J1" s="2" t="s">
        <v>34</v>
      </c>
      <c r="K1" s="2"/>
    </row>
    <row r="2" spans="1:11" x14ac:dyDescent="0.25">
      <c r="A2" t="s">
        <v>142</v>
      </c>
      <c r="B2" t="s">
        <v>5</v>
      </c>
      <c r="C2" t="s">
        <v>21</v>
      </c>
      <c r="D2" t="s">
        <v>9</v>
      </c>
      <c r="E2">
        <v>1.7723792188047999E-2</v>
      </c>
      <c r="F2">
        <v>7.8590785907859007E-2</v>
      </c>
      <c r="G2">
        <v>2.8682970786791499E-2</v>
      </c>
      <c r="H2" s="1">
        <v>5.8301937049723127E-2</v>
      </c>
      <c r="I2" s="1">
        <v>3.2855891985965724E-2</v>
      </c>
      <c r="J2" t="s">
        <v>114</v>
      </c>
    </row>
    <row r="3" spans="1:11" x14ac:dyDescent="0.25">
      <c r="A3" t="s">
        <v>142</v>
      </c>
      <c r="B3" t="s">
        <v>5</v>
      </c>
      <c r="C3" t="s">
        <v>21</v>
      </c>
      <c r="D3" t="s">
        <v>13</v>
      </c>
      <c r="E3">
        <v>1.8951352792216401E-2</v>
      </c>
      <c r="F3">
        <v>7.8590785907859007E-2</v>
      </c>
      <c r="G3">
        <v>2.8128521614087201E-2</v>
      </c>
      <c r="H3" s="1">
        <v>5.7838468290443895E-2</v>
      </c>
      <c r="I3" s="1">
        <v>3.2272940401229341E-2</v>
      </c>
      <c r="J3" t="s">
        <v>114</v>
      </c>
    </row>
    <row r="4" spans="1:11" x14ac:dyDescent="0.25">
      <c r="A4" t="s">
        <v>142</v>
      </c>
      <c r="B4" t="s">
        <v>5</v>
      </c>
      <c r="C4" t="s">
        <v>21</v>
      </c>
      <c r="D4" t="s">
        <v>12</v>
      </c>
      <c r="E4">
        <v>1.8578636014616502E-2</v>
      </c>
      <c r="F4">
        <v>8.6720867208672003E-2</v>
      </c>
      <c r="G4">
        <v>3.0131032693305599E-2</v>
      </c>
      <c r="H4" s="1">
        <v>6.304107000171337E-2</v>
      </c>
      <c r="I4" s="1">
        <v>3.4653697330821284E-2</v>
      </c>
      <c r="J4" t="s">
        <v>114</v>
      </c>
    </row>
    <row r="5" spans="1:11" x14ac:dyDescent="0.25">
      <c r="A5" t="s">
        <v>142</v>
      </c>
      <c r="B5" t="s">
        <v>5</v>
      </c>
      <c r="C5" t="s">
        <v>21</v>
      </c>
      <c r="D5" t="s">
        <v>11</v>
      </c>
      <c r="E5">
        <v>2.1415823914336701E-2</v>
      </c>
      <c r="F5">
        <v>0.146341463414634</v>
      </c>
      <c r="G5">
        <v>3.7363777893097999E-2</v>
      </c>
      <c r="H5" s="1">
        <v>9.2426187419768782E-2</v>
      </c>
      <c r="I5" s="1">
        <v>4.3902439024390151E-2</v>
      </c>
      <c r="J5" t="s">
        <v>114</v>
      </c>
    </row>
    <row r="6" spans="1:11" x14ac:dyDescent="0.25">
      <c r="A6" t="s">
        <v>142</v>
      </c>
      <c r="B6" t="s">
        <v>5</v>
      </c>
      <c r="C6" t="s">
        <v>21</v>
      </c>
      <c r="D6" t="s">
        <v>10</v>
      </c>
      <c r="E6">
        <v>1.8399425477522699E-2</v>
      </c>
      <c r="F6">
        <v>8.6720867208672003E-2</v>
      </c>
      <c r="G6">
        <v>3.0047931076325599E-2</v>
      </c>
      <c r="H6" s="1">
        <v>6.2968198834563741E-2</v>
      </c>
      <c r="I6" s="1">
        <v>3.4565741158477874E-2</v>
      </c>
      <c r="J6" t="s">
        <v>116</v>
      </c>
    </row>
    <row r="7" spans="1:11" x14ac:dyDescent="0.25">
      <c r="A7" t="s">
        <v>142</v>
      </c>
      <c r="B7" t="s">
        <v>27</v>
      </c>
      <c r="C7" t="s">
        <v>21</v>
      </c>
      <c r="D7" t="s">
        <v>9</v>
      </c>
      <c r="E7">
        <v>3.2476139978791E-3</v>
      </c>
      <c r="F7">
        <v>5.6910569105690999E-2</v>
      </c>
      <c r="G7">
        <v>6.1445858674524997E-3</v>
      </c>
      <c r="H7" s="1">
        <v>2.1456408459955313E-2</v>
      </c>
      <c r="I7" s="1">
        <v>7.4788607710858015E-3</v>
      </c>
      <c r="J7" t="s">
        <v>29</v>
      </c>
    </row>
    <row r="8" spans="1:11" x14ac:dyDescent="0.25">
      <c r="A8" t="s">
        <v>142</v>
      </c>
      <c r="B8" t="s">
        <v>27</v>
      </c>
      <c r="C8" t="s">
        <v>21</v>
      </c>
      <c r="D8" t="s">
        <v>13</v>
      </c>
      <c r="E8">
        <v>3.2743067156698899E-3</v>
      </c>
      <c r="F8">
        <v>5.6910569105690999E-2</v>
      </c>
      <c r="G8">
        <v>6.1923417161632698E-3</v>
      </c>
      <c r="H8" s="1">
        <v>2.1572598397464098E-2</v>
      </c>
      <c r="I8" s="1">
        <v>7.5354473595177253E-3</v>
      </c>
      <c r="J8" t="s">
        <v>43</v>
      </c>
    </row>
    <row r="9" spans="1:11" x14ac:dyDescent="0.25">
      <c r="A9" t="s">
        <v>142</v>
      </c>
      <c r="B9" t="s">
        <v>27</v>
      </c>
      <c r="C9" t="s">
        <v>21</v>
      </c>
      <c r="D9" t="s">
        <v>12</v>
      </c>
      <c r="E9">
        <v>3.3105871224917201E-3</v>
      </c>
      <c r="F9">
        <v>5.6910569105690999E-2</v>
      </c>
      <c r="G9">
        <v>6.25718299067807E-3</v>
      </c>
      <c r="H9" s="1">
        <v>2.1729490022172931E-2</v>
      </c>
      <c r="I9" s="1">
        <v>7.6122417275128109E-3</v>
      </c>
      <c r="J9" t="s">
        <v>43</v>
      </c>
    </row>
    <row r="10" spans="1:11" x14ac:dyDescent="0.25">
      <c r="A10" t="s">
        <v>142</v>
      </c>
      <c r="B10" t="s">
        <v>27</v>
      </c>
      <c r="C10" t="s">
        <v>21</v>
      </c>
      <c r="D10" t="s">
        <v>11</v>
      </c>
      <c r="E10">
        <v>3.2388128759336301E-3</v>
      </c>
      <c r="F10">
        <v>5.6910569105690999E-2</v>
      </c>
      <c r="G10">
        <v>6.1288305190744198E-3</v>
      </c>
      <c r="H10" s="1">
        <v>2.1417956115045014E-2</v>
      </c>
      <c r="I10" s="1">
        <v>7.4601869614201741E-3</v>
      </c>
      <c r="J10" t="s">
        <v>43</v>
      </c>
    </row>
    <row r="11" spans="1:11" x14ac:dyDescent="0.25">
      <c r="A11" t="s">
        <v>142</v>
      </c>
      <c r="B11" t="s">
        <v>27</v>
      </c>
      <c r="C11" t="s">
        <v>21</v>
      </c>
      <c r="D11" t="s">
        <v>10</v>
      </c>
      <c r="E11">
        <v>3.2743067156698899E-3</v>
      </c>
      <c r="F11">
        <v>5.6910569105690999E-2</v>
      </c>
      <c r="G11">
        <v>6.1923417161632698E-3</v>
      </c>
      <c r="H11" s="1">
        <v>2.1572598397464098E-2</v>
      </c>
      <c r="I11" s="1">
        <v>7.5354473595177253E-3</v>
      </c>
      <c r="J11" t="s">
        <v>28</v>
      </c>
    </row>
    <row r="12" spans="1:11" x14ac:dyDescent="0.25">
      <c r="A12" t="s">
        <v>142</v>
      </c>
      <c r="B12" t="s">
        <v>35</v>
      </c>
      <c r="C12" t="s">
        <v>21</v>
      </c>
      <c r="D12" t="s">
        <v>9</v>
      </c>
      <c r="E12">
        <v>8.3588551707985403E-2</v>
      </c>
      <c r="F12">
        <v>9.4850948509485097E-2</v>
      </c>
      <c r="G12">
        <v>5.7961496216839103E-2</v>
      </c>
      <c r="H12" s="1">
        <v>8.414071776508808E-2</v>
      </c>
      <c r="I12" s="1">
        <v>6.2850242299675063E-2</v>
      </c>
      <c r="J12" t="s">
        <v>37</v>
      </c>
    </row>
    <row r="13" spans="1:11" x14ac:dyDescent="0.25">
      <c r="A13" t="s">
        <v>142</v>
      </c>
      <c r="B13" t="s">
        <v>35</v>
      </c>
      <c r="C13" t="s">
        <v>21</v>
      </c>
      <c r="D13" t="s">
        <v>13</v>
      </c>
      <c r="E13">
        <v>0.13810165200875499</v>
      </c>
      <c r="F13">
        <v>0.13279132791327899</v>
      </c>
      <c r="G13">
        <v>7.2578879765234403E-2</v>
      </c>
      <c r="H13" s="1">
        <v>0.11389375864993984</v>
      </c>
      <c r="I13" s="1">
        <v>7.9817296459961912E-2</v>
      </c>
      <c r="J13" t="s">
        <v>147</v>
      </c>
    </row>
    <row r="14" spans="1:11" x14ac:dyDescent="0.25">
      <c r="A14" t="s">
        <v>142</v>
      </c>
      <c r="B14" t="s">
        <v>35</v>
      </c>
      <c r="C14" t="s">
        <v>21</v>
      </c>
      <c r="D14" t="s">
        <v>12</v>
      </c>
      <c r="E14">
        <v>0.15754281391041799</v>
      </c>
      <c r="F14">
        <v>0.18428184281842799</v>
      </c>
      <c r="G14">
        <v>0.102932070225585</v>
      </c>
      <c r="H14" s="1">
        <v>0.15912910562550642</v>
      </c>
      <c r="I14" s="1">
        <v>0.1128998178535591</v>
      </c>
      <c r="J14" t="s">
        <v>147</v>
      </c>
    </row>
    <row r="15" spans="1:11" x14ac:dyDescent="0.25">
      <c r="A15" t="s">
        <v>142</v>
      </c>
      <c r="B15" t="s">
        <v>35</v>
      </c>
      <c r="C15" t="s">
        <v>21</v>
      </c>
      <c r="D15" t="s">
        <v>11</v>
      </c>
      <c r="E15">
        <v>9.9168778622824805E-2</v>
      </c>
      <c r="F15">
        <v>0.21409214092140899</v>
      </c>
      <c r="G15">
        <v>0.117532962553783</v>
      </c>
      <c r="H15" s="1">
        <v>0.1838789921716863</v>
      </c>
      <c r="I15" s="1">
        <v>0.12918597468030502</v>
      </c>
      <c r="J15" t="s">
        <v>37</v>
      </c>
    </row>
    <row r="16" spans="1:11" x14ac:dyDescent="0.25">
      <c r="A16" t="s">
        <v>142</v>
      </c>
      <c r="B16" t="s">
        <v>35</v>
      </c>
      <c r="C16" t="s">
        <v>21</v>
      </c>
      <c r="D16" t="s">
        <v>10</v>
      </c>
      <c r="E16">
        <v>0.23272158248937799</v>
      </c>
      <c r="F16">
        <v>0.16531165311653101</v>
      </c>
      <c r="G16">
        <v>0.116077671567531</v>
      </c>
      <c r="H16" s="1">
        <v>0.15238493439924009</v>
      </c>
      <c r="I16" s="1">
        <v>0.12342977165959407</v>
      </c>
      <c r="J16" t="s">
        <v>36</v>
      </c>
    </row>
    <row r="17" spans="1:10" x14ac:dyDescent="0.25">
      <c r="A17" t="s">
        <v>168</v>
      </c>
      <c r="B17" t="s">
        <v>27</v>
      </c>
      <c r="C17" t="s">
        <v>120</v>
      </c>
      <c r="D17" t="s">
        <v>151</v>
      </c>
      <c r="E17">
        <v>0.14180513229957001</v>
      </c>
      <c r="F17">
        <v>0.17269076305220801</v>
      </c>
      <c r="G17">
        <v>0.122119033220582</v>
      </c>
      <c r="H17" s="1">
        <f t="shared" ref="H17:H31" si="0" xml:space="preserve"> (1 + 0.25) * ((E17 * F17) / (0.25 * E17 + F17))</f>
        <v>0.14706565154175022</v>
      </c>
      <c r="I17" s="1">
        <f t="shared" ref="I17:I31" si="1" xml:space="preserve"> (1 + 4) * ((E17 * F17) / (4 * E17 + F17))</f>
        <v>0.16548224603417588</v>
      </c>
      <c r="J17" t="s">
        <v>165</v>
      </c>
    </row>
    <row r="18" spans="1:10" x14ac:dyDescent="0.25">
      <c r="A18" t="s">
        <v>168</v>
      </c>
      <c r="B18" t="s">
        <v>27</v>
      </c>
      <c r="C18" t="s">
        <v>120</v>
      </c>
      <c r="D18" t="s">
        <v>153</v>
      </c>
      <c r="E18">
        <v>0.105556061243242</v>
      </c>
      <c r="F18">
        <v>0.14457831325301199</v>
      </c>
      <c r="G18">
        <v>0.103464902248271</v>
      </c>
      <c r="H18" s="1">
        <f t="shared" si="0"/>
        <v>0.11157919334923215</v>
      </c>
      <c r="I18" s="1">
        <f t="shared" si="1"/>
        <v>0.13462463309926581</v>
      </c>
      <c r="J18" t="s">
        <v>165</v>
      </c>
    </row>
    <row r="19" spans="1:10" x14ac:dyDescent="0.25">
      <c r="A19" t="s">
        <v>168</v>
      </c>
      <c r="B19" t="s">
        <v>27</v>
      </c>
      <c r="C19" t="s">
        <v>120</v>
      </c>
      <c r="D19" t="s">
        <v>154</v>
      </c>
      <c r="E19">
        <v>0.16805358078275801</v>
      </c>
      <c r="F19">
        <v>0.22489959839357401</v>
      </c>
      <c r="G19">
        <v>0.188379009328553</v>
      </c>
      <c r="H19" s="1">
        <f t="shared" si="0"/>
        <v>0.17700141869453664</v>
      </c>
      <c r="I19" s="1">
        <f t="shared" si="1"/>
        <v>0.21064873657524488</v>
      </c>
      <c r="J19" t="s">
        <v>165</v>
      </c>
    </row>
    <row r="20" spans="1:10" x14ac:dyDescent="0.25">
      <c r="A20" t="s">
        <v>168</v>
      </c>
      <c r="B20" t="s">
        <v>27</v>
      </c>
      <c r="C20" t="s">
        <v>120</v>
      </c>
      <c r="D20" t="s">
        <v>155</v>
      </c>
      <c r="E20">
        <v>0.14470873972078699</v>
      </c>
      <c r="F20">
        <v>0.16465863453815199</v>
      </c>
      <c r="G20">
        <v>0.14642158538035799</v>
      </c>
      <c r="H20" s="1">
        <f t="shared" si="0"/>
        <v>0.14830237673263252</v>
      </c>
      <c r="I20" s="1">
        <f t="shared" si="1"/>
        <v>0.16024040892212349</v>
      </c>
      <c r="J20" t="s">
        <v>165</v>
      </c>
    </row>
    <row r="21" spans="1:10" x14ac:dyDescent="0.25">
      <c r="A21" t="s">
        <v>168</v>
      </c>
      <c r="B21" t="s">
        <v>27</v>
      </c>
      <c r="C21" t="s">
        <v>120</v>
      </c>
      <c r="D21" t="s">
        <v>156</v>
      </c>
      <c r="E21">
        <v>9.9754552395332402E-2</v>
      </c>
      <c r="F21">
        <v>0.16867469879517999</v>
      </c>
      <c r="G21">
        <v>0.10232718752362301</v>
      </c>
      <c r="H21" s="1">
        <f t="shared" si="0"/>
        <v>0.1086319087611559</v>
      </c>
      <c r="I21" s="1">
        <f t="shared" si="1"/>
        <v>0.14819692857226235</v>
      </c>
      <c r="J21" t="s">
        <v>165</v>
      </c>
    </row>
    <row r="22" spans="1:10" x14ac:dyDescent="0.25">
      <c r="A22" t="s">
        <v>168</v>
      </c>
      <c r="B22" t="s">
        <v>35</v>
      </c>
      <c r="C22" t="s">
        <v>120</v>
      </c>
      <c r="D22" t="s">
        <v>151</v>
      </c>
      <c r="E22">
        <v>0.21706369883628199</v>
      </c>
      <c r="F22">
        <v>0.25301204819277101</v>
      </c>
      <c r="G22">
        <v>0.13148781401301099</v>
      </c>
      <c r="H22" s="1">
        <f t="shared" si="0"/>
        <v>0.22341225158535183</v>
      </c>
      <c r="I22" s="1">
        <f t="shared" si="1"/>
        <v>0.24490036135189713</v>
      </c>
      <c r="J22" t="s">
        <v>166</v>
      </c>
    </row>
    <row r="23" spans="1:10" x14ac:dyDescent="0.25">
      <c r="A23" t="s">
        <v>168</v>
      </c>
      <c r="B23" t="s">
        <v>35</v>
      </c>
      <c r="C23" t="s">
        <v>120</v>
      </c>
      <c r="D23" t="s">
        <v>153</v>
      </c>
      <c r="E23">
        <v>0.13087304171641501</v>
      </c>
      <c r="F23">
        <v>0.26907630522088299</v>
      </c>
      <c r="G23">
        <v>0.15495725630381901</v>
      </c>
      <c r="H23" s="1">
        <f t="shared" si="0"/>
        <v>0.14585598336664823</v>
      </c>
      <c r="I23" s="1">
        <f t="shared" si="1"/>
        <v>0.22215641776264233</v>
      </c>
      <c r="J23" t="s">
        <v>169</v>
      </c>
    </row>
    <row r="24" spans="1:10" x14ac:dyDescent="0.25">
      <c r="A24" t="s">
        <v>168</v>
      </c>
      <c r="B24" t="s">
        <v>35</v>
      </c>
      <c r="C24" t="s">
        <v>120</v>
      </c>
      <c r="D24" t="s">
        <v>154</v>
      </c>
      <c r="E24">
        <v>0.12745098039215599</v>
      </c>
      <c r="F24">
        <v>0.27710843373493899</v>
      </c>
      <c r="G24">
        <v>0.17362846735780299</v>
      </c>
      <c r="H24" s="1">
        <f t="shared" si="0"/>
        <v>0.14288444996654789</v>
      </c>
      <c r="I24" s="1">
        <f t="shared" si="1"/>
        <v>0.22440708495947068</v>
      </c>
      <c r="J24" t="s">
        <v>167</v>
      </c>
    </row>
    <row r="25" spans="1:10" x14ac:dyDescent="0.25">
      <c r="A25" t="s">
        <v>168</v>
      </c>
      <c r="B25" t="s">
        <v>35</v>
      </c>
      <c r="C25" t="s">
        <v>120</v>
      </c>
      <c r="D25" t="s">
        <v>155</v>
      </c>
      <c r="E25">
        <v>0.31032220791256898</v>
      </c>
      <c r="F25">
        <v>0.30120481927710802</v>
      </c>
      <c r="G25">
        <v>0.214953258261908</v>
      </c>
      <c r="H25" s="1">
        <f t="shared" si="0"/>
        <v>0.30845483895744202</v>
      </c>
      <c r="I25" s="1">
        <f t="shared" si="1"/>
        <v>0.30298518407444258</v>
      </c>
      <c r="J25" t="s">
        <v>167</v>
      </c>
    </row>
    <row r="26" spans="1:10" x14ac:dyDescent="0.25">
      <c r="A26" t="s">
        <v>168</v>
      </c>
      <c r="B26" t="s">
        <v>35</v>
      </c>
      <c r="C26" t="s">
        <v>120</v>
      </c>
      <c r="D26" t="s">
        <v>156</v>
      </c>
      <c r="E26">
        <v>0.11331614081745001</v>
      </c>
      <c r="F26">
        <v>0.22088353413654599</v>
      </c>
      <c r="G26">
        <v>0.14630991498461299</v>
      </c>
      <c r="H26" s="1">
        <f t="shared" si="0"/>
        <v>0.12554377636664124</v>
      </c>
      <c r="I26" s="1">
        <f t="shared" si="1"/>
        <v>0.18563925163305856</v>
      </c>
      <c r="J26" t="s">
        <v>167</v>
      </c>
    </row>
    <row r="27" spans="1:10" x14ac:dyDescent="0.25">
      <c r="A27" t="s">
        <v>168</v>
      </c>
      <c r="B27" t="s">
        <v>5</v>
      </c>
      <c r="C27" t="s">
        <v>120</v>
      </c>
      <c r="D27" t="s">
        <v>151</v>
      </c>
      <c r="E27">
        <v>0.151620806834766</v>
      </c>
      <c r="F27">
        <v>0.29317269076305202</v>
      </c>
      <c r="G27">
        <v>0.19915214392464101</v>
      </c>
      <c r="H27" s="1">
        <f t="shared" si="0"/>
        <v>0.16782712212960224</v>
      </c>
      <c r="I27" s="1">
        <f t="shared" si="1"/>
        <v>0.2470448925028238</v>
      </c>
      <c r="J27" t="s">
        <v>158</v>
      </c>
    </row>
    <row r="28" spans="1:10" x14ac:dyDescent="0.25">
      <c r="A28" t="s">
        <v>168</v>
      </c>
      <c r="B28" t="s">
        <v>5</v>
      </c>
      <c r="C28" t="s">
        <v>120</v>
      </c>
      <c r="D28" t="s">
        <v>153</v>
      </c>
      <c r="E28">
        <v>0.27955874129429098</v>
      </c>
      <c r="F28">
        <v>0.27309236947791099</v>
      </c>
      <c r="G28">
        <v>0.14693653477737101</v>
      </c>
      <c r="H28" s="1">
        <f t="shared" si="0"/>
        <v>0.27824108433496814</v>
      </c>
      <c r="I28" s="1">
        <f t="shared" si="1"/>
        <v>0.27436160120884523</v>
      </c>
      <c r="J28" t="s">
        <v>158</v>
      </c>
    </row>
    <row r="29" spans="1:10" x14ac:dyDescent="0.25">
      <c r="A29" t="s">
        <v>168</v>
      </c>
      <c r="B29" t="s">
        <v>5</v>
      </c>
      <c r="C29" t="s">
        <v>120</v>
      </c>
      <c r="D29" t="s">
        <v>154</v>
      </c>
      <c r="E29">
        <v>0.53885176332861795</v>
      </c>
      <c r="F29">
        <v>0.27710843373493899</v>
      </c>
      <c r="G29">
        <v>0.13061946594292501</v>
      </c>
      <c r="H29" s="1">
        <f t="shared" si="0"/>
        <v>0.45323159922268752</v>
      </c>
      <c r="I29" s="1">
        <f t="shared" si="1"/>
        <v>0.30692583242794835</v>
      </c>
      <c r="J29" t="s">
        <v>158</v>
      </c>
    </row>
    <row r="30" spans="1:10" x14ac:dyDescent="0.25">
      <c r="A30" t="s">
        <v>168</v>
      </c>
      <c r="B30" t="s">
        <v>5</v>
      </c>
      <c r="C30" t="s">
        <v>120</v>
      </c>
      <c r="D30" t="s">
        <v>155</v>
      </c>
      <c r="E30">
        <v>0.25923284976641198</v>
      </c>
      <c r="F30">
        <v>0.27710843373493899</v>
      </c>
      <c r="G30">
        <v>0.13647597382537099</v>
      </c>
      <c r="H30" s="1">
        <f t="shared" si="0"/>
        <v>0.26262105755420084</v>
      </c>
      <c r="I30" s="1">
        <f t="shared" si="1"/>
        <v>0.27333878006693818</v>
      </c>
      <c r="J30" t="s">
        <v>158</v>
      </c>
    </row>
    <row r="31" spans="1:10" x14ac:dyDescent="0.25">
      <c r="A31" t="s">
        <v>168</v>
      </c>
      <c r="B31" t="s">
        <v>5</v>
      </c>
      <c r="C31" t="s">
        <v>120</v>
      </c>
      <c r="D31" t="s">
        <v>156</v>
      </c>
      <c r="E31">
        <v>0.487754191368649</v>
      </c>
      <c r="F31">
        <v>0.265060240963855</v>
      </c>
      <c r="G31">
        <v>0.17140810337760901</v>
      </c>
      <c r="H31" s="1">
        <f t="shared" si="0"/>
        <v>0.41758607273092768</v>
      </c>
      <c r="I31" s="1">
        <f t="shared" si="1"/>
        <v>0.29169618907576322</v>
      </c>
      <c r="J31" t="s">
        <v>158</v>
      </c>
    </row>
    <row r="32" spans="1:10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</sheetData>
  <autoFilter ref="A1:J55" xr:uid="{F34BB501-8965-4EAF-8602-564158780ADF}"/>
  <conditionalFormatting sqref="E20:E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G6 E38:G1048576 E17:G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I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1 G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G11 G7 J7:J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G16 J12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 E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 J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 H17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 I17:I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5501-39EF-4E8B-879A-EE4ECAE194B4}">
  <dimension ref="A1:S54"/>
  <sheetViews>
    <sheetView topLeftCell="A9" workbookViewId="0">
      <selection activeCell="R26" sqref="R26"/>
    </sheetView>
  </sheetViews>
  <sheetFormatPr defaultRowHeight="15" x14ac:dyDescent="0.25"/>
  <cols>
    <col min="2" max="2" width="18.28515625" customWidth="1"/>
    <col min="3" max="3" width="19.28515625" customWidth="1"/>
    <col min="4" max="4" width="11.28515625" customWidth="1"/>
    <col min="5" max="7" width="15" customWidth="1"/>
    <col min="8" max="8" width="19.140625" customWidth="1"/>
    <col min="9" max="9" width="20.42578125" customWidth="1"/>
    <col min="10" max="10" width="13.28515625" customWidth="1"/>
    <col min="11" max="11" width="11.7109375" customWidth="1"/>
    <col min="12" max="12" width="8.140625" customWidth="1"/>
    <col min="13" max="13" width="19.28515625" customWidth="1"/>
    <col min="14" max="14" width="8.140625" customWidth="1"/>
    <col min="17" max="17" width="19.42578125" customWidth="1"/>
    <col min="18" max="18" width="11.140625" customWidth="1"/>
  </cols>
  <sheetData>
    <row r="1" spans="1:19" x14ac:dyDescent="0.25">
      <c r="A1" s="4" t="s">
        <v>0</v>
      </c>
      <c r="B1" s="4" t="s">
        <v>19</v>
      </c>
      <c r="C1" s="4" t="s">
        <v>20</v>
      </c>
      <c r="D1" s="4" t="s">
        <v>44</v>
      </c>
      <c r="E1" s="4" t="s">
        <v>45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47</v>
      </c>
      <c r="K1" s="2" t="s">
        <v>125</v>
      </c>
      <c r="L1" s="2"/>
      <c r="M1" s="2" t="s">
        <v>54</v>
      </c>
      <c r="N1" s="2" t="s">
        <v>55</v>
      </c>
      <c r="O1" s="2" t="s">
        <v>56</v>
      </c>
    </row>
    <row r="2" spans="1:19" ht="15.75" customHeight="1" x14ac:dyDescent="0.25">
      <c r="A2" t="s">
        <v>5</v>
      </c>
      <c r="B2" t="s">
        <v>21</v>
      </c>
      <c r="C2" t="s">
        <v>18</v>
      </c>
      <c r="D2" s="1">
        <v>1.8156710240300099E-2</v>
      </c>
      <c r="E2">
        <v>1.54339123343658E-2</v>
      </c>
      <c r="F2">
        <v>1.4626859849540199E-2</v>
      </c>
      <c r="G2">
        <v>1.90092156119742E-2</v>
      </c>
      <c r="H2">
        <v>1.37425625920471E-2</v>
      </c>
      <c r="I2">
        <v>1.37425625920471E-2</v>
      </c>
      <c r="J2" t="str">
        <f t="shared" ref="J2:J18" si="0">INDEX($D$1:$I$1, MATCH(MAX(D2:I2), D2:I2, 0))</f>
        <v>QA-belong to</v>
      </c>
      <c r="K2" s="12">
        <f>MAX(D2:I2)-MIN(D2:I2)</f>
        <v>5.2666530199270995E-3</v>
      </c>
      <c r="M2" t="s">
        <v>45</v>
      </c>
      <c r="N2">
        <f>COUNTIF(J:J,"belongs to")</f>
        <v>5</v>
      </c>
      <c r="O2" s="3">
        <f>N2/72</f>
        <v>6.9444444444444448E-2</v>
      </c>
    </row>
    <row r="3" spans="1:19" x14ac:dyDescent="0.25">
      <c r="A3" t="s">
        <v>5</v>
      </c>
      <c r="B3" t="s">
        <v>21</v>
      </c>
      <c r="C3" t="s">
        <v>22</v>
      </c>
      <c r="D3" s="1">
        <v>1.40257627118644E-2</v>
      </c>
      <c r="E3">
        <v>1.4516290726817E-2</v>
      </c>
      <c r="F3">
        <v>1.7577821782178201E-2</v>
      </c>
      <c r="G3">
        <v>1.5176551534333199E-2</v>
      </c>
      <c r="H3">
        <v>1.37425625920471E-2</v>
      </c>
      <c r="I3">
        <v>1.37425625920471E-2</v>
      </c>
      <c r="J3" t="str">
        <f t="shared" si="0"/>
        <v>QA-is about</v>
      </c>
      <c r="K3" s="12">
        <f t="shared" ref="K3:K54" si="1">MAX(D3:I3)-MIN(D3:I3)</f>
        <v>3.8352591901311007E-3</v>
      </c>
      <c r="M3" t="s">
        <v>44</v>
      </c>
      <c r="N3">
        <f>COUNTIF(J:J,"is about")</f>
        <v>22</v>
      </c>
      <c r="O3" s="3">
        <f t="shared" ref="O3:O6" si="2">N3/72</f>
        <v>0.30555555555555558</v>
      </c>
    </row>
    <row r="4" spans="1:19" x14ac:dyDescent="0.25">
      <c r="A4" t="s">
        <v>5</v>
      </c>
      <c r="B4" t="s">
        <v>21</v>
      </c>
      <c r="C4" t="s">
        <v>23</v>
      </c>
      <c r="D4" s="1">
        <v>2.06175890938727E-2</v>
      </c>
      <c r="E4">
        <v>1.7254737470463799E-2</v>
      </c>
      <c r="F4">
        <v>1.54404399870592E-2</v>
      </c>
      <c r="G4">
        <v>1.74765583845478E-2</v>
      </c>
      <c r="H4">
        <v>1.37425625920471E-2</v>
      </c>
      <c r="I4">
        <v>1.37425625920471E-2</v>
      </c>
      <c r="J4" t="str">
        <f t="shared" si="0"/>
        <v>is about</v>
      </c>
      <c r="K4" s="12">
        <f t="shared" si="1"/>
        <v>6.8750265018255995E-3</v>
      </c>
      <c r="M4" t="s">
        <v>46</v>
      </c>
      <c r="N4">
        <f>COUNTIF(J:J,"none")</f>
        <v>0</v>
      </c>
      <c r="O4" s="3">
        <f t="shared" si="2"/>
        <v>0</v>
      </c>
    </row>
    <row r="5" spans="1:19" x14ac:dyDescent="0.25">
      <c r="A5" t="s">
        <v>5</v>
      </c>
      <c r="B5" t="s">
        <v>21</v>
      </c>
      <c r="C5" t="s">
        <v>24</v>
      </c>
      <c r="D5" s="1">
        <v>9.4573962201213099E-2</v>
      </c>
      <c r="E5">
        <v>1.63164077233947E-2</v>
      </c>
      <c r="F5">
        <v>4.8236636673906298E-2</v>
      </c>
      <c r="G5">
        <v>2.5490969079939599E-2</v>
      </c>
      <c r="H5">
        <v>1.37425625920471E-2</v>
      </c>
      <c r="I5">
        <v>1.37425625920471E-2</v>
      </c>
      <c r="J5" t="str">
        <f t="shared" si="0"/>
        <v>is about</v>
      </c>
      <c r="K5" s="12">
        <f t="shared" si="1"/>
        <v>8.0831399609165994E-2</v>
      </c>
      <c r="M5" t="s">
        <v>49</v>
      </c>
      <c r="N5">
        <f>COUNTIF(J:J,M5)</f>
        <v>10</v>
      </c>
      <c r="O5" s="3">
        <f>N5/72</f>
        <v>0.1388888888888889</v>
      </c>
    </row>
    <row r="6" spans="1:19" x14ac:dyDescent="0.25">
      <c r="A6" t="s">
        <v>5</v>
      </c>
      <c r="B6" t="s">
        <v>21</v>
      </c>
      <c r="C6" t="s">
        <v>25</v>
      </c>
      <c r="D6" s="1">
        <v>1.2719809143278299E-2</v>
      </c>
      <c r="E6">
        <v>1.5222591868822299E-2</v>
      </c>
      <c r="F6">
        <v>1.40853534525176E-2</v>
      </c>
      <c r="G6">
        <v>1.78622547783912E-2</v>
      </c>
      <c r="H6">
        <v>1.37425625920471E-2</v>
      </c>
      <c r="I6">
        <v>1.37425625920471E-2</v>
      </c>
      <c r="J6" t="str">
        <f t="shared" si="0"/>
        <v>QA-belong to</v>
      </c>
      <c r="K6" s="12">
        <f t="shared" si="1"/>
        <v>5.1424456351129005E-3</v>
      </c>
      <c r="M6" t="s">
        <v>50</v>
      </c>
      <c r="N6">
        <f>COUNTIF(J:J,M6)</f>
        <v>4</v>
      </c>
      <c r="O6" s="3">
        <f t="shared" si="2"/>
        <v>5.5555555555555552E-2</v>
      </c>
    </row>
    <row r="7" spans="1:19" x14ac:dyDescent="0.25">
      <c r="A7" t="s">
        <v>5</v>
      </c>
      <c r="B7" t="s">
        <v>21</v>
      </c>
      <c r="C7" t="s">
        <v>26</v>
      </c>
      <c r="D7" s="1">
        <v>1.49682777453007E-2</v>
      </c>
      <c r="E7">
        <v>1.50686021810235E-2</v>
      </c>
      <c r="F7">
        <v>1.44813706984173E-2</v>
      </c>
      <c r="G7">
        <v>1.8962641538501E-2</v>
      </c>
      <c r="H7">
        <v>1.37425625920471E-2</v>
      </c>
      <c r="I7">
        <v>1.37425625920471E-2</v>
      </c>
      <c r="J7" t="str">
        <f t="shared" si="0"/>
        <v>QA-belong to</v>
      </c>
      <c r="K7" s="12">
        <f t="shared" si="1"/>
        <v>5.2200789464538992E-3</v>
      </c>
      <c r="M7" t="s">
        <v>51</v>
      </c>
      <c r="N7">
        <f>COUNTIF(J:J,M7)</f>
        <v>9</v>
      </c>
      <c r="O7" s="3">
        <f t="shared" ref="O7" si="3">N7/72</f>
        <v>0.125</v>
      </c>
    </row>
    <row r="8" spans="1:19" x14ac:dyDescent="0.25">
      <c r="A8" t="s">
        <v>27</v>
      </c>
      <c r="B8" t="s">
        <v>21</v>
      </c>
      <c r="C8" t="s">
        <v>22</v>
      </c>
      <c r="D8">
        <v>4.7017185436113502E-2</v>
      </c>
      <c r="E8">
        <v>0.120213440112208</v>
      </c>
      <c r="F8">
        <v>3.6237398211781402E-2</v>
      </c>
      <c r="G8">
        <v>1.44230641385858E-2</v>
      </c>
      <c r="H8">
        <v>8.5299684542586697E-4</v>
      </c>
      <c r="I8">
        <v>7.26349206349206E-4</v>
      </c>
      <c r="J8" t="str">
        <f t="shared" si="0"/>
        <v>belongs to</v>
      </c>
      <c r="K8" s="12">
        <f t="shared" si="1"/>
        <v>0.11948709090585879</v>
      </c>
    </row>
    <row r="9" spans="1:19" x14ac:dyDescent="0.25">
      <c r="A9" t="s">
        <v>27</v>
      </c>
      <c r="B9" t="s">
        <v>21</v>
      </c>
      <c r="C9" t="s">
        <v>23</v>
      </c>
      <c r="D9">
        <v>7.8362005006759702E-2</v>
      </c>
      <c r="E9">
        <v>2.0533691368387199E-2</v>
      </c>
      <c r="F9">
        <v>4.4557242394143298E-2</v>
      </c>
      <c r="G9">
        <v>5.9364324324324303E-3</v>
      </c>
      <c r="H9">
        <v>1.1194461452268E-2</v>
      </c>
      <c r="I9">
        <v>3.5628972972972899E-3</v>
      </c>
      <c r="J9" t="str">
        <f t="shared" si="0"/>
        <v>is about</v>
      </c>
      <c r="K9" s="12">
        <f t="shared" si="1"/>
        <v>7.4799107709462409E-2</v>
      </c>
    </row>
    <row r="10" spans="1:19" x14ac:dyDescent="0.25">
      <c r="A10" t="s">
        <v>27</v>
      </c>
      <c r="B10" t="s">
        <v>21</v>
      </c>
      <c r="C10" t="s">
        <v>24</v>
      </c>
      <c r="D10">
        <v>4.74976294889412E-2</v>
      </c>
      <c r="E10">
        <v>3.9427642276422701E-3</v>
      </c>
      <c r="F10">
        <v>3.9579959181199102E-2</v>
      </c>
      <c r="G10">
        <v>1.9322683706070199E-3</v>
      </c>
      <c r="H10">
        <v>8.1568627450980295E-4</v>
      </c>
      <c r="I10">
        <v>6.4382775119617196E-3</v>
      </c>
      <c r="J10" t="str">
        <f t="shared" si="0"/>
        <v>is about</v>
      </c>
      <c r="K10" s="12">
        <f t="shared" si="1"/>
        <v>4.66819432144314E-2</v>
      </c>
    </row>
    <row r="11" spans="1:19" x14ac:dyDescent="0.25">
      <c r="A11" t="s">
        <v>27</v>
      </c>
      <c r="B11" t="s">
        <v>21</v>
      </c>
      <c r="C11" t="s">
        <v>25</v>
      </c>
      <c r="D11">
        <v>3.2498427917083197E-2</v>
      </c>
      <c r="E11">
        <v>0.219704578715996</v>
      </c>
      <c r="F11">
        <v>4.61957386435611E-2</v>
      </c>
      <c r="G11">
        <v>3.8694880546074999E-3</v>
      </c>
      <c r="H11">
        <v>7.10517529215358E-3</v>
      </c>
      <c r="I11">
        <v>7.0012121212121199E-3</v>
      </c>
      <c r="J11" t="str">
        <f t="shared" si="0"/>
        <v>belongs to</v>
      </c>
      <c r="K11" s="12">
        <f t="shared" si="1"/>
        <v>0.21583509066138851</v>
      </c>
    </row>
    <row r="12" spans="1:19" x14ac:dyDescent="0.25">
      <c r="A12" t="s">
        <v>27</v>
      </c>
      <c r="B12" t="s">
        <v>21</v>
      </c>
      <c r="C12" t="s">
        <v>26</v>
      </c>
      <c r="D12">
        <v>4.6518885484220798E-2</v>
      </c>
      <c r="E12">
        <v>3.9631178065146801E-2</v>
      </c>
      <c r="F12">
        <v>4.1822047697819401E-2</v>
      </c>
      <c r="G12">
        <v>1.0900060010155499E-2</v>
      </c>
      <c r="H12">
        <v>9.8530348331267101E-3</v>
      </c>
      <c r="I12">
        <v>9.7513907888736803E-3</v>
      </c>
      <c r="J12" t="str">
        <f t="shared" si="0"/>
        <v>is about</v>
      </c>
      <c r="K12" s="12">
        <f t="shared" si="1"/>
        <v>3.6767494695347118E-2</v>
      </c>
      <c r="M12" s="2" t="s">
        <v>132</v>
      </c>
    </row>
    <row r="13" spans="1:19" ht="15" customHeight="1" x14ac:dyDescent="0.25">
      <c r="A13" t="s">
        <v>35</v>
      </c>
      <c r="B13" t="s">
        <v>21</v>
      </c>
      <c r="C13" t="s">
        <v>18</v>
      </c>
      <c r="D13">
        <v>6.5901832119607207E-2</v>
      </c>
      <c r="E13">
        <v>1.8015707919868101E-2</v>
      </c>
      <c r="F13">
        <v>6.7147736954555502E-3</v>
      </c>
      <c r="G13">
        <v>2.12961698773983E-2</v>
      </c>
      <c r="H13">
        <v>6.3725962729185501E-2</v>
      </c>
      <c r="I13">
        <v>3.66333495995897E-2</v>
      </c>
      <c r="J13" t="str">
        <f t="shared" si="0"/>
        <v>is about</v>
      </c>
      <c r="K13" s="12">
        <f t="shared" si="1"/>
        <v>5.9187058424151659E-2</v>
      </c>
    </row>
    <row r="14" spans="1:19" x14ac:dyDescent="0.25">
      <c r="A14" t="s">
        <v>35</v>
      </c>
      <c r="B14" t="s">
        <v>21</v>
      </c>
      <c r="C14" t="s">
        <v>22</v>
      </c>
      <c r="D14">
        <v>7.5082392579287796E-2</v>
      </c>
      <c r="E14">
        <v>2.7869280938510699E-2</v>
      </c>
      <c r="F14">
        <v>1.40456318616041E-2</v>
      </c>
      <c r="G14">
        <v>1.0744053719449699E-2</v>
      </c>
      <c r="H14">
        <v>5.2356809465044701E-2</v>
      </c>
      <c r="I14">
        <v>2.60526981767745E-2</v>
      </c>
      <c r="J14" t="str">
        <f t="shared" si="0"/>
        <v>is about</v>
      </c>
      <c r="K14" s="12">
        <f t="shared" si="1"/>
        <v>6.4338338859838098E-2</v>
      </c>
      <c r="N14" t="s">
        <v>127</v>
      </c>
      <c r="O14" t="s">
        <v>128</v>
      </c>
      <c r="P14" t="s">
        <v>133</v>
      </c>
      <c r="Q14" t="s">
        <v>129</v>
      </c>
      <c r="R14" t="s">
        <v>130</v>
      </c>
      <c r="S14" t="s">
        <v>131</v>
      </c>
    </row>
    <row r="15" spans="1:19" x14ac:dyDescent="0.25">
      <c r="A15" t="s">
        <v>35</v>
      </c>
      <c r="B15" t="s">
        <v>21</v>
      </c>
      <c r="C15" t="s">
        <v>23</v>
      </c>
      <c r="D15">
        <v>0.23299684172259399</v>
      </c>
      <c r="E15">
        <v>1.87098708528412E-2</v>
      </c>
      <c r="F15">
        <v>1.12681345321345E-2</v>
      </c>
      <c r="G15">
        <v>7.0362519082735903E-3</v>
      </c>
      <c r="H15">
        <v>2.1840115661891101E-2</v>
      </c>
      <c r="I15">
        <v>5.5821732753548597E-2</v>
      </c>
      <c r="J15" t="str">
        <f t="shared" si="0"/>
        <v>is about</v>
      </c>
      <c r="K15" s="12">
        <f t="shared" si="1"/>
        <v>0.22596058981432041</v>
      </c>
      <c r="M15" t="s">
        <v>44</v>
      </c>
      <c r="N15" s="12">
        <f>MAX(D2:D18)</f>
        <v>0.23299684172259399</v>
      </c>
      <c r="O15" s="12">
        <f>MIN(D2:D18)</f>
        <v>1.2719809143278299E-2</v>
      </c>
      <c r="P15" s="12">
        <f>AVERAGE(D2:D18)</f>
        <v>6.7864879774999914E-2</v>
      </c>
      <c r="Q15" t="str">
        <f>INDEX(C2:C18, MATCH(MAX(D2:D18), D2:D18, 0))</f>
        <v>Remove_Punctuation</v>
      </c>
      <c r="R15" t="str">
        <f>INDEX(A2:A18, MATCH(MAX(D2:D18), D2:D18, 0))</f>
        <v>Llama</v>
      </c>
      <c r="S15" t="str">
        <f>INDEX(A2:A18, MATCH(MIN(D2:D18), D2:D18, 0))</f>
        <v>Bloom</v>
      </c>
    </row>
    <row r="16" spans="1:19" x14ac:dyDescent="0.25">
      <c r="A16" t="s">
        <v>35</v>
      </c>
      <c r="B16" t="s">
        <v>21</v>
      </c>
      <c r="C16" t="s">
        <v>24</v>
      </c>
      <c r="D16">
        <v>0.229391121030107</v>
      </c>
      <c r="E16">
        <v>1.92125637921748E-2</v>
      </c>
      <c r="F16">
        <v>3.1578189852212099E-2</v>
      </c>
      <c r="G16">
        <v>6.7382323777062603E-2</v>
      </c>
      <c r="H16">
        <v>4.2966722689075601E-2</v>
      </c>
      <c r="I16">
        <v>4.4399129238108501E-2</v>
      </c>
      <c r="J16" t="str">
        <f t="shared" si="0"/>
        <v>is about</v>
      </c>
      <c r="K16" s="12">
        <f t="shared" si="1"/>
        <v>0.21017855723793222</v>
      </c>
      <c r="M16" t="s">
        <v>45</v>
      </c>
      <c r="N16" s="12">
        <f>MAX(E2:E18)</f>
        <v>0.219704578715996</v>
      </c>
      <c r="O16">
        <f>MIN(E2:E18)</f>
        <v>3.9427642276422701E-3</v>
      </c>
      <c r="P16">
        <f>AVERAGE(E2:E18)</f>
        <v>3.7318599545975731E-2</v>
      </c>
      <c r="Q16" t="str">
        <f>INDEX(C2:C18, MATCH(MAX(E2:E18), E2:E18, 0))</f>
        <v>Labels_Lowercase</v>
      </c>
      <c r="R16" t="str">
        <f>INDEX(A2:A18, MATCH(MAX(E2:E18), E2:E18, 0))</f>
        <v>Gemma</v>
      </c>
      <c r="S16" t="str">
        <f>INDEX(A2:A18, MATCH(MIN(E2:E18), E2:E18, 0))</f>
        <v>Gemma</v>
      </c>
    </row>
    <row r="17" spans="1:19" x14ac:dyDescent="0.25">
      <c r="A17" t="s">
        <v>35</v>
      </c>
      <c r="B17" t="s">
        <v>21</v>
      </c>
      <c r="C17" t="s">
        <v>25</v>
      </c>
      <c r="D17">
        <v>5.5067826795832497E-2</v>
      </c>
      <c r="E17">
        <v>3.5778002719228902E-2</v>
      </c>
      <c r="F17">
        <v>1.81782995854811E-2</v>
      </c>
      <c r="G17">
        <v>1.64986633254736E-2</v>
      </c>
      <c r="H17">
        <v>0.130077360619407</v>
      </c>
      <c r="I17">
        <v>3.56401659989155E-2</v>
      </c>
      <c r="J17" t="str">
        <f t="shared" si="0"/>
        <v>Definition-is about</v>
      </c>
      <c r="K17" s="12">
        <f t="shared" si="1"/>
        <v>0.1135786972939334</v>
      </c>
      <c r="M17" t="s">
        <v>49</v>
      </c>
      <c r="N17">
        <f>MAX(F2:F18)</f>
        <v>4.8236636673906298E-2</v>
      </c>
      <c r="O17">
        <f>MIN(F2:F18)</f>
        <v>6.7147736954555502E-3</v>
      </c>
      <c r="P17">
        <f>AVERAGE(F2:F18)</f>
        <v>2.4807636914839601E-2</v>
      </c>
      <c r="Q17" t="str">
        <f>INDEX(C2:C18, MATCH(MAX(F2:F18), F2:F18, 0))</f>
        <v>Labels_Uppercase</v>
      </c>
      <c r="R17" t="str">
        <f>INDEX(A2:A18, MATCH(MAX(F2:F18), F2:F18, 0))</f>
        <v>Bloom</v>
      </c>
      <c r="S17" t="str">
        <f>INDEX(A2:A18, MATCH(MIN(F2:F18), F2:F18, 0))</f>
        <v>Llama</v>
      </c>
    </row>
    <row r="18" spans="1:19" x14ac:dyDescent="0.25">
      <c r="A18" t="s">
        <v>35</v>
      </c>
      <c r="B18" t="s">
        <v>21</v>
      </c>
      <c r="C18" t="s">
        <v>26</v>
      </c>
      <c r="D18">
        <v>6.8306697458622403E-2</v>
      </c>
      <c r="E18">
        <v>1.6992571264696301E-2</v>
      </c>
      <c r="F18">
        <v>7.1039294532627799E-3</v>
      </c>
      <c r="G18">
        <v>1.3378827292037401E-2</v>
      </c>
      <c r="H18">
        <v>2.03658608283608E-2</v>
      </c>
      <c r="I18">
        <v>3.5542307499120997E-2</v>
      </c>
      <c r="J18" t="str">
        <f t="shared" si="0"/>
        <v>is about</v>
      </c>
      <c r="K18" s="12">
        <f t="shared" si="1"/>
        <v>6.120276800535962E-2</v>
      </c>
      <c r="M18" t="s">
        <v>126</v>
      </c>
      <c r="N18">
        <f>MAX(G2:G18)</f>
        <v>6.7382323777062603E-2</v>
      </c>
      <c r="O18">
        <f>MIN(G2:G18)</f>
        <v>1.9322683706070199E-3</v>
      </c>
      <c r="P18">
        <f>AVERAGE(G2:G18)</f>
        <v>1.6904458460810026E-2</v>
      </c>
      <c r="Q18" t="str">
        <f>INDEX(C2:C18, MATCH(MAX(G2:G18), G2:G18, 0))</f>
        <v>Labels_Uppercase</v>
      </c>
      <c r="R18" t="str">
        <f>INDEX(A2:A18, MATCH(MAX(G2:G18), G2:G18, 0))</f>
        <v>Llama</v>
      </c>
      <c r="S18" t="str">
        <f>INDEX(A2:A18, MATCH(MIN(G2:G18), G2:G18, 0))</f>
        <v>Gemma</v>
      </c>
    </row>
    <row r="19" spans="1:19" ht="10.5" customHeight="1" x14ac:dyDescent="0.25">
      <c r="A19" t="s">
        <v>5</v>
      </c>
      <c r="B19" t="s">
        <v>83</v>
      </c>
      <c r="C19" t="s">
        <v>18</v>
      </c>
      <c r="D19">
        <v>3.62193000325296E-2</v>
      </c>
      <c r="E19">
        <v>3.62193000325296E-2</v>
      </c>
      <c r="F19">
        <v>3.7174910759816403E-2</v>
      </c>
      <c r="G19">
        <v>3.7174910759816403E-2</v>
      </c>
      <c r="H19">
        <v>3.7174910759816403E-2</v>
      </c>
      <c r="I19">
        <v>2.8026732995859699E-2</v>
      </c>
      <c r="J19" t="str">
        <f t="shared" ref="J19:J54" si="4">INDEX($D$1:$I$1, MATCH(MAX(D19:I19), D19:I19, 0))</f>
        <v>QA-is about</v>
      </c>
      <c r="K19" s="12">
        <f t="shared" si="1"/>
        <v>9.1481777639567038E-3</v>
      </c>
      <c r="M19" t="s">
        <v>51</v>
      </c>
      <c r="N19">
        <f>MAX(H2:H18)</f>
        <v>0.130077360619407</v>
      </c>
      <c r="O19">
        <f>MIN(H2:H18)</f>
        <v>8.1568627450980295E-4</v>
      </c>
      <c r="P19">
        <f>AVERAGE(H2:H18)</f>
        <v>2.6094680131925369E-2</v>
      </c>
      <c r="Q19" t="str">
        <f>INDEX(C2:C18, MATCH(MAX(H2:H18), H2:H18, 0))</f>
        <v>Labels_Lowercase</v>
      </c>
      <c r="R19" t="str">
        <f>INDEX(A2:A18, MATCH(MAX(H2:H18), H2:H18, 0))</f>
        <v>Llama</v>
      </c>
      <c r="S19" t="str">
        <f>INDEX(A2:A18, MATCH(MIN(H2:H18), H2:H18, 0))</f>
        <v>Gemma</v>
      </c>
    </row>
    <row r="20" spans="1:19" x14ac:dyDescent="0.25">
      <c r="A20" t="s">
        <v>5</v>
      </c>
      <c r="B20" t="s">
        <v>83</v>
      </c>
      <c r="C20" t="s">
        <v>22</v>
      </c>
      <c r="D20">
        <v>3.8073726258164298E-2</v>
      </c>
      <c r="E20">
        <v>3.8073726258164298E-2</v>
      </c>
      <c r="F20">
        <v>3.7174910759816403E-2</v>
      </c>
      <c r="G20">
        <v>3.7174910759816403E-2</v>
      </c>
      <c r="H20">
        <v>3.7174910759816403E-2</v>
      </c>
      <c r="I20">
        <v>2.8580510615206198E-2</v>
      </c>
      <c r="J20" t="str">
        <f>INDEX($D$1:$I$1, MATCH(MAX(D20:I20), D20:I20, 0))</f>
        <v>is about</v>
      </c>
      <c r="K20" s="12">
        <f>MAX(D20:I20)-MIN(D20:I20)</f>
        <v>9.4932156429580992E-3</v>
      </c>
      <c r="M20" t="s">
        <v>52</v>
      </c>
      <c r="N20">
        <f>MAX(I2:I18)</f>
        <v>5.5821732753548597E-2</v>
      </c>
      <c r="O20">
        <f>MIN(I2:I18)</f>
        <v>7.26349206349206E-4</v>
      </c>
      <c r="P20">
        <f>AVERAGE(I2:I18)</f>
        <v>2.0236757984943204E-2</v>
      </c>
      <c r="Q20" t="str">
        <f>INDEX(C2:C18, MATCH(MAX(I2:I18), I2:I18, 0))</f>
        <v>Remove_Punctuation</v>
      </c>
      <c r="R20" t="str">
        <f>INDEX(A2:A18, MATCH(MAX(I2:I18), I2:I18, 0))</f>
        <v>Llama</v>
      </c>
      <c r="S20" t="str">
        <f>INDEX(A2:A18, MATCH(MIN(I2:I18), I2:I18, 0))</f>
        <v>Gemma</v>
      </c>
    </row>
    <row r="21" spans="1:19" x14ac:dyDescent="0.25">
      <c r="A21" t="s">
        <v>5</v>
      </c>
      <c r="B21" t="s">
        <v>83</v>
      </c>
      <c r="C21" t="s">
        <v>23</v>
      </c>
      <c r="D21">
        <v>2.90421303656597E-2</v>
      </c>
      <c r="E21">
        <v>2.90421303656597E-2</v>
      </c>
      <c r="F21">
        <v>3.7174910759816403E-2</v>
      </c>
      <c r="G21">
        <v>3.7174910759816403E-2</v>
      </c>
      <c r="H21">
        <v>3.7174910759816403E-2</v>
      </c>
      <c r="I21">
        <v>2.99266379964583E-2</v>
      </c>
      <c r="J21" t="str">
        <f>INDEX($D$1:$I$1, MATCH(MAX(D21:I21), D21:I21, 0))</f>
        <v>QA-is about</v>
      </c>
      <c r="K21" s="12">
        <f>MAX(D21:I21)-MIN(D21:I21)</f>
        <v>8.132780394156703E-3</v>
      </c>
    </row>
    <row r="22" spans="1:19" x14ac:dyDescent="0.25">
      <c r="A22" t="s">
        <v>5</v>
      </c>
      <c r="B22" t="s">
        <v>83</v>
      </c>
      <c r="C22" t="s">
        <v>24</v>
      </c>
      <c r="D22">
        <v>1.7183599284436399E-2</v>
      </c>
      <c r="E22">
        <v>1.7183599284436399E-2</v>
      </c>
      <c r="F22">
        <v>1.37425625920471E-2</v>
      </c>
      <c r="G22">
        <v>1.37425625920471E-2</v>
      </c>
      <c r="H22">
        <v>1.37425625920471E-2</v>
      </c>
      <c r="I22">
        <v>0.132138908621246</v>
      </c>
      <c r="J22" t="str">
        <f>INDEX($D$1:$I$1, MATCH(MAX(D22:I22), D22:I22, 0))</f>
        <v>Definition-belongs to</v>
      </c>
      <c r="K22" s="12">
        <f>MAX(D22:I22)-MIN(D22:I22)</f>
        <v>0.11839634602919889</v>
      </c>
    </row>
    <row r="23" spans="1:19" x14ac:dyDescent="0.25">
      <c r="A23" t="s">
        <v>5</v>
      </c>
      <c r="B23" t="s">
        <v>83</v>
      </c>
      <c r="C23" t="s">
        <v>25</v>
      </c>
      <c r="D23">
        <v>1.43306989141144E-2</v>
      </c>
      <c r="E23">
        <v>1.43306989141144E-2</v>
      </c>
      <c r="F23">
        <v>1.37425625920471E-2</v>
      </c>
      <c r="G23">
        <v>1.37425625920471E-2</v>
      </c>
      <c r="H23">
        <v>1.37425625920471E-2</v>
      </c>
      <c r="I23">
        <v>0.12171192105681899</v>
      </c>
      <c r="J23" t="str">
        <f>INDEX($D$1:$I$1, MATCH(MAX(D23:I23), D23:I23, 0))</f>
        <v>Definition-belongs to</v>
      </c>
      <c r="K23" s="12">
        <f>MAX(D23:I23)-MIN(D23:I23)</f>
        <v>0.10796935846477189</v>
      </c>
      <c r="M23" s="2" t="s">
        <v>83</v>
      </c>
    </row>
    <row r="24" spans="1:19" x14ac:dyDescent="0.25">
      <c r="A24" t="s">
        <v>5</v>
      </c>
      <c r="B24" t="s">
        <v>83</v>
      </c>
      <c r="C24" t="s">
        <v>26</v>
      </c>
      <c r="D24">
        <v>3.9999154083661101E-2</v>
      </c>
      <c r="E24">
        <v>3.9999154083661101E-2</v>
      </c>
      <c r="F24">
        <v>3.7174910759816403E-2</v>
      </c>
      <c r="G24">
        <v>3.7174910759816403E-2</v>
      </c>
      <c r="H24">
        <v>3.7174910759816403E-2</v>
      </c>
      <c r="I24">
        <v>2.8026732995859699E-2</v>
      </c>
      <c r="J24" t="str">
        <f>INDEX($D$1:$I$1, MATCH(MAX(D24:I24), D24:I24, 0))</f>
        <v>is about</v>
      </c>
      <c r="K24" s="12">
        <f>MAX(D24:I24)-MIN(D24:I24)</f>
        <v>1.1972421087801402E-2</v>
      </c>
      <c r="M24" s="2"/>
      <c r="N24" t="s">
        <v>127</v>
      </c>
      <c r="O24" t="s">
        <v>128</v>
      </c>
      <c r="P24" t="s">
        <v>133</v>
      </c>
      <c r="Q24" t="s">
        <v>129</v>
      </c>
      <c r="R24" t="s">
        <v>130</v>
      </c>
      <c r="S24" t="s">
        <v>131</v>
      </c>
    </row>
    <row r="25" spans="1:19" x14ac:dyDescent="0.25">
      <c r="A25" t="s">
        <v>27</v>
      </c>
      <c r="B25" t="s">
        <v>83</v>
      </c>
      <c r="C25" t="s">
        <v>18</v>
      </c>
      <c r="D25">
        <v>3.9987499517186399E-3</v>
      </c>
      <c r="E25">
        <v>7.9244943866061193E-2</v>
      </c>
      <c r="F25">
        <v>0.10224957366337301</v>
      </c>
      <c r="G25">
        <v>7.2937008154399394E-2</v>
      </c>
      <c r="H25">
        <v>5.6757576067920798E-2</v>
      </c>
      <c r="I25">
        <v>2.1850582977343502E-2</v>
      </c>
      <c r="J25" t="str">
        <f t="shared" si="4"/>
        <v>QA-is about</v>
      </c>
      <c r="K25" s="12">
        <f t="shared" si="1"/>
        <v>9.8250823711654361E-2</v>
      </c>
    </row>
    <row r="26" spans="1:19" x14ac:dyDescent="0.25">
      <c r="A26" t="s">
        <v>27</v>
      </c>
      <c r="B26" t="s">
        <v>83</v>
      </c>
      <c r="C26" t="s">
        <v>22</v>
      </c>
      <c r="D26">
        <v>1.15452408930669E-2</v>
      </c>
      <c r="E26">
        <v>7.4336769839018699E-2</v>
      </c>
      <c r="F26">
        <v>8.8356633618294697E-2</v>
      </c>
      <c r="G26">
        <v>7.4127256057246599E-2</v>
      </c>
      <c r="H26">
        <v>5.2302327252476799E-2</v>
      </c>
      <c r="I26">
        <v>2.2231145431145401E-2</v>
      </c>
      <c r="J26" t="str">
        <f t="shared" ref="J26:J53" si="5">INDEX($D$1:$I$1, MATCH(MAX(D26:I26), D26:I26, 0))</f>
        <v>QA-is about</v>
      </c>
      <c r="K26" s="12">
        <f t="shared" ref="K26:K53" si="6">MAX(D26:I26)-MIN(D26:I26)</f>
        <v>7.6811392725227801E-2</v>
      </c>
      <c r="M26" t="s">
        <v>44</v>
      </c>
      <c r="N26" s="12">
        <f>MAX(D19:D36)</f>
        <v>0.16395239095831901</v>
      </c>
      <c r="O26" s="12">
        <f>MIN(D19:D36)</f>
        <v>2.56674577690911E-3</v>
      </c>
      <c r="P26">
        <f>AVERAGE(D19:D36)</f>
        <v>3.1212537917037136E-2</v>
      </c>
      <c r="Q26" t="str">
        <f>INDEX(C19:C36, MATCH(MAX(D19:D36), D19:D36, 0))</f>
        <v>Labels_Uppercase</v>
      </c>
      <c r="R26" t="str">
        <f>INDEX(A19:A36, MATCH(MAX(D19:D36), D19:D36, 0))</f>
        <v>Llama</v>
      </c>
      <c r="S26" t="str">
        <f>INDEX(A19:A36, MATCH(MIN(D19:D36), D19:D36, 0))</f>
        <v>Gemma</v>
      </c>
    </row>
    <row r="27" spans="1:19" x14ac:dyDescent="0.25">
      <c r="A27" t="s">
        <v>27</v>
      </c>
      <c r="B27" t="s">
        <v>83</v>
      </c>
      <c r="C27" t="s">
        <v>23</v>
      </c>
      <c r="D27">
        <v>8.8356978679559293E-3</v>
      </c>
      <c r="E27">
        <v>6.41182992283236E-2</v>
      </c>
      <c r="F27">
        <v>0.10214826359326699</v>
      </c>
      <c r="G27">
        <v>9.5599937767319704E-2</v>
      </c>
      <c r="H27">
        <v>5.3291664797219598E-2</v>
      </c>
      <c r="I27">
        <v>3.5099208132191202E-2</v>
      </c>
      <c r="J27" t="str">
        <f t="shared" si="5"/>
        <v>QA-is about</v>
      </c>
      <c r="K27" s="12">
        <f t="shared" si="6"/>
        <v>9.3312565725311061E-2</v>
      </c>
      <c r="M27" t="s">
        <v>45</v>
      </c>
      <c r="N27" s="12">
        <f>MAX(E19:E36)</f>
        <v>8.9445729682111993E-2</v>
      </c>
      <c r="O27">
        <f>MIN(E19:E36)</f>
        <v>1.43306989141144E-2</v>
      </c>
      <c r="P27" s="12">
        <f>AVERAGE(E19:E36)</f>
        <v>5.333810052161115E-2</v>
      </c>
      <c r="Q27" t="str">
        <f>INDEX(C19:C36, MATCH(MAX(E19:E36), E19:E36, 0))</f>
        <v>None</v>
      </c>
      <c r="R27" t="str">
        <f>INDEX(A19:A36, MATCH(MAX(E19:E36), E19:E36, 0))</f>
        <v>Llama</v>
      </c>
    </row>
    <row r="28" spans="1:19" x14ac:dyDescent="0.25">
      <c r="A28" t="s">
        <v>27</v>
      </c>
      <c r="B28" t="s">
        <v>83</v>
      </c>
      <c r="C28" t="s">
        <v>24</v>
      </c>
      <c r="D28">
        <v>2.9402644778841699E-3</v>
      </c>
      <c r="E28">
        <v>4.5873110744309997E-2</v>
      </c>
      <c r="F28">
        <v>3.9579959181199102E-2</v>
      </c>
      <c r="G28">
        <v>3.6531095044184003E-2</v>
      </c>
      <c r="H28">
        <v>2.0513683442344801E-2</v>
      </c>
      <c r="I28">
        <v>6.6916868736005197E-3</v>
      </c>
      <c r="J28" t="str">
        <f t="shared" si="5"/>
        <v>belongs to</v>
      </c>
      <c r="K28" s="12">
        <f t="shared" si="6"/>
        <v>4.293284626642583E-2</v>
      </c>
      <c r="M28" t="s">
        <v>49</v>
      </c>
      <c r="N28">
        <f>MAX(F19:F36)</f>
        <v>0.10618255072089</v>
      </c>
      <c r="O28">
        <f>MIN(F19:F36)</f>
        <v>1.34638939895313E-2</v>
      </c>
      <c r="P28">
        <f>AVERAGE(F19:F36)</f>
        <v>5.1308845419852492E-2</v>
      </c>
      <c r="Q28" t="str">
        <f>INDEX(C19:C36, MATCH(MAX(F19:F36), F19:F36, 0))</f>
        <v>Labels_Lowercase</v>
      </c>
      <c r="R28" t="str">
        <f>INDEX(A19:A36, MATCH(MAX(F19:F36), F19:F36, 0))</f>
        <v>Llama</v>
      </c>
    </row>
    <row r="29" spans="1:19" x14ac:dyDescent="0.25">
      <c r="A29" t="s">
        <v>27</v>
      </c>
      <c r="B29" t="s">
        <v>83</v>
      </c>
      <c r="C29" t="s">
        <v>25</v>
      </c>
      <c r="D29">
        <v>2.56674577690911E-3</v>
      </c>
      <c r="E29">
        <v>3.5909616402116401E-2</v>
      </c>
      <c r="F29">
        <v>4.61957386435611E-2</v>
      </c>
      <c r="G29">
        <v>2.7297605878366701E-2</v>
      </c>
      <c r="H29">
        <v>2.3899516528859799E-2</v>
      </c>
      <c r="I29">
        <v>2.2826719059463599E-2</v>
      </c>
      <c r="J29" t="str">
        <f t="shared" si="5"/>
        <v>QA-is about</v>
      </c>
      <c r="K29" s="12">
        <f t="shared" si="6"/>
        <v>4.3628992866651992E-2</v>
      </c>
      <c r="M29" t="s">
        <v>126</v>
      </c>
      <c r="N29">
        <f>MAX(G19:G36)</f>
        <v>9.5599937767319704E-2</v>
      </c>
      <c r="O29">
        <f>MIN(G19:G36)</f>
        <v>8.5258953732849294E-3</v>
      </c>
      <c r="P29">
        <f>AVERAGE(G19:G36)</f>
        <v>3.7641256365879242E-2</v>
      </c>
      <c r="Q29" t="str">
        <f>INDEX(C19:C36, MATCH(MAX(G19:G36), G19:G36, 0))</f>
        <v>Remove_Punctuation</v>
      </c>
      <c r="R29" t="str">
        <f>INDEX(A19:A36, MATCH(MAX(G19:G36), G19:G36, 0))</f>
        <v>Gemma</v>
      </c>
    </row>
    <row r="30" spans="1:19" x14ac:dyDescent="0.25">
      <c r="A30" t="s">
        <v>27</v>
      </c>
      <c r="B30" t="s">
        <v>83</v>
      </c>
      <c r="C30" t="s">
        <v>26</v>
      </c>
      <c r="D30">
        <v>3.9987499517186399E-3</v>
      </c>
      <c r="E30">
        <v>7.9244943866061193E-2</v>
      </c>
      <c r="F30">
        <v>0.102580487464208</v>
      </c>
      <c r="G30">
        <v>7.2948531562149199E-2</v>
      </c>
      <c r="H30">
        <v>4.9410197707896598E-2</v>
      </c>
      <c r="I30">
        <v>3.7899051870294999E-2</v>
      </c>
      <c r="J30" t="str">
        <f t="shared" si="5"/>
        <v>QA-is about</v>
      </c>
      <c r="K30" s="12">
        <f t="shared" si="6"/>
        <v>9.8581737512489359E-2</v>
      </c>
      <c r="M30" t="s">
        <v>51</v>
      </c>
      <c r="N30">
        <f>MAX(H19:H36)</f>
        <v>0.12121839220460599</v>
      </c>
      <c r="O30">
        <f>MIN(H19:H36)</f>
        <v>1.37425625920471E-2</v>
      </c>
      <c r="P30">
        <f>AVERAGE(H19:H36)</f>
        <v>5.5229133520565216E-2</v>
      </c>
      <c r="Q30" t="str">
        <f>INDEX(C19:C36, MATCH(MAX(H19:H36), H19:H36, 0))</f>
        <v>Labels_Capitalized</v>
      </c>
      <c r="R30" t="str">
        <f>INDEX(A19:A36, MATCH(MAX(H19:H36), H19:H36, 0))</f>
        <v>Llama</v>
      </c>
    </row>
    <row r="31" spans="1:19" ht="12.75" customHeight="1" x14ac:dyDescent="0.25">
      <c r="A31" t="s">
        <v>35</v>
      </c>
      <c r="B31" t="s">
        <v>83</v>
      </c>
      <c r="C31" t="s">
        <v>18</v>
      </c>
      <c r="D31">
        <v>1.7821464379965801E-2</v>
      </c>
      <c r="E31">
        <v>8.9445729682111993E-2</v>
      </c>
      <c r="F31">
        <v>1.43036933910394E-2</v>
      </c>
      <c r="G31">
        <v>3.3931193856962201E-2</v>
      </c>
      <c r="H31">
        <v>0.106663511474579</v>
      </c>
      <c r="I31">
        <v>1.14309779604617E-2</v>
      </c>
      <c r="J31" t="str">
        <f t="shared" si="5"/>
        <v>Definition-is about</v>
      </c>
      <c r="K31" s="12">
        <f t="shared" si="6"/>
        <v>9.5232533514117299E-2</v>
      </c>
      <c r="M31" t="s">
        <v>52</v>
      </c>
      <c r="N31">
        <f>MAX(I18:I35)</f>
        <v>0.132138908621246</v>
      </c>
      <c r="O31">
        <f>MIN(I18:I35)</f>
        <v>6.6916868736005197E-3</v>
      </c>
      <c r="P31">
        <f>AVERAGE(I18:I35)</f>
        <v>3.3727073942799266E-2</v>
      </c>
      <c r="Q31" t="str">
        <f>INDEX(C18:C35, MATCH(MAX(I18:I35), I18:I35, 0))</f>
        <v>Labels_Uppercase</v>
      </c>
      <c r="R31" t="str">
        <f>INDEX(A18:A35, MATCH(MAX(I18:I35), I18:I35, 0))</f>
        <v>Bloom</v>
      </c>
    </row>
    <row r="32" spans="1:19" x14ac:dyDescent="0.25">
      <c r="A32" t="s">
        <v>35</v>
      </c>
      <c r="B32" t="s">
        <v>83</v>
      </c>
      <c r="C32" t="s">
        <v>22</v>
      </c>
      <c r="D32">
        <v>2.0129427587240699E-2</v>
      </c>
      <c r="E32">
        <v>5.88693377217967E-2</v>
      </c>
      <c r="F32">
        <v>3.1659456480023898E-2</v>
      </c>
      <c r="G32">
        <v>1.7954090603681E-2</v>
      </c>
      <c r="H32">
        <v>0.120488484243419</v>
      </c>
      <c r="I32">
        <v>1.09470478632821E-2</v>
      </c>
      <c r="J32" t="str">
        <f t="shared" si="5"/>
        <v>Definition-is about</v>
      </c>
      <c r="K32" s="12">
        <f t="shared" si="6"/>
        <v>0.1095414363801369</v>
      </c>
    </row>
    <row r="33" spans="1:18" x14ac:dyDescent="0.25">
      <c r="A33" t="s">
        <v>35</v>
      </c>
      <c r="B33" t="s">
        <v>83</v>
      </c>
      <c r="C33" t="s">
        <v>23</v>
      </c>
      <c r="D33">
        <v>5.8354046309655898E-2</v>
      </c>
      <c r="E33">
        <v>7.2154129646752496E-2</v>
      </c>
      <c r="F33">
        <v>2.33723993177208E-2</v>
      </c>
      <c r="G33">
        <v>8.5258953732849294E-3</v>
      </c>
      <c r="H33">
        <v>5.2505812935970099E-2</v>
      </c>
      <c r="I33">
        <v>1.51040777848617E-2</v>
      </c>
      <c r="J33" t="str">
        <f t="shared" si="5"/>
        <v>belongs to</v>
      </c>
      <c r="K33" s="12">
        <f t="shared" si="6"/>
        <v>6.362823427346756E-2</v>
      </c>
    </row>
    <row r="34" spans="1:18" x14ac:dyDescent="0.25">
      <c r="A34" t="s">
        <v>35</v>
      </c>
      <c r="B34" t="s">
        <v>83</v>
      </c>
      <c r="C34" t="s">
        <v>24</v>
      </c>
      <c r="D34">
        <v>0.16395239095831901</v>
      </c>
      <c r="E34">
        <v>6.07810709401546E-2</v>
      </c>
      <c r="F34">
        <v>7.7281799270876805E-2</v>
      </c>
      <c r="G34">
        <v>2.5858883837076199E-2</v>
      </c>
      <c r="H34">
        <v>5.9870369223651597E-2</v>
      </c>
      <c r="I34">
        <v>1.1189274729323E-2</v>
      </c>
      <c r="J34" t="str">
        <f t="shared" si="5"/>
        <v>is about</v>
      </c>
      <c r="K34" s="12">
        <f t="shared" si="6"/>
        <v>0.15276311622899602</v>
      </c>
      <c r="M34" s="2" t="s">
        <v>120</v>
      </c>
    </row>
    <row r="35" spans="1:18" x14ac:dyDescent="0.25">
      <c r="A35" t="s">
        <v>35</v>
      </c>
      <c r="B35" t="s">
        <v>83</v>
      </c>
      <c r="C35" t="s">
        <v>25</v>
      </c>
      <c r="D35">
        <v>7.0914806962105503E-2</v>
      </c>
      <c r="E35">
        <v>3.8479896814254198E-2</v>
      </c>
      <c r="F35">
        <v>0.10618255072089</v>
      </c>
      <c r="G35">
        <v>1.99097641316619E-2</v>
      </c>
      <c r="H35">
        <v>0.10101809926787</v>
      </c>
      <c r="I35">
        <v>7.8638065078493902E-3</v>
      </c>
      <c r="J35" t="str">
        <f t="shared" si="5"/>
        <v>QA-is about</v>
      </c>
      <c r="K35" s="12">
        <f t="shared" si="6"/>
        <v>9.8318744213040613E-2</v>
      </c>
      <c r="M35" s="2"/>
      <c r="N35" t="s">
        <v>127</v>
      </c>
      <c r="O35" t="s">
        <v>128</v>
      </c>
      <c r="P35" t="s">
        <v>133</v>
      </c>
      <c r="Q35" t="s">
        <v>129</v>
      </c>
      <c r="R35" t="s">
        <v>130</v>
      </c>
    </row>
    <row r="36" spans="1:18" x14ac:dyDescent="0.25">
      <c r="A36" t="s">
        <v>35</v>
      </c>
      <c r="B36" t="s">
        <v>83</v>
      </c>
      <c r="C36" t="s">
        <v>26</v>
      </c>
      <c r="D36">
        <v>2.1919488451562601E-2</v>
      </c>
      <c r="E36">
        <v>8.6779351699473997E-2</v>
      </c>
      <c r="F36">
        <v>1.34638939895313E-2</v>
      </c>
      <c r="G36">
        <v>1.5736584096134602E-2</v>
      </c>
      <c r="H36">
        <v>0.12121839220460599</v>
      </c>
      <c r="I36">
        <v>1.7655270286849201E-2</v>
      </c>
      <c r="J36" t="str">
        <f t="shared" si="5"/>
        <v>Definition-is about</v>
      </c>
      <c r="K36" s="12">
        <f t="shared" si="6"/>
        <v>0.1077544982150747</v>
      </c>
      <c r="M36" t="s">
        <v>44</v>
      </c>
      <c r="N36">
        <f>MAX(D37:D53)</f>
        <v>0.33476756922595002</v>
      </c>
      <c r="O36">
        <f>MIN(D37:D53)</f>
        <v>8.6968563910815602E-2</v>
      </c>
      <c r="P36">
        <f>AVERAGE(D37:D53)</f>
        <v>0.18212833500364867</v>
      </c>
      <c r="Q36" t="str">
        <f>INDEX(C37:C53, MATCH(MAX(D37:D53), D37:D53, 0))</f>
        <v>Add Full Stops</v>
      </c>
      <c r="R36" t="str">
        <f>INDEX(A37:A53, MATCH(MAX(D37:D53), D37:D53, 0))</f>
        <v>Llama</v>
      </c>
    </row>
    <row r="37" spans="1:18" x14ac:dyDescent="0.25">
      <c r="A37" t="s">
        <v>27</v>
      </c>
      <c r="B37" t="s">
        <v>120</v>
      </c>
      <c r="C37" t="s">
        <v>22</v>
      </c>
      <c r="D37">
        <v>0.111411307944874</v>
      </c>
      <c r="E37">
        <v>4.3227266493121398E-2</v>
      </c>
      <c r="F37">
        <v>0.103010226204075</v>
      </c>
      <c r="G37">
        <v>0.120829377349262</v>
      </c>
      <c r="H37">
        <v>0.127087359497882</v>
      </c>
      <c r="I37">
        <v>0.122119033220582</v>
      </c>
      <c r="J37" t="str">
        <f t="shared" si="5"/>
        <v>Definition-is about</v>
      </c>
      <c r="K37" s="12">
        <f t="shared" si="6"/>
        <v>8.3860093004760605E-2</v>
      </c>
      <c r="M37" t="s">
        <v>45</v>
      </c>
      <c r="N37">
        <f>MAX(E37:E53)</f>
        <v>0.21864327845928999</v>
      </c>
      <c r="O37">
        <f>MIN(E37:E53)</f>
        <v>4.3227266493121398E-2</v>
      </c>
      <c r="P37">
        <f>AVERAGE(E37:E53)</f>
        <v>0.13970292510356247</v>
      </c>
      <c r="Q37" t="str">
        <f>INDEX(C37:C53, MATCH(MAX(E37:E53), E37:E53, 0))</f>
        <v>Remove_Punctuation</v>
      </c>
      <c r="R37" t="str">
        <f>INDEX(A37:A53, MATCH(MAX(E37:E53), E37:E53, 0))</f>
        <v>Bloom</v>
      </c>
    </row>
    <row r="38" spans="1:18" x14ac:dyDescent="0.25">
      <c r="A38" t="s">
        <v>27</v>
      </c>
      <c r="B38" t="s">
        <v>120</v>
      </c>
      <c r="C38" t="s">
        <v>26</v>
      </c>
      <c r="D38">
        <v>9.98295339631909E-2</v>
      </c>
      <c r="E38">
        <v>6.7394758414191305E-2</v>
      </c>
      <c r="F38">
        <v>9.8929049531459104E-2</v>
      </c>
      <c r="G38">
        <v>0.111141113449772</v>
      </c>
      <c r="H38">
        <v>0.16708368942034099</v>
      </c>
      <c r="I38">
        <v>0.103464902248271</v>
      </c>
      <c r="J38" t="str">
        <f t="shared" si="5"/>
        <v>Definition-is about</v>
      </c>
      <c r="K38" s="12">
        <f t="shared" si="6"/>
        <v>9.9688931006149686E-2</v>
      </c>
      <c r="M38" t="s">
        <v>49</v>
      </c>
      <c r="N38">
        <f>MAX(F37:F53)</f>
        <v>0.20564647952079901</v>
      </c>
      <c r="O38">
        <f>MIN(F37:F53)</f>
        <v>7.9532071976855898E-2</v>
      </c>
      <c r="P38">
        <f>AVERAGE(F37:F53)</f>
        <v>0.13826188531367115</v>
      </c>
      <c r="Q38" t="str">
        <f>INDEX(C37:C53, MATCH(MAX(F37:F53), F37:F53, 0))</f>
        <v>Labels_Lowercase</v>
      </c>
      <c r="R38" t="str">
        <f>INDEX(A37:A53, MATCH(MAX(F37:F53), F37:F53, 0))</f>
        <v>Bloom</v>
      </c>
    </row>
    <row r="39" spans="1:18" x14ac:dyDescent="0.25">
      <c r="A39" t="s">
        <v>27</v>
      </c>
      <c r="B39" t="s">
        <v>120</v>
      </c>
      <c r="C39" t="s">
        <v>25</v>
      </c>
      <c r="D39">
        <v>9.3112035161294099E-2</v>
      </c>
      <c r="E39">
        <v>7.0484654002848798E-2</v>
      </c>
      <c r="F39">
        <v>9.9278141504926407E-2</v>
      </c>
      <c r="G39">
        <v>9.7469861139784605E-2</v>
      </c>
      <c r="H39">
        <v>0.15243654048215699</v>
      </c>
      <c r="I39">
        <v>0.188379009328553</v>
      </c>
      <c r="J39" t="str">
        <f t="shared" si="5"/>
        <v>Definition-belongs to</v>
      </c>
      <c r="K39" s="12">
        <f t="shared" si="6"/>
        <v>0.11789435532570421</v>
      </c>
      <c r="M39" t="s">
        <v>126</v>
      </c>
      <c r="N39">
        <f>MAX(G37:G53)</f>
        <v>0.185188300642599</v>
      </c>
      <c r="O39">
        <f>MIN(G37:G53)</f>
        <v>9.7469861139784605E-2</v>
      </c>
      <c r="P39">
        <f>AVERAGE(G37:G53)</f>
        <v>0.12953077892537321</v>
      </c>
      <c r="Q39" t="str">
        <f>INDEX(C37:C53, MATCH(MAX(G37:G53), G37:G53, 0))</f>
        <v>Labels_Uppercase</v>
      </c>
      <c r="R39" t="str">
        <f>INDEX(A37:A53, MATCH(MAX(G37:G53), G37:G53, 0))</f>
        <v>Bloom</v>
      </c>
    </row>
    <row r="40" spans="1:18" x14ac:dyDescent="0.25">
      <c r="A40" t="s">
        <v>27</v>
      </c>
      <c r="B40" t="s">
        <v>120</v>
      </c>
      <c r="C40" t="s">
        <v>24</v>
      </c>
      <c r="D40">
        <v>0.11266204171654901</v>
      </c>
      <c r="E40">
        <v>7.0944424009889998E-2</v>
      </c>
      <c r="F40">
        <v>9.9598393574297103E-2</v>
      </c>
      <c r="G40">
        <v>0.10478391059345001</v>
      </c>
      <c r="H40">
        <v>0.18626743978678001</v>
      </c>
      <c r="I40">
        <v>0.14642158538035799</v>
      </c>
      <c r="J40" t="str">
        <f t="shared" si="5"/>
        <v>Definition-is about</v>
      </c>
      <c r="K40" s="12">
        <f t="shared" si="6"/>
        <v>0.11532301577689001</v>
      </c>
      <c r="M40" t="s">
        <v>51</v>
      </c>
      <c r="N40">
        <f>MAX(H37:H53)</f>
        <v>0.19714871510002399</v>
      </c>
      <c r="O40">
        <f>MIN(H37:H53)</f>
        <v>9.9185343899974396E-2</v>
      </c>
      <c r="P40">
        <f>AVERAGE(H37:H53)</f>
        <v>0.14509723398609078</v>
      </c>
      <c r="Q40" t="str">
        <f>INDEX(C37:C53, MATCH(MAX(H37:H53), H37:H53, 0))</f>
        <v>Labels_Uppercase</v>
      </c>
      <c r="R40" t="str">
        <f>INDEX(A37:A53, MATCH(MAX(H37:H53), H37:H53, 0))</f>
        <v>Llama</v>
      </c>
    </row>
    <row r="41" spans="1:18" x14ac:dyDescent="0.25">
      <c r="A41" t="s">
        <v>27</v>
      </c>
      <c r="B41" t="s">
        <v>120</v>
      </c>
      <c r="C41" t="s">
        <v>23</v>
      </c>
      <c r="D41">
        <v>8.6968563910815602E-2</v>
      </c>
      <c r="E41">
        <v>7.1915077773806804E-2</v>
      </c>
      <c r="F41">
        <v>7.9532071976855898E-2</v>
      </c>
      <c r="G41">
        <v>0.12009455466520701</v>
      </c>
      <c r="H41">
        <v>0.13571566085971501</v>
      </c>
      <c r="I41">
        <v>0.10232718752362301</v>
      </c>
      <c r="J41" t="str">
        <f t="shared" si="5"/>
        <v>Definition-is about</v>
      </c>
      <c r="K41" s="12">
        <f t="shared" si="6"/>
        <v>6.3800583085908205E-2</v>
      </c>
      <c r="M41" t="s">
        <v>52</v>
      </c>
      <c r="N41">
        <f>MAX(I37:I53)</f>
        <v>0.214953258261908</v>
      </c>
      <c r="O41">
        <f>MIN(I37:I53)</f>
        <v>0.10232718752362301</v>
      </c>
      <c r="P41">
        <f>AVERAGE(I37:I53)</f>
        <v>0.14865075347191462</v>
      </c>
      <c r="Q41" t="str">
        <f>INDEX(C37:C53, MATCH(MAX(I37:I53), I37:I53, 0))</f>
        <v>Labels_Uppercase</v>
      </c>
      <c r="R41" t="str">
        <f>INDEX(A37:A53, MATCH(MAX(I37:I53), I37:I53, 0))</f>
        <v>Llama</v>
      </c>
    </row>
    <row r="42" spans="1:18" ht="12.75" customHeight="1" x14ac:dyDescent="0.25">
      <c r="A42" t="s">
        <v>27</v>
      </c>
      <c r="B42" t="s">
        <v>120</v>
      </c>
      <c r="C42" t="s">
        <v>18</v>
      </c>
      <c r="D42">
        <v>9.98295339631909E-2</v>
      </c>
      <c r="E42">
        <v>6.7394758414191305E-2</v>
      </c>
      <c r="F42">
        <v>9.8929049531459104E-2</v>
      </c>
      <c r="G42">
        <v>0.111141113449772</v>
      </c>
      <c r="H42">
        <v>0.16708368942034099</v>
      </c>
      <c r="I42">
        <v>0.103464902248271</v>
      </c>
      <c r="J42" t="str">
        <f t="shared" si="5"/>
        <v>Definition-is about</v>
      </c>
      <c r="K42" s="12">
        <f t="shared" si="6"/>
        <v>9.9688931006149686E-2</v>
      </c>
    </row>
    <row r="43" spans="1:18" x14ac:dyDescent="0.25">
      <c r="A43" t="s">
        <v>35</v>
      </c>
      <c r="B43" t="s">
        <v>120</v>
      </c>
      <c r="C43" t="s">
        <v>22</v>
      </c>
      <c r="D43">
        <v>0.33476756922595002</v>
      </c>
      <c r="E43">
        <v>0.202367349492559</v>
      </c>
      <c r="F43">
        <v>0.20113890779063001</v>
      </c>
      <c r="G43">
        <v>0.156825819046128</v>
      </c>
      <c r="H43">
        <v>0.142574373022575</v>
      </c>
      <c r="I43">
        <v>0.13148781401301099</v>
      </c>
      <c r="J43" t="str">
        <f t="shared" si="5"/>
        <v>is about</v>
      </c>
      <c r="K43" s="12">
        <f t="shared" si="6"/>
        <v>0.20327975521293903</v>
      </c>
    </row>
    <row r="44" spans="1:18" x14ac:dyDescent="0.25">
      <c r="A44" t="s">
        <v>35</v>
      </c>
      <c r="B44" t="s">
        <v>120</v>
      </c>
      <c r="C44" t="s">
        <v>26</v>
      </c>
      <c r="D44">
        <v>0.24515961338808201</v>
      </c>
      <c r="E44">
        <v>0.19858972236123401</v>
      </c>
      <c r="F44">
        <v>0.161417804745833</v>
      </c>
      <c r="G44">
        <v>0.15701424236925701</v>
      </c>
      <c r="H44">
        <v>0.12085806722928399</v>
      </c>
      <c r="I44">
        <v>0.15495725630381901</v>
      </c>
      <c r="J44" t="str">
        <f t="shared" si="5"/>
        <v>is about</v>
      </c>
      <c r="K44" s="12">
        <f t="shared" si="6"/>
        <v>0.12430154615879802</v>
      </c>
    </row>
    <row r="45" spans="1:18" x14ac:dyDescent="0.25">
      <c r="A45" t="s">
        <v>35</v>
      </c>
      <c r="B45" t="s">
        <v>120</v>
      </c>
      <c r="C45" t="s">
        <v>25</v>
      </c>
      <c r="D45">
        <v>0.19937287481835</v>
      </c>
      <c r="E45">
        <v>0.18708351494534201</v>
      </c>
      <c r="F45">
        <v>0.13521751455192499</v>
      </c>
      <c r="G45">
        <v>0.14570227942681899</v>
      </c>
      <c r="H45">
        <v>9.9185343899974396E-2</v>
      </c>
      <c r="I45">
        <v>0.17362846735780299</v>
      </c>
      <c r="J45" t="str">
        <f t="shared" si="5"/>
        <v>is about</v>
      </c>
      <c r="K45" s="12">
        <f t="shared" si="6"/>
        <v>0.10018753091837561</v>
      </c>
    </row>
    <row r="46" spans="1:18" x14ac:dyDescent="0.25">
      <c r="A46" t="s">
        <v>35</v>
      </c>
      <c r="B46" t="s">
        <v>120</v>
      </c>
      <c r="C46" t="s">
        <v>24</v>
      </c>
      <c r="D46">
        <v>0.22561008661506801</v>
      </c>
      <c r="E46">
        <v>0.20135781220118501</v>
      </c>
      <c r="F46">
        <v>0.115163356127211</v>
      </c>
      <c r="G46">
        <v>0.112792829431536</v>
      </c>
      <c r="H46">
        <v>0.19714871510002399</v>
      </c>
      <c r="I46">
        <v>0.214953258261908</v>
      </c>
      <c r="J46" t="str">
        <f t="shared" si="5"/>
        <v>is about</v>
      </c>
      <c r="K46" s="12">
        <f t="shared" si="6"/>
        <v>0.11281725718353201</v>
      </c>
    </row>
    <row r="47" spans="1:18" x14ac:dyDescent="0.25">
      <c r="A47" t="s">
        <v>35</v>
      </c>
      <c r="B47" t="s">
        <v>120</v>
      </c>
      <c r="C47" t="s">
        <v>23</v>
      </c>
      <c r="D47">
        <v>0.27830452041801201</v>
      </c>
      <c r="E47">
        <v>0.176952083141727</v>
      </c>
      <c r="F47">
        <v>0.196311268194621</v>
      </c>
      <c r="G47">
        <v>0.14626405552767499</v>
      </c>
      <c r="H47">
        <v>0.12730248797573099</v>
      </c>
      <c r="I47">
        <v>0.14630991498461299</v>
      </c>
      <c r="J47" t="str">
        <f t="shared" si="5"/>
        <v>is about</v>
      </c>
      <c r="K47" s="12">
        <f t="shared" si="6"/>
        <v>0.15100203244228103</v>
      </c>
    </row>
    <row r="48" spans="1:18" x14ac:dyDescent="0.25">
      <c r="A48" t="s">
        <v>35</v>
      </c>
      <c r="B48" t="s">
        <v>120</v>
      </c>
      <c r="C48" t="s">
        <v>18</v>
      </c>
      <c r="D48">
        <v>0.24515961338808201</v>
      </c>
      <c r="E48">
        <v>0.19858972236123401</v>
      </c>
      <c r="F48">
        <v>0.161417804745833</v>
      </c>
      <c r="G48">
        <v>0.15701424236925701</v>
      </c>
      <c r="H48">
        <v>0.12085806722928399</v>
      </c>
      <c r="I48">
        <v>0.15495725630381901</v>
      </c>
      <c r="J48" t="str">
        <f t="shared" si="5"/>
        <v>is about</v>
      </c>
      <c r="K48" s="12">
        <f t="shared" si="6"/>
        <v>0.12430154615879802</v>
      </c>
    </row>
    <row r="49" spans="1:11" x14ac:dyDescent="0.25">
      <c r="A49" t="s">
        <v>5</v>
      </c>
      <c r="B49" t="s">
        <v>120</v>
      </c>
      <c r="C49" t="s">
        <v>22</v>
      </c>
      <c r="D49">
        <v>0.207289133505689</v>
      </c>
      <c r="E49">
        <v>0.125585441673322</v>
      </c>
      <c r="F49">
        <v>0.11924315384515401</v>
      </c>
      <c r="G49">
        <v>0.13608875928500999</v>
      </c>
      <c r="H49">
        <v>0.154987296123268</v>
      </c>
      <c r="I49">
        <v>0.19915214392464101</v>
      </c>
      <c r="J49" t="str">
        <f t="shared" si="5"/>
        <v>is about</v>
      </c>
      <c r="K49" s="12">
        <f t="shared" si="6"/>
        <v>8.8045979660534998E-2</v>
      </c>
    </row>
    <row r="50" spans="1:11" x14ac:dyDescent="0.25">
      <c r="A50" t="s">
        <v>5</v>
      </c>
      <c r="B50" t="s">
        <v>120</v>
      </c>
      <c r="C50" t="s">
        <v>26</v>
      </c>
      <c r="D50">
        <v>0.21359683401583801</v>
      </c>
      <c r="E50">
        <v>0.14023335341989199</v>
      </c>
      <c r="F50">
        <v>0.12875747708589</v>
      </c>
      <c r="G50">
        <v>0.121854764353947</v>
      </c>
      <c r="H50">
        <v>0.128930640978833</v>
      </c>
      <c r="I50">
        <v>0.14693653477737101</v>
      </c>
      <c r="J50" t="str">
        <f t="shared" si="5"/>
        <v>is about</v>
      </c>
      <c r="K50" s="12">
        <f t="shared" si="6"/>
        <v>9.174206966189101E-2</v>
      </c>
    </row>
    <row r="51" spans="1:11" x14ac:dyDescent="0.25">
      <c r="A51" t="s">
        <v>5</v>
      </c>
      <c r="B51" t="s">
        <v>120</v>
      </c>
      <c r="C51" t="s">
        <v>25</v>
      </c>
      <c r="D51">
        <v>0.184746838010237</v>
      </c>
      <c r="E51">
        <v>0.173242342804803</v>
      </c>
      <c r="F51">
        <v>0.20564647952079901</v>
      </c>
      <c r="G51">
        <v>0.114464206030471</v>
      </c>
      <c r="H51">
        <v>0.18721800783380399</v>
      </c>
      <c r="I51">
        <v>0.13061946594292501</v>
      </c>
      <c r="J51" t="str">
        <f t="shared" si="5"/>
        <v>QA-is about</v>
      </c>
      <c r="K51" s="12">
        <f t="shared" si="6"/>
        <v>9.1182273490328009E-2</v>
      </c>
    </row>
    <row r="52" spans="1:11" x14ac:dyDescent="0.25">
      <c r="A52" t="s">
        <v>5</v>
      </c>
      <c r="B52" t="s">
        <v>120</v>
      </c>
      <c r="C52" t="s">
        <v>24</v>
      </c>
      <c r="D52">
        <v>0.15743402847504101</v>
      </c>
      <c r="E52">
        <v>0.160944166791924</v>
      </c>
      <c r="F52">
        <v>0.17952495545795499</v>
      </c>
      <c r="G52">
        <v>0.185188300642599</v>
      </c>
      <c r="H52">
        <v>0.122368840441129</v>
      </c>
      <c r="I52">
        <v>0.13647597382537099</v>
      </c>
      <c r="J52" t="str">
        <f t="shared" si="5"/>
        <v>QA-belong to</v>
      </c>
      <c r="K52" s="12">
        <f t="shared" si="6"/>
        <v>6.2819460201470001E-2</v>
      </c>
    </row>
    <row r="53" spans="1:11" x14ac:dyDescent="0.25">
      <c r="A53" t="s">
        <v>5</v>
      </c>
      <c r="B53" t="s">
        <v>120</v>
      </c>
      <c r="C53" t="s">
        <v>23</v>
      </c>
      <c r="D53">
        <v>0.200927566541764</v>
      </c>
      <c r="E53">
        <v>0.21864327845928999</v>
      </c>
      <c r="F53">
        <v>0.16733639594348601</v>
      </c>
      <c r="G53">
        <v>0.103353812601398</v>
      </c>
      <c r="H53">
        <v>0.129546758462421</v>
      </c>
      <c r="I53">
        <v>0.17140810337760901</v>
      </c>
      <c r="J53" t="str">
        <f t="shared" si="5"/>
        <v>belongs to</v>
      </c>
      <c r="K53" s="12">
        <f t="shared" si="6"/>
        <v>0.11528946585789199</v>
      </c>
    </row>
    <row r="54" spans="1:11" x14ac:dyDescent="0.25">
      <c r="A54" t="s">
        <v>5</v>
      </c>
      <c r="B54" t="s">
        <v>120</v>
      </c>
      <c r="C54" t="s">
        <v>18</v>
      </c>
      <c r="D54">
        <v>0.21359683401583801</v>
      </c>
      <c r="E54">
        <v>0.14023335341989199</v>
      </c>
      <c r="F54">
        <v>0.12875747708589</v>
      </c>
      <c r="G54">
        <v>0.121854764353947</v>
      </c>
      <c r="H54">
        <v>0.128930640978833</v>
      </c>
      <c r="I54">
        <v>0.14693653477737101</v>
      </c>
      <c r="J54" t="str">
        <f t="shared" si="4"/>
        <v>is about</v>
      </c>
      <c r="K54" s="12">
        <f t="shared" si="1"/>
        <v>9.174206966189101E-2</v>
      </c>
    </row>
  </sheetData>
  <autoFilter ref="A1:J54" xr:uid="{173A5501-39EF-4E8B-879A-EE4ECAE194B4}"/>
  <conditionalFormatting sqref="D1:I1 D2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AA45-AA7F-480F-9E20-4D7B662C99BD}">
  <dimension ref="A1:O46"/>
  <sheetViews>
    <sheetView workbookViewId="0">
      <selection activeCell="M1" sqref="M1:O7"/>
    </sheetView>
  </sheetViews>
  <sheetFormatPr defaultRowHeight="15" x14ac:dyDescent="0.25"/>
  <cols>
    <col min="2" max="2" width="18.28515625" customWidth="1"/>
    <col min="3" max="3" width="19.28515625" customWidth="1"/>
    <col min="4" max="4" width="11.28515625" customWidth="1"/>
    <col min="5" max="7" width="15" customWidth="1"/>
    <col min="8" max="8" width="19.140625" customWidth="1"/>
    <col min="9" max="9" width="20.42578125" customWidth="1"/>
    <col min="10" max="10" width="13.28515625" customWidth="1"/>
    <col min="11" max="11" width="11.7109375" customWidth="1"/>
    <col min="12" max="12" width="8.140625" customWidth="1"/>
    <col min="13" max="13" width="19.28515625" customWidth="1"/>
    <col min="14" max="14" width="8.140625" customWidth="1"/>
  </cols>
  <sheetData>
    <row r="1" spans="1:15" x14ac:dyDescent="0.25">
      <c r="A1" s="4" t="s">
        <v>0</v>
      </c>
      <c r="B1" s="4" t="s">
        <v>19</v>
      </c>
      <c r="C1" s="4" t="s">
        <v>20</v>
      </c>
      <c r="D1" s="4" t="s">
        <v>44</v>
      </c>
      <c r="E1" s="4" t="s">
        <v>45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47</v>
      </c>
      <c r="K1" s="2" t="s">
        <v>125</v>
      </c>
      <c r="L1" s="2"/>
      <c r="M1" s="2" t="s">
        <v>54</v>
      </c>
      <c r="N1" s="2" t="s">
        <v>55</v>
      </c>
      <c r="O1" s="2" t="s">
        <v>56</v>
      </c>
    </row>
    <row r="2" spans="1:15" x14ac:dyDescent="0.25">
      <c r="A2" t="s">
        <v>5</v>
      </c>
      <c r="B2" t="s">
        <v>21</v>
      </c>
      <c r="C2" t="s">
        <v>22</v>
      </c>
      <c r="D2" s="1">
        <v>9.6757393740958368E-3</v>
      </c>
      <c r="E2">
        <v>9.8542481336651184E-3</v>
      </c>
      <c r="F2">
        <v>2.2842105263157848E-2</v>
      </c>
      <c r="G2">
        <v>1.0328331255193236E-2</v>
      </c>
      <c r="H2">
        <v>9.1339075959279564E-3</v>
      </c>
      <c r="I2">
        <v>9.1339075959279564E-3</v>
      </c>
      <c r="K2" s="12">
        <f t="shared" ref="K2:K46" si="0">MAX(D2:I2)-MIN(D2:I2)</f>
        <v>1.3708197667229891E-2</v>
      </c>
      <c r="M2" t="s">
        <v>45</v>
      </c>
      <c r="N2">
        <f>COUNTIF(J:J,"belongs to")</f>
        <v>3</v>
      </c>
      <c r="O2" s="3">
        <f>N2/72</f>
        <v>4.1666666666666664E-2</v>
      </c>
    </row>
    <row r="3" spans="1:15" x14ac:dyDescent="0.25">
      <c r="A3" t="s">
        <v>5</v>
      </c>
      <c r="B3" t="s">
        <v>21</v>
      </c>
      <c r="C3" t="s">
        <v>23</v>
      </c>
      <c r="D3" s="1">
        <v>2.435931928521208E-2</v>
      </c>
      <c r="E3">
        <v>1.6994023832010815E-2</v>
      </c>
      <c r="F3">
        <v>1.7489368404473109E-2</v>
      </c>
      <c r="G3">
        <v>1.3119154981930546E-2</v>
      </c>
      <c r="H3">
        <v>9.1339075959279564E-3</v>
      </c>
      <c r="I3">
        <v>9.1339075959279564E-3</v>
      </c>
      <c r="K3" s="12">
        <f t="shared" si="0"/>
        <v>1.5225411689284124E-2</v>
      </c>
      <c r="M3" t="s">
        <v>44</v>
      </c>
      <c r="N3">
        <f>COUNTIF(J:J,"is about")</f>
        <v>6</v>
      </c>
      <c r="O3" s="3">
        <f t="shared" ref="O3" si="1">N3/72</f>
        <v>8.3333333333333329E-2</v>
      </c>
    </row>
    <row r="4" spans="1:15" x14ac:dyDescent="0.25">
      <c r="A4" t="s">
        <v>5</v>
      </c>
      <c r="B4" t="s">
        <v>21</v>
      </c>
      <c r="C4" t="s">
        <v>24</v>
      </c>
      <c r="D4" s="1">
        <v>0.21024876134404069</v>
      </c>
      <c r="E4">
        <v>1.4417640705814676E-2</v>
      </c>
      <c r="F4">
        <v>0.23035804332747678</v>
      </c>
      <c r="G4">
        <v>0.23267626260279695</v>
      </c>
      <c r="H4">
        <v>9.1339075959279564E-3</v>
      </c>
      <c r="I4">
        <v>9.1339075959279564E-3</v>
      </c>
      <c r="K4" s="12">
        <f t="shared" si="0"/>
        <v>0.22354235500686898</v>
      </c>
      <c r="M4" t="s">
        <v>49</v>
      </c>
      <c r="N4">
        <f>COUNTIF(J:J,M4)</f>
        <v>6</v>
      </c>
      <c r="O4" s="3">
        <f>N4/72</f>
        <v>8.3333333333333329E-2</v>
      </c>
    </row>
    <row r="5" spans="1:15" x14ac:dyDescent="0.25">
      <c r="A5" t="s">
        <v>5</v>
      </c>
      <c r="B5" t="s">
        <v>21</v>
      </c>
      <c r="C5" t="s">
        <v>25</v>
      </c>
      <c r="D5" s="1">
        <v>9.7295240363395857E-3</v>
      </c>
      <c r="E5">
        <v>1.3693402694043373E-2</v>
      </c>
      <c r="F5">
        <v>2.7228890597728737E-2</v>
      </c>
      <c r="G5">
        <v>3.2348554043405767E-2</v>
      </c>
      <c r="H5">
        <v>9.1339075959279564E-3</v>
      </c>
      <c r="I5">
        <v>9.1339075959279564E-3</v>
      </c>
      <c r="K5" s="12">
        <f t="shared" si="0"/>
        <v>2.321464644747781E-2</v>
      </c>
      <c r="M5" t="s">
        <v>50</v>
      </c>
      <c r="N5">
        <f>COUNTIF(J:J,M5)</f>
        <v>1</v>
      </c>
      <c r="O5" s="3">
        <f>N5/72</f>
        <v>1.3888888888888888E-2</v>
      </c>
    </row>
    <row r="6" spans="1:15" x14ac:dyDescent="0.25">
      <c r="A6" t="s">
        <v>5</v>
      </c>
      <c r="B6" t="s">
        <v>21</v>
      </c>
      <c r="C6" t="s">
        <v>26</v>
      </c>
      <c r="D6" s="1">
        <v>1.7201760545014579E-2</v>
      </c>
      <c r="E6">
        <v>1.5158203836949637E-2</v>
      </c>
      <c r="F6">
        <v>1.7195232675021828E-2</v>
      </c>
      <c r="G6">
        <v>1.6002408877110665E-2</v>
      </c>
      <c r="H6">
        <v>9.1339075959279564E-3</v>
      </c>
      <c r="I6">
        <v>9.1339075959279564E-3</v>
      </c>
      <c r="K6" s="12">
        <f t="shared" si="0"/>
        <v>8.0678529490866221E-3</v>
      </c>
      <c r="M6" t="s">
        <v>51</v>
      </c>
      <c r="N6">
        <f>COUNTIF(J:J,M6)</f>
        <v>8</v>
      </c>
      <c r="O6" s="3">
        <f>N6/72</f>
        <v>0.1111111111111111</v>
      </c>
    </row>
    <row r="7" spans="1:15" x14ac:dyDescent="0.25">
      <c r="A7" t="s">
        <v>27</v>
      </c>
      <c r="B7" t="s">
        <v>21</v>
      </c>
      <c r="C7" t="s">
        <v>22</v>
      </c>
      <c r="D7">
        <v>0.10886433546356204</v>
      </c>
      <c r="E7">
        <v>0.14800616983717899</v>
      </c>
      <c r="F7">
        <v>2.6510354438650047E-2</v>
      </c>
      <c r="G7">
        <v>1.8268832354151592E-2</v>
      </c>
      <c r="H7">
        <v>5.4144973968762512E-4</v>
      </c>
      <c r="I7">
        <v>4.6110439338976179E-4</v>
      </c>
      <c r="K7" s="12">
        <f t="shared" si="0"/>
        <v>0.14754506544378923</v>
      </c>
      <c r="M7" t="s">
        <v>52</v>
      </c>
      <c r="N7">
        <f>COUNTIF(J:J,M7)</f>
        <v>6</v>
      </c>
      <c r="O7" s="3">
        <f>N7/72</f>
        <v>8.3333333333333329E-2</v>
      </c>
    </row>
    <row r="8" spans="1:15" x14ac:dyDescent="0.25">
      <c r="A8" t="s">
        <v>27</v>
      </c>
      <c r="B8" t="s">
        <v>21</v>
      </c>
      <c r="C8" t="s">
        <v>23</v>
      </c>
      <c r="D8">
        <v>0.2020613007925412</v>
      </c>
      <c r="E8">
        <v>9.20250034448232E-2</v>
      </c>
      <c r="F8">
        <v>6.3709491606891627E-2</v>
      </c>
      <c r="G8">
        <v>7.3582021297445548E-3</v>
      </c>
      <c r="H8">
        <v>2.8190351147670302E-2</v>
      </c>
      <c r="I8">
        <v>1.6008124647367679E-2</v>
      </c>
      <c r="K8" s="12">
        <f t="shared" si="0"/>
        <v>0.19470309866279664</v>
      </c>
    </row>
    <row r="9" spans="1:15" x14ac:dyDescent="0.25">
      <c r="A9" t="s">
        <v>27</v>
      </c>
      <c r="B9" t="s">
        <v>21</v>
      </c>
      <c r="C9" t="s">
        <v>24</v>
      </c>
      <c r="D9">
        <v>6.8708141075720194E-2</v>
      </c>
      <c r="E9">
        <v>4.0388425988603163E-3</v>
      </c>
      <c r="F9">
        <v>3.0227264291441572E-2</v>
      </c>
      <c r="G9">
        <v>1.2388365424006551E-3</v>
      </c>
      <c r="H9">
        <v>5.1974012993503212E-4</v>
      </c>
      <c r="I9">
        <v>2.3839485572422717E-2</v>
      </c>
      <c r="K9" s="12">
        <f t="shared" si="0"/>
        <v>6.8188400945785169E-2</v>
      </c>
    </row>
    <row r="10" spans="1:15" x14ac:dyDescent="0.25">
      <c r="A10" t="s">
        <v>27</v>
      </c>
      <c r="B10" t="s">
        <v>21</v>
      </c>
      <c r="C10" t="s">
        <v>25</v>
      </c>
      <c r="D10">
        <v>4.558925428342829E-2</v>
      </c>
      <c r="E10">
        <v>0.19156099286182987</v>
      </c>
      <c r="F10">
        <v>3.5987983277181369E-2</v>
      </c>
      <c r="G10">
        <v>4.1411023170862685E-3</v>
      </c>
      <c r="H10">
        <v>4.662576687116558E-3</v>
      </c>
      <c r="I10">
        <v>4.5732383214568415E-3</v>
      </c>
      <c r="K10" s="12">
        <f t="shared" si="0"/>
        <v>0.18741989054474359</v>
      </c>
    </row>
    <row r="11" spans="1:15" x14ac:dyDescent="0.25">
      <c r="A11" t="s">
        <v>27</v>
      </c>
      <c r="B11" t="s">
        <v>21</v>
      </c>
      <c r="C11" t="s">
        <v>26</v>
      </c>
      <c r="D11">
        <v>0.17388186608682876</v>
      </c>
      <c r="E11">
        <v>0.10952074230132995</v>
      </c>
      <c r="F11">
        <v>3.0874017802394117E-2</v>
      </c>
      <c r="G11">
        <v>1.6017250749460889E-2</v>
      </c>
      <c r="H11">
        <v>8.957697788810684E-2</v>
      </c>
      <c r="I11">
        <v>9.3470306861297536E-2</v>
      </c>
      <c r="K11" s="12">
        <f t="shared" si="0"/>
        <v>0.15786461533736787</v>
      </c>
    </row>
    <row r="12" spans="1:15" x14ac:dyDescent="0.25">
      <c r="A12" t="s">
        <v>35</v>
      </c>
      <c r="B12" t="s">
        <v>21</v>
      </c>
      <c r="C12" t="s">
        <v>22</v>
      </c>
      <c r="D12">
        <v>0.14166453387136693</v>
      </c>
      <c r="E12">
        <v>0.19401100192831031</v>
      </c>
      <c r="F12">
        <v>5.5713279341761623E-2</v>
      </c>
      <c r="G12">
        <v>8.6403649740037947E-2</v>
      </c>
      <c r="H12">
        <v>0.16490388709137371</v>
      </c>
      <c r="I12">
        <v>3.9852368840682773E-2</v>
      </c>
      <c r="K12" s="12">
        <f t="shared" si="0"/>
        <v>0.15415863308762753</v>
      </c>
    </row>
    <row r="13" spans="1:15" x14ac:dyDescent="0.25">
      <c r="A13" t="s">
        <v>35</v>
      </c>
      <c r="B13" t="s">
        <v>21</v>
      </c>
      <c r="C13" t="s">
        <v>23</v>
      </c>
      <c r="D13">
        <v>0.25525248770315345</v>
      </c>
      <c r="E13">
        <v>4.6307015931300002E-2</v>
      </c>
      <c r="F13">
        <v>3.9170945001338497E-2</v>
      </c>
      <c r="G13">
        <v>6.5847487610842192E-2</v>
      </c>
      <c r="H13">
        <v>5.2922256573560013E-2</v>
      </c>
      <c r="I13">
        <v>0.11168088974977756</v>
      </c>
      <c r="K13" s="12">
        <f t="shared" si="0"/>
        <v>0.21608154270181495</v>
      </c>
    </row>
    <row r="14" spans="1:15" x14ac:dyDescent="0.25">
      <c r="A14" t="s">
        <v>35</v>
      </c>
      <c r="B14" t="s">
        <v>21</v>
      </c>
      <c r="C14" t="s">
        <v>24</v>
      </c>
      <c r="D14">
        <v>0.2035112554830662</v>
      </c>
      <c r="E14">
        <v>0.14001756136545565</v>
      </c>
      <c r="F14">
        <v>6.8516219579358051E-2</v>
      </c>
      <c r="G14">
        <v>0.16523891307666752</v>
      </c>
      <c r="H14">
        <v>9.394580091226179E-2</v>
      </c>
      <c r="I14">
        <v>3.9048890373017051E-2</v>
      </c>
      <c r="K14" s="12">
        <f t="shared" si="0"/>
        <v>0.16446236511004914</v>
      </c>
    </row>
    <row r="15" spans="1:15" x14ac:dyDescent="0.25">
      <c r="A15" t="s">
        <v>35</v>
      </c>
      <c r="B15" t="s">
        <v>21</v>
      </c>
      <c r="C15" t="s">
        <v>25</v>
      </c>
      <c r="D15">
        <v>9.4629784359346159E-2</v>
      </c>
      <c r="E15">
        <v>0.10438490120852627</v>
      </c>
      <c r="F15">
        <v>5.7501372596044244E-2</v>
      </c>
      <c r="G15">
        <v>5.6387039035941666E-2</v>
      </c>
      <c r="H15">
        <v>0.21929108370734379</v>
      </c>
      <c r="I15">
        <v>0.10059190361171022</v>
      </c>
      <c r="K15" s="12">
        <f t="shared" si="0"/>
        <v>0.16290404467140213</v>
      </c>
    </row>
    <row r="16" spans="1:15" x14ac:dyDescent="0.25">
      <c r="A16" t="s">
        <v>35</v>
      </c>
      <c r="B16" t="s">
        <v>21</v>
      </c>
      <c r="C16" t="s">
        <v>26</v>
      </c>
      <c r="D16">
        <v>0.11783169100409026</v>
      </c>
      <c r="E16">
        <v>0.14038980025073342</v>
      </c>
      <c r="F16">
        <v>2.2152180536124298E-2</v>
      </c>
      <c r="G16">
        <v>0.10288174512779369</v>
      </c>
      <c r="H16">
        <v>0.17706194180733864</v>
      </c>
      <c r="I16">
        <v>6.1240498575934763E-2</v>
      </c>
      <c r="K16" s="12">
        <f t="shared" si="0"/>
        <v>0.15490976127121434</v>
      </c>
    </row>
    <row r="17" spans="1:11" x14ac:dyDescent="0.25">
      <c r="A17" t="s">
        <v>5</v>
      </c>
      <c r="B17" t="s">
        <v>83</v>
      </c>
      <c r="C17" t="s">
        <v>22</v>
      </c>
      <c r="D17">
        <v>2.7227310528090368E-2</v>
      </c>
      <c r="E17">
        <v>2.7227310528090368E-2</v>
      </c>
      <c r="F17">
        <v>2.5688008738856107E-2</v>
      </c>
      <c r="G17">
        <v>2.5688008738856107E-2</v>
      </c>
      <c r="H17">
        <v>2.5688008738856107E-2</v>
      </c>
      <c r="I17">
        <v>2.0897697837394747E-2</v>
      </c>
      <c r="J17" t="str">
        <f t="shared" ref="J17:J46" si="2">INDEX($D$1:$I$1, MATCH(MAX(D17:I17), D17:I17, 0))</f>
        <v>is about</v>
      </c>
      <c r="K17" s="12">
        <f t="shared" si="0"/>
        <v>6.3296126906956206E-3</v>
      </c>
    </row>
    <row r="18" spans="1:11" x14ac:dyDescent="0.25">
      <c r="A18" t="s">
        <v>5</v>
      </c>
      <c r="B18" t="s">
        <v>83</v>
      </c>
      <c r="C18" t="s">
        <v>23</v>
      </c>
      <c r="D18">
        <v>2.2322547058946041E-2</v>
      </c>
      <c r="E18">
        <v>2.2322547058946041E-2</v>
      </c>
      <c r="F18">
        <v>2.5688008738856107E-2</v>
      </c>
      <c r="G18">
        <v>2.5688008738856107E-2</v>
      </c>
      <c r="H18">
        <v>2.5688008738856107E-2</v>
      </c>
      <c r="I18">
        <v>2.1752663500061459E-2</v>
      </c>
      <c r="J18" t="str">
        <f t="shared" si="2"/>
        <v>QA-is about</v>
      </c>
      <c r="K18" s="12">
        <f t="shared" si="0"/>
        <v>3.9353452387946471E-3</v>
      </c>
    </row>
    <row r="19" spans="1:11" x14ac:dyDescent="0.25">
      <c r="A19" t="s">
        <v>5</v>
      </c>
      <c r="B19" t="s">
        <v>83</v>
      </c>
      <c r="C19" t="s">
        <v>24</v>
      </c>
      <c r="D19">
        <v>2.3642693424630545E-2</v>
      </c>
      <c r="E19">
        <v>2.3642693424630545E-2</v>
      </c>
      <c r="F19">
        <v>9.1339075959279564E-3</v>
      </c>
      <c r="G19">
        <v>9.1339075959279564E-3</v>
      </c>
      <c r="H19">
        <v>9.1339075959279564E-3</v>
      </c>
      <c r="I19">
        <v>0.24080071062694219</v>
      </c>
      <c r="J19" t="str">
        <f t="shared" si="2"/>
        <v>Definition-belongs to</v>
      </c>
      <c r="K19" s="12">
        <f t="shared" si="0"/>
        <v>0.23166680303101422</v>
      </c>
    </row>
    <row r="20" spans="1:11" x14ac:dyDescent="0.25">
      <c r="A20" t="s">
        <v>5</v>
      </c>
      <c r="B20" t="s">
        <v>83</v>
      </c>
      <c r="C20" t="s">
        <v>25</v>
      </c>
      <c r="D20">
        <v>1.7008601314121602E-2</v>
      </c>
      <c r="E20">
        <v>1.7008601314121602E-2</v>
      </c>
      <c r="F20">
        <v>9.1339075959279564E-3</v>
      </c>
      <c r="G20">
        <v>9.1339075959279564E-3</v>
      </c>
      <c r="H20">
        <v>9.1339075959279564E-3</v>
      </c>
      <c r="I20">
        <v>0.16978081292349878</v>
      </c>
      <c r="J20" t="str">
        <f t="shared" si="2"/>
        <v>Definition-belongs to</v>
      </c>
      <c r="K20" s="12">
        <f t="shared" si="0"/>
        <v>0.16064690532757081</v>
      </c>
    </row>
    <row r="21" spans="1:11" x14ac:dyDescent="0.25">
      <c r="A21" t="s">
        <v>5</v>
      </c>
      <c r="B21" t="s">
        <v>83</v>
      </c>
      <c r="C21" t="s">
        <v>26</v>
      </c>
      <c r="D21">
        <v>3.3719396337116653E-2</v>
      </c>
      <c r="E21">
        <v>3.3719396337116653E-2</v>
      </c>
      <c r="F21">
        <v>2.5688008738856107E-2</v>
      </c>
      <c r="G21">
        <v>2.5688008738856107E-2</v>
      </c>
      <c r="H21">
        <v>2.5688008738856107E-2</v>
      </c>
      <c r="I21">
        <v>2.2265012238435675E-2</v>
      </c>
      <c r="J21" t="str">
        <f t="shared" si="2"/>
        <v>is about</v>
      </c>
      <c r="K21" s="12">
        <f t="shared" si="0"/>
        <v>1.1454384098680978E-2</v>
      </c>
    </row>
    <row r="22" spans="1:11" x14ac:dyDescent="0.25">
      <c r="A22" t="s">
        <v>27</v>
      </c>
      <c r="B22" t="s">
        <v>83</v>
      </c>
      <c r="C22" t="s">
        <v>22</v>
      </c>
      <c r="D22">
        <v>1.0433752816024277E-2</v>
      </c>
      <c r="E22">
        <v>6.7548308663756107E-2</v>
      </c>
      <c r="F22">
        <v>7.0137628190195922E-2</v>
      </c>
      <c r="G22">
        <v>5.7715612058659653E-2</v>
      </c>
      <c r="H22">
        <v>4.0349028111708471E-2</v>
      </c>
      <c r="I22">
        <v>1.7477730870517218E-2</v>
      </c>
      <c r="J22" t="str">
        <f t="shared" si="2"/>
        <v>QA-is about</v>
      </c>
      <c r="K22" s="12">
        <f t="shared" si="0"/>
        <v>5.9703875374171642E-2</v>
      </c>
    </row>
    <row r="23" spans="1:11" x14ac:dyDescent="0.25">
      <c r="A23" t="s">
        <v>27</v>
      </c>
      <c r="B23" t="s">
        <v>83</v>
      </c>
      <c r="C23" t="s">
        <v>23</v>
      </c>
      <c r="D23">
        <v>7.708333644917114E-3</v>
      </c>
      <c r="E23">
        <v>5.3858212437766742E-2</v>
      </c>
      <c r="F23">
        <v>0.12892678752614675</v>
      </c>
      <c r="G23">
        <v>9.6430240719084626E-2</v>
      </c>
      <c r="H23">
        <v>4.2506399445635931E-2</v>
      </c>
      <c r="I23">
        <v>5.5425643260170965E-2</v>
      </c>
      <c r="J23" t="str">
        <f t="shared" si="2"/>
        <v>QA-is about</v>
      </c>
      <c r="K23" s="12">
        <f t="shared" si="0"/>
        <v>0.12121845388122963</v>
      </c>
    </row>
    <row r="24" spans="1:11" x14ac:dyDescent="0.25">
      <c r="A24" t="s">
        <v>27</v>
      </c>
      <c r="B24" t="s">
        <v>83</v>
      </c>
      <c r="C24" t="s">
        <v>24</v>
      </c>
      <c r="D24">
        <v>2.0032062300741407E-3</v>
      </c>
      <c r="E24">
        <v>3.6355626268094909E-2</v>
      </c>
      <c r="F24">
        <v>3.0227264291441572E-2</v>
      </c>
      <c r="G24">
        <v>3.046221798993063E-2</v>
      </c>
      <c r="H24">
        <v>1.4657081228024633E-2</v>
      </c>
      <c r="I24">
        <v>1.8850031928868482E-2</v>
      </c>
      <c r="J24" t="str">
        <f t="shared" si="2"/>
        <v>belongs to</v>
      </c>
      <c r="K24" s="12">
        <f t="shared" si="0"/>
        <v>3.4352420038020769E-2</v>
      </c>
    </row>
    <row r="25" spans="1:11" x14ac:dyDescent="0.25">
      <c r="A25" t="s">
        <v>27</v>
      </c>
      <c r="B25" t="s">
        <v>83</v>
      </c>
      <c r="C25" t="s">
        <v>25</v>
      </c>
      <c r="D25">
        <v>1.6737726852902952E-3</v>
      </c>
      <c r="E25">
        <v>0.27545588988627873</v>
      </c>
      <c r="F25">
        <v>3.5987983277181369E-2</v>
      </c>
      <c r="G25">
        <v>2.2363031353067761E-2</v>
      </c>
      <c r="H25">
        <v>1.8460536137461455E-2</v>
      </c>
      <c r="I25">
        <v>5.7474583368227111E-2</v>
      </c>
      <c r="J25" t="str">
        <f t="shared" si="2"/>
        <v>belongs to</v>
      </c>
      <c r="K25" s="12">
        <f t="shared" si="0"/>
        <v>0.27378211720098844</v>
      </c>
    </row>
    <row r="26" spans="1:11" x14ac:dyDescent="0.25">
      <c r="A26" t="s">
        <v>27</v>
      </c>
      <c r="B26" t="s">
        <v>83</v>
      </c>
      <c r="C26" t="s">
        <v>26</v>
      </c>
      <c r="D26">
        <v>3.9778882860954804E-3</v>
      </c>
      <c r="E26">
        <v>6.9227368712737589E-2</v>
      </c>
      <c r="F26">
        <v>8.1745265255839611E-2</v>
      </c>
      <c r="G26">
        <v>7.907037468209735E-2</v>
      </c>
      <c r="H26">
        <v>3.8018899456927248E-2</v>
      </c>
      <c r="I26">
        <v>5.1243072752194981E-2</v>
      </c>
      <c r="J26" t="str">
        <f t="shared" si="2"/>
        <v>QA-is about</v>
      </c>
      <c r="K26" s="12">
        <f t="shared" si="0"/>
        <v>7.7767376969744131E-2</v>
      </c>
    </row>
    <row r="27" spans="1:11" x14ac:dyDescent="0.25">
      <c r="A27" t="s">
        <v>35</v>
      </c>
      <c r="B27" t="s">
        <v>83</v>
      </c>
      <c r="C27" t="s">
        <v>22</v>
      </c>
      <c r="D27">
        <v>3.2478573019650181E-2</v>
      </c>
      <c r="E27">
        <v>5.2750818453536248E-2</v>
      </c>
      <c r="F27">
        <v>0.10287177614851781</v>
      </c>
      <c r="G27">
        <v>2.1955599015987343E-2</v>
      </c>
      <c r="H27">
        <v>0.14631547911550721</v>
      </c>
      <c r="I27">
        <v>7.3264257480536651E-3</v>
      </c>
      <c r="J27" t="str">
        <f t="shared" si="2"/>
        <v>Definition-is about</v>
      </c>
      <c r="K27" s="12">
        <f t="shared" si="0"/>
        <v>0.13898905336745354</v>
      </c>
    </row>
    <row r="28" spans="1:11" x14ac:dyDescent="0.25">
      <c r="A28" t="s">
        <v>35</v>
      </c>
      <c r="B28" t="s">
        <v>83</v>
      </c>
      <c r="C28" t="s">
        <v>23</v>
      </c>
      <c r="D28">
        <v>0.1199431852573405</v>
      </c>
      <c r="E28">
        <v>9.109590477091406E-2</v>
      </c>
      <c r="F28">
        <v>8.2774751930422358E-2</v>
      </c>
      <c r="G28">
        <v>1.5096194231941537E-2</v>
      </c>
      <c r="H28">
        <v>0.14281208055194494</v>
      </c>
      <c r="I28">
        <v>1.0300684152803946E-2</v>
      </c>
      <c r="J28" t="str">
        <f t="shared" si="2"/>
        <v>Definition-is about</v>
      </c>
      <c r="K28" s="12">
        <f t="shared" si="0"/>
        <v>0.132511396399141</v>
      </c>
    </row>
    <row r="29" spans="1:11" x14ac:dyDescent="0.25">
      <c r="A29" t="s">
        <v>35</v>
      </c>
      <c r="B29" t="s">
        <v>83</v>
      </c>
      <c r="C29" t="s">
        <v>24</v>
      </c>
      <c r="D29">
        <v>0.21306609335804116</v>
      </c>
      <c r="E29">
        <v>0.15393242270082674</v>
      </c>
      <c r="F29">
        <v>0.10435180147743044</v>
      </c>
      <c r="G29">
        <v>6.4037778012784125E-2</v>
      </c>
      <c r="H29">
        <v>5.5379476973863584E-2</v>
      </c>
      <c r="I29">
        <v>5.2762368785695762E-2</v>
      </c>
      <c r="J29" t="str">
        <f t="shared" si="2"/>
        <v>is about</v>
      </c>
      <c r="K29" s="12">
        <f t="shared" si="0"/>
        <v>0.1603037245723454</v>
      </c>
    </row>
    <row r="30" spans="1:11" x14ac:dyDescent="0.25">
      <c r="A30" t="s">
        <v>35</v>
      </c>
      <c r="B30" t="s">
        <v>83</v>
      </c>
      <c r="C30" t="s">
        <v>25</v>
      </c>
      <c r="D30">
        <v>0.1071289621621037</v>
      </c>
      <c r="E30">
        <v>0.1612725271732682</v>
      </c>
      <c r="F30">
        <v>0.18502992456602213</v>
      </c>
      <c r="G30">
        <v>0.10929715809151105</v>
      </c>
      <c r="H30">
        <v>9.8889267495231734E-2</v>
      </c>
      <c r="I30">
        <v>5.607509376886117E-3</v>
      </c>
      <c r="J30" t="str">
        <f t="shared" si="2"/>
        <v>QA-is about</v>
      </c>
      <c r="K30" s="12">
        <f t="shared" si="0"/>
        <v>0.17942241518913601</v>
      </c>
    </row>
    <row r="31" spans="1:11" x14ac:dyDescent="0.25">
      <c r="A31" t="s">
        <v>35</v>
      </c>
      <c r="B31" t="s">
        <v>83</v>
      </c>
      <c r="C31" t="s">
        <v>26</v>
      </c>
      <c r="D31">
        <v>3.1779113399427746E-2</v>
      </c>
      <c r="E31">
        <v>0.10887897871784928</v>
      </c>
      <c r="F31">
        <v>4.2658373139789318E-2</v>
      </c>
      <c r="G31">
        <v>2.3429708271992269E-2</v>
      </c>
      <c r="H31">
        <v>0.1557717247394185</v>
      </c>
      <c r="I31">
        <v>9.6377572603195974E-2</v>
      </c>
      <c r="J31" t="str">
        <f t="shared" si="2"/>
        <v>Definition-is about</v>
      </c>
      <c r="K31" s="12">
        <f t="shared" si="0"/>
        <v>0.13234201646742622</v>
      </c>
    </row>
    <row r="32" spans="1:11" x14ac:dyDescent="0.25">
      <c r="A32" t="s">
        <v>27</v>
      </c>
      <c r="B32" t="s">
        <v>120</v>
      </c>
      <c r="C32" t="s">
        <v>22</v>
      </c>
      <c r="D32">
        <v>0.11381962067328433</v>
      </c>
      <c r="E32">
        <v>7.0522003904326697E-2</v>
      </c>
      <c r="F32">
        <v>0.10236888584568529</v>
      </c>
      <c r="G32">
        <v>0.1193873484117797</v>
      </c>
      <c r="H32">
        <v>0.16554644720861325</v>
      </c>
      <c r="I32">
        <v>0.14706565154175022</v>
      </c>
      <c r="J32" t="str">
        <f t="shared" si="2"/>
        <v>Definition-is about</v>
      </c>
      <c r="K32" s="12">
        <f t="shared" si="0"/>
        <v>9.5024443304286554E-2</v>
      </c>
    </row>
    <row r="33" spans="1:11" x14ac:dyDescent="0.25">
      <c r="A33" t="s">
        <v>27</v>
      </c>
      <c r="B33" t="s">
        <v>120</v>
      </c>
      <c r="C33" t="s">
        <v>26</v>
      </c>
      <c r="D33">
        <v>8.9903585460977348E-2</v>
      </c>
      <c r="E33">
        <v>0.13157552137678949</v>
      </c>
      <c r="F33">
        <v>8.9082025612148993E-2</v>
      </c>
      <c r="G33">
        <v>0.11513848153236012</v>
      </c>
      <c r="H33">
        <v>0.19128052554723574</v>
      </c>
      <c r="I33">
        <v>0.11157919334923215</v>
      </c>
      <c r="J33" t="str">
        <f t="shared" si="2"/>
        <v>Definition-is about</v>
      </c>
      <c r="K33" s="12">
        <f t="shared" si="0"/>
        <v>0.10219849993508674</v>
      </c>
    </row>
    <row r="34" spans="1:11" x14ac:dyDescent="0.25">
      <c r="A34" t="s">
        <v>27</v>
      </c>
      <c r="B34" t="s">
        <v>120</v>
      </c>
      <c r="C34" t="s">
        <v>25</v>
      </c>
      <c r="D34">
        <v>0.1014062409837809</v>
      </c>
      <c r="E34">
        <v>7.4695634354567872E-2</v>
      </c>
      <c r="F34">
        <v>7.2957235368695861E-2</v>
      </c>
      <c r="G34">
        <v>0.13573093828998395</v>
      </c>
      <c r="H34">
        <v>0.33180372616654857</v>
      </c>
      <c r="I34">
        <v>0.17700141869453664</v>
      </c>
      <c r="J34" t="str">
        <f t="shared" si="2"/>
        <v>Definition-is about</v>
      </c>
      <c r="K34" s="12">
        <f t="shared" si="0"/>
        <v>0.25884649079785271</v>
      </c>
    </row>
    <row r="35" spans="1:11" x14ac:dyDescent="0.25">
      <c r="A35" t="s">
        <v>27</v>
      </c>
      <c r="B35" t="s">
        <v>120</v>
      </c>
      <c r="C35" t="s">
        <v>24</v>
      </c>
      <c r="D35">
        <v>0.15165120321076409</v>
      </c>
      <c r="E35">
        <v>7.3020597646528879E-2</v>
      </c>
      <c r="F35">
        <v>7.3234112922277286E-2</v>
      </c>
      <c r="G35">
        <v>0.14064794497404903</v>
      </c>
      <c r="H35">
        <v>0.17107480242726322</v>
      </c>
      <c r="I35">
        <v>0.14830237673263252</v>
      </c>
      <c r="J35" t="str">
        <f t="shared" si="2"/>
        <v>Definition-is about</v>
      </c>
      <c r="K35" s="12">
        <f t="shared" si="0"/>
        <v>9.8054204780734344E-2</v>
      </c>
    </row>
    <row r="36" spans="1:11" x14ac:dyDescent="0.25">
      <c r="A36" t="s">
        <v>27</v>
      </c>
      <c r="B36" t="s">
        <v>120</v>
      </c>
      <c r="C36" t="s">
        <v>23</v>
      </c>
      <c r="D36">
        <v>9.146894994081195E-2</v>
      </c>
      <c r="E36">
        <v>0.12762248296164455</v>
      </c>
      <c r="F36">
        <v>6.536163492813514E-2</v>
      </c>
      <c r="G36">
        <v>0.12854212358496747</v>
      </c>
      <c r="H36">
        <v>0.23268325153730535</v>
      </c>
      <c r="I36">
        <v>0.1086319087611559</v>
      </c>
      <c r="J36" t="str">
        <f t="shared" si="2"/>
        <v>Definition-is about</v>
      </c>
      <c r="K36" s="12">
        <f t="shared" si="0"/>
        <v>0.16732161660917022</v>
      </c>
    </row>
    <row r="37" spans="1:11" x14ac:dyDescent="0.25">
      <c r="A37" t="s">
        <v>35</v>
      </c>
      <c r="B37" t="s">
        <v>120</v>
      </c>
      <c r="C37" t="s">
        <v>22</v>
      </c>
      <c r="D37">
        <v>0.38254913570089427</v>
      </c>
      <c r="E37">
        <v>0.23651177518990552</v>
      </c>
      <c r="F37">
        <v>0.23147492849286372</v>
      </c>
      <c r="G37">
        <v>0.15715585884595795</v>
      </c>
      <c r="H37">
        <v>0.13894603481861334</v>
      </c>
      <c r="I37">
        <v>0.22341225158535183</v>
      </c>
      <c r="J37" t="str">
        <f t="shared" si="2"/>
        <v>is about</v>
      </c>
      <c r="K37" s="12">
        <f t="shared" si="0"/>
        <v>0.24360310088228093</v>
      </c>
    </row>
    <row r="38" spans="1:11" x14ac:dyDescent="0.25">
      <c r="A38" t="s">
        <v>35</v>
      </c>
      <c r="B38" t="s">
        <v>120</v>
      </c>
      <c r="C38" t="s">
        <v>26</v>
      </c>
      <c r="D38">
        <v>0.26303642000932914</v>
      </c>
      <c r="E38">
        <v>0.35790182889485872</v>
      </c>
      <c r="F38">
        <v>0.18030951762711706</v>
      </c>
      <c r="G38">
        <v>0.14579263201269996</v>
      </c>
      <c r="H38">
        <v>0.22736486245510584</v>
      </c>
      <c r="I38">
        <v>0.14585598336664823</v>
      </c>
      <c r="J38" t="str">
        <f t="shared" si="2"/>
        <v>belongs to</v>
      </c>
      <c r="K38" s="12">
        <f t="shared" si="0"/>
        <v>0.21210919688215876</v>
      </c>
    </row>
    <row r="39" spans="1:11" x14ac:dyDescent="0.25">
      <c r="A39" t="s">
        <v>35</v>
      </c>
      <c r="B39" t="s">
        <v>120</v>
      </c>
      <c r="C39" t="s">
        <v>25</v>
      </c>
      <c r="D39">
        <v>0.18697403763018661</v>
      </c>
      <c r="E39">
        <v>0.1784757407935112</v>
      </c>
      <c r="F39">
        <v>0.25095470606233455</v>
      </c>
      <c r="G39">
        <v>0.21383691071845859</v>
      </c>
      <c r="H39">
        <v>8.6640934073167974E-2</v>
      </c>
      <c r="I39">
        <v>0.14288444996654789</v>
      </c>
      <c r="J39" t="str">
        <f t="shared" si="2"/>
        <v>QA-is about</v>
      </c>
      <c r="K39" s="12">
        <f t="shared" si="0"/>
        <v>0.16431377198916658</v>
      </c>
    </row>
    <row r="40" spans="1:11" x14ac:dyDescent="0.25">
      <c r="A40" t="s">
        <v>35</v>
      </c>
      <c r="B40" t="s">
        <v>120</v>
      </c>
      <c r="C40" t="s">
        <v>24</v>
      </c>
      <c r="D40">
        <v>0.26533704648285916</v>
      </c>
      <c r="E40">
        <v>0.18570399722251665</v>
      </c>
      <c r="F40">
        <v>0.10070359350065596</v>
      </c>
      <c r="G40">
        <v>9.7625070884651527E-2</v>
      </c>
      <c r="H40">
        <v>0.19838058600121553</v>
      </c>
      <c r="I40">
        <v>0.30845483895744202</v>
      </c>
      <c r="J40" t="str">
        <f t="shared" si="2"/>
        <v>Definition-belongs to</v>
      </c>
      <c r="K40" s="12">
        <f t="shared" si="0"/>
        <v>0.2108297680727905</v>
      </c>
    </row>
    <row r="41" spans="1:11" x14ac:dyDescent="0.25">
      <c r="A41" t="s">
        <v>35</v>
      </c>
      <c r="B41" t="s">
        <v>120</v>
      </c>
      <c r="C41" t="s">
        <v>23</v>
      </c>
      <c r="D41">
        <v>0.27856446520001388</v>
      </c>
      <c r="E41">
        <v>0.25599240160173181</v>
      </c>
      <c r="F41">
        <v>0.21293878287558796</v>
      </c>
      <c r="G41">
        <v>0.2851379052134792</v>
      </c>
      <c r="H41">
        <v>0.17318861615304254</v>
      </c>
      <c r="I41">
        <v>0.12554377636664124</v>
      </c>
      <c r="J41" t="str">
        <f t="shared" si="2"/>
        <v>QA-belong to</v>
      </c>
      <c r="K41" s="12">
        <f t="shared" si="0"/>
        <v>0.15959412884683796</v>
      </c>
    </row>
    <row r="42" spans="1:11" x14ac:dyDescent="0.25">
      <c r="A42" t="s">
        <v>5</v>
      </c>
      <c r="B42" t="s">
        <v>120</v>
      </c>
      <c r="C42" t="s">
        <v>22</v>
      </c>
      <c r="D42">
        <v>0.38467424131205291</v>
      </c>
      <c r="E42">
        <v>0.32345741164943009</v>
      </c>
      <c r="F42">
        <v>0.20597716794093762</v>
      </c>
      <c r="G42">
        <v>0.17675284901442459</v>
      </c>
      <c r="H42">
        <v>0.16778113890281321</v>
      </c>
      <c r="I42">
        <v>0.16782712212960224</v>
      </c>
      <c r="J42" t="str">
        <f t="shared" si="2"/>
        <v>is about</v>
      </c>
      <c r="K42" s="12">
        <f t="shared" si="0"/>
        <v>0.2168931024092397</v>
      </c>
    </row>
    <row r="43" spans="1:11" x14ac:dyDescent="0.25">
      <c r="A43" t="s">
        <v>5</v>
      </c>
      <c r="B43" t="s">
        <v>120</v>
      </c>
      <c r="C43" t="s">
        <v>26</v>
      </c>
      <c r="D43">
        <v>0.23296524694986853</v>
      </c>
      <c r="E43">
        <v>0.21395413945339742</v>
      </c>
      <c r="F43">
        <v>0.19834325287266308</v>
      </c>
      <c r="G43">
        <v>0.11848993537067726</v>
      </c>
      <c r="H43">
        <v>0.20861150336372164</v>
      </c>
      <c r="I43">
        <v>0.27824108433496814</v>
      </c>
      <c r="J43" t="str">
        <f t="shared" si="2"/>
        <v>Definition-belongs to</v>
      </c>
      <c r="K43" s="12">
        <f t="shared" si="0"/>
        <v>0.15975114896429088</v>
      </c>
    </row>
    <row r="44" spans="1:11" x14ac:dyDescent="0.25">
      <c r="A44" t="s">
        <v>5</v>
      </c>
      <c r="B44" t="s">
        <v>120</v>
      </c>
      <c r="C44" t="s">
        <v>25</v>
      </c>
      <c r="D44">
        <v>0.24019862376757181</v>
      </c>
      <c r="E44">
        <v>0.19099103812916465</v>
      </c>
      <c r="F44">
        <v>0.23153187999485444</v>
      </c>
      <c r="G44">
        <v>8.5118566807361601E-2</v>
      </c>
      <c r="H44">
        <v>0.23470693766484044</v>
      </c>
      <c r="I44">
        <v>0.45323159922268752</v>
      </c>
      <c r="J44" t="str">
        <f t="shared" si="2"/>
        <v>Definition-belongs to</v>
      </c>
      <c r="K44" s="12">
        <f t="shared" si="0"/>
        <v>0.36811303241532589</v>
      </c>
    </row>
    <row r="45" spans="1:11" x14ac:dyDescent="0.25">
      <c r="A45" t="s">
        <v>5</v>
      </c>
      <c r="B45" t="s">
        <v>120</v>
      </c>
      <c r="C45" t="s">
        <v>24</v>
      </c>
      <c r="D45">
        <v>0.47358268786031399</v>
      </c>
      <c r="E45">
        <v>0.25645214692755608</v>
      </c>
      <c r="F45">
        <v>0.22245056077815364</v>
      </c>
      <c r="G45">
        <v>0.27286480059077556</v>
      </c>
      <c r="H45">
        <v>0.31063432162244509</v>
      </c>
      <c r="I45">
        <v>0.26262105755420084</v>
      </c>
      <c r="J45" t="str">
        <f t="shared" si="2"/>
        <v>is about</v>
      </c>
      <c r="K45" s="12">
        <f t="shared" si="0"/>
        <v>0.25113212708216037</v>
      </c>
    </row>
    <row r="46" spans="1:11" x14ac:dyDescent="0.25">
      <c r="A46" t="s">
        <v>5</v>
      </c>
      <c r="B46" t="s">
        <v>120</v>
      </c>
      <c r="C46" t="s">
        <v>23</v>
      </c>
      <c r="D46">
        <v>0.17045341622325058</v>
      </c>
      <c r="E46">
        <v>0.39245162574046927</v>
      </c>
      <c r="F46">
        <v>0.16691283873135748</v>
      </c>
      <c r="G46">
        <v>7.7489700609787673E-2</v>
      </c>
      <c r="H46">
        <v>0.15111695263270428</v>
      </c>
      <c r="I46">
        <v>0.41758607273092768</v>
      </c>
      <c r="J46" t="str">
        <f t="shared" si="2"/>
        <v>Definition-belongs to</v>
      </c>
      <c r="K46" s="12">
        <f t="shared" si="0"/>
        <v>0.34009637212114002</v>
      </c>
    </row>
  </sheetData>
  <autoFilter ref="A1:J46" xr:uid="{173A5501-39EF-4E8B-879A-EE4ECAE194B4}"/>
  <conditionalFormatting sqref="D1:I1 D2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none-HF</vt:lpstr>
      <vt:lpstr>asseration-01-"is about"</vt:lpstr>
      <vt:lpstr>asseration-02-"belongs to"</vt:lpstr>
      <vt:lpstr>QA-01-"is about"</vt:lpstr>
      <vt:lpstr>QA-02-"belongs to"</vt:lpstr>
      <vt:lpstr>definition-01-"is about"</vt:lpstr>
      <vt:lpstr>definition-02-"belongs to"</vt:lpstr>
      <vt:lpstr>Analysis-F1</vt:lpstr>
      <vt:lpstr>Analysis-F0.5</vt:lpstr>
      <vt:lpstr>Analysis-F2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Waad Alhoshan, PhD</dc:creator>
  <cp:lastModifiedBy>Waad Alhoshan, PhD</cp:lastModifiedBy>
  <dcterms:created xsi:type="dcterms:W3CDTF">2024-08-11T02:02:30Z</dcterms:created>
  <dcterms:modified xsi:type="dcterms:W3CDTF">2025-03-05T23:17:53Z</dcterms:modified>
</cp:coreProperties>
</file>