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/Documents/02_WAAG/HL/HL_old_pc/Factory/"/>
    </mc:Choice>
  </mc:AlternateContent>
  <bookViews>
    <workbookView xWindow="0" yWindow="460" windowWidth="28800" windowHeight="17540" tabRatio="500"/>
  </bookViews>
  <sheets>
    <sheet name="BOM electronics fasteners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" i="1" l="1"/>
  <c r="I36" i="1"/>
  <c r="I37" i="1"/>
  <c r="H8" i="1"/>
  <c r="H18" i="1"/>
  <c r="H19" i="1"/>
  <c r="H20" i="1"/>
  <c r="H21" i="1"/>
  <c r="H25" i="1"/>
  <c r="H29" i="1"/>
  <c r="H30" i="1"/>
  <c r="H32" i="1"/>
  <c r="H3" i="1"/>
  <c r="I72" i="1"/>
  <c r="I76" i="1"/>
  <c r="H77" i="1"/>
  <c r="I77" i="1"/>
  <c r="H78" i="1"/>
  <c r="I78" i="1"/>
  <c r="I81" i="1"/>
  <c r="I84" i="1"/>
  <c r="H85" i="1"/>
  <c r="I85" i="1"/>
  <c r="H86" i="1"/>
  <c r="I86" i="1"/>
  <c r="H87" i="1"/>
  <c r="I87" i="1"/>
  <c r="H90" i="1"/>
  <c r="I90" i="1"/>
  <c r="I91" i="1"/>
  <c r="H92" i="1"/>
  <c r="I92" i="1"/>
  <c r="I93" i="1"/>
  <c r="I66" i="1"/>
  <c r="I6" i="1"/>
  <c r="I7" i="1"/>
  <c r="I8" i="1"/>
  <c r="I9" i="1"/>
  <c r="I10" i="1"/>
  <c r="I11" i="1"/>
  <c r="I12" i="1"/>
  <c r="I13" i="1"/>
  <c r="I18" i="1"/>
  <c r="I19" i="1"/>
  <c r="I20" i="1"/>
  <c r="I21" i="1"/>
  <c r="I22" i="1"/>
  <c r="I25" i="1"/>
  <c r="I26" i="1"/>
  <c r="I29" i="1"/>
  <c r="I30" i="1"/>
  <c r="I31" i="1"/>
  <c r="I32" i="1"/>
  <c r="I35" i="1"/>
  <c r="I38" i="1"/>
  <c r="I39" i="1"/>
  <c r="I41" i="1"/>
  <c r="I45" i="1"/>
  <c r="I46" i="1"/>
  <c r="I47" i="1"/>
  <c r="I50" i="1"/>
  <c r="I51" i="1"/>
  <c r="I52" i="1"/>
  <c r="I53" i="1"/>
  <c r="I56" i="1"/>
  <c r="I57" i="1"/>
  <c r="D58" i="1"/>
  <c r="I58" i="1"/>
  <c r="I59" i="1"/>
  <c r="I60" i="1"/>
  <c r="I3" i="1"/>
</calcChain>
</file>

<file path=xl/sharedStrings.xml><?xml version="1.0" encoding="utf-8"?>
<sst xmlns="http://schemas.openxmlformats.org/spreadsheetml/2006/main" count="253" uniqueCount="172">
  <si>
    <t>Name</t>
  </si>
  <si>
    <t>Description</t>
  </si>
  <si>
    <t>Amount/kit</t>
  </si>
  <si>
    <t>Supplier</t>
  </si>
  <si>
    <t>Order code</t>
  </si>
  <si>
    <t>Minimum Amount</t>
  </si>
  <si>
    <t>Cost Minimum amount (€)</t>
  </si>
  <si>
    <t>Cost per Kit (euro)</t>
  </si>
  <si>
    <t>Link</t>
  </si>
  <si>
    <t>Off the shelf / sensors</t>
  </si>
  <si>
    <t>NO2-B43F</t>
  </si>
  <si>
    <t>NO2 sensor Compact, 4-electrode, low ppb</t>
  </si>
  <si>
    <t>alphasense</t>
  </si>
  <si>
    <t>Feather M0 Lora</t>
  </si>
  <si>
    <t>Antratek OR MUISER</t>
  </si>
  <si>
    <t>P2821</t>
  </si>
  <si>
    <t>https://www.antratek.nl/feather-m0-with-rfm95</t>
  </si>
  <si>
    <t>OX-B431</t>
  </si>
  <si>
    <t>O3 Compact, 4-electrode, low ppb</t>
  </si>
  <si>
    <t>ISB Individual Sensor Board</t>
  </si>
  <si>
    <t>ISB for B series 4-electrode sensors</t>
  </si>
  <si>
    <t>ADS1115</t>
  </si>
  <si>
    <t>ADC converter</t>
  </si>
  <si>
    <t>https://opencircuit.nl/Product/14001/ADS1115-16-Bit-ADC-4-kanaals-met-Programmeerbare-gain-versterker</t>
  </si>
  <si>
    <t>Antenna adapter</t>
  </si>
  <si>
    <t>SMA naar uFL/u.FL/IPX/IPEX RF kabel</t>
  </si>
  <si>
    <t>opencircuit</t>
  </si>
  <si>
    <t>https://opencircuit.nl/Product/13952/SMA-naar-uFLu.FLIPXIPEX-RF-kabel</t>
  </si>
  <si>
    <t>Atenna connector</t>
  </si>
  <si>
    <t>Sensor pcb basic</t>
  </si>
  <si>
    <t>RF / Coaxial Connector, U.FL Coaxial, Straight Jack, Solder, 50 ohm, Phosphor Bronze</t>
  </si>
  <si>
    <t>farnell</t>
  </si>
  <si>
    <t>J-TH (x2)</t>
  </si>
  <si>
    <t>Grove - Universal 4-Pin Connector</t>
  </si>
  <si>
    <t>Kiwi electronics</t>
  </si>
  <si>
    <t>SS-110990030</t>
  </si>
  <si>
    <t>https://nl.farnell.com/hirose-hrs/u-fl-r-smt-01/rf-coaxial-u-fl-straight-jack/dp/3908021</t>
  </si>
  <si>
    <t>https://www.kiwi-electronics.nl/grove-universal-4-pin-connector-10-pack?search=grove%20connector&amp;description=true</t>
  </si>
  <si>
    <t>Antenna</t>
  </si>
  <si>
    <t>868 MHz antenne SMA knik</t>
  </si>
  <si>
    <t>Ideetron</t>
  </si>
  <si>
    <t>https://webshop.ideetron.nl/Webwinkel-Product-24476807/868-MHz-antenne-SMA-knik.html</t>
  </si>
  <si>
    <t>Adalogger Feather</t>
  </si>
  <si>
    <t>Adalogger FeatherWing - RTC + SD Add-on For All Feather Boards</t>
  </si>
  <si>
    <t>Open Circuit</t>
  </si>
  <si>
    <t>ADA-2922</t>
  </si>
  <si>
    <t>Q1 Q2</t>
  </si>
  <si>
    <t>https://nl.mouser.com/ProductDetail/Adafruit/2922?qs=%2Fha2pyFaduh7F6KTEhtmSRU5NMnQo8MwPJBqOj8OP9C0DeC53uXpq2KV84wCsH2ukPHEJemHQL4%3D</t>
  </si>
  <si>
    <t>MOSFET Transistor, N Channel, 1.7 A, 30 V, 0.065 ohm, 10 V, 1.6 V</t>
  </si>
  <si>
    <t>https://www.reichelt.nl/experimenteerbord-adalogger-featherwing-rtc-sd-extensie-debo-feather-rtc-p235464.html?ARTICLE=235464&amp;PROVID=2788&amp;gclid=Cj0KCQjwkIzlBRDzARIsABgXqV-U5dtWm8dFxzHF3435pizne3fT5D70nyB4GE30ZTH-g2Ij-Qulq5kaAnjGEALw_wcB&amp;&amp;r=1;SID=95XKNJ16wQATMAAGlzb2cb1caebba0d3808abb0cb2033f7e421f8</t>
  </si>
  <si>
    <t>https://nl.farnell.com/on-semiconductor/nds355an/mosfet-n-sot-23/dp/9845429?st=NDS355AN</t>
  </si>
  <si>
    <t>https://www.hobbyelectronica.nl/product/adalogger-featherwing-rtc-sd/</t>
  </si>
  <si>
    <t>R1 R2 R3 R4</t>
  </si>
  <si>
    <t>RC1206JR-0710KL - SMD Chip Resistor, 1206 [3216 Metric], 10 kohm, RC Series, 200 V, Thick Film, 250 mW</t>
  </si>
  <si>
    <t>https://www.kiwi-electronics.nl/adalogger-featherwing-rtc-sd-add-on</t>
  </si>
  <si>
    <t>https://nl.farnell.com/yageo/rc1206jr-0710kl/res-10k-5-0-25w-1206-thick-film/dp/9240640</t>
  </si>
  <si>
    <t>https://www.elektor.nl/adalogger-featherwing-rtc-sd-add-on?gclid=Cj0KCQjw19DlBRCSARIsAOnfRegBE9M0_m_Y7P7ie7MEMilNrZlQ0P4mcl8qFap0rKgcDeyRb2v7I3gaAslIEALw_wcB</t>
  </si>
  <si>
    <t>Feather Stacking Headers</t>
  </si>
  <si>
    <t>12-pin and 16-pin female headers</t>
  </si>
  <si>
    <t>ADA-2830</t>
  </si>
  <si>
    <t>Extra</t>
  </si>
  <si>
    <t>https://opencircuit.nl/Product/12816/Feather-Stacking-Headers-12-pin-and-16-pin-female-headers</t>
  </si>
  <si>
    <t>grove cables</t>
  </si>
  <si>
    <t>Grove - Universal 4 Pin Unbuckled 20cm Cable.</t>
  </si>
  <si>
    <t>https://nl.mouser.com/ProductDetail/Seeed-Studio/110990031?qs=%2Fha2pyFadugrh%2FKuTt875l6V10jasxnsOMVbXbBi%2FOIlfsxDE8Isqw%3D%3D</t>
  </si>
  <si>
    <t>BME280 breakout board</t>
  </si>
  <si>
    <t>BMP280 I2C or SPI Barometric Pressure / Temperature / Altitude Sensor</t>
  </si>
  <si>
    <t>tinytronics</t>
  </si>
  <si>
    <t>https://www.tinytronics.nl/shop/nl/sensoren/temperatuur-lucht-vochtigheid/bme280-digitale-barometer-druk-en-vochtigheid-sensor-module?search=bme280</t>
  </si>
  <si>
    <t>SDS011</t>
  </si>
  <si>
    <t>PM2.5 sensor</t>
  </si>
  <si>
    <t>tiny tronics</t>
  </si>
  <si>
    <t>Gas pcb NO2</t>
  </si>
  <si>
    <t>JP1</t>
  </si>
  <si>
    <t>2212S-10SG-85 - Board-To-Board Connector, 2.54 mm, 10 Contacts, Receptacle, 2212S Series, Through Hole, 1 Rows</t>
  </si>
  <si>
    <t>https://www.tinytronics.nl/shop/nl/sensoren/temperatuur-lucht-vochtigheid/nova-sds011-hoge-precisie-laser-stofsensor?search=sds011</t>
  </si>
  <si>
    <t>https://nl.farnell.com/multicomp/2212s-10sg-85/socket-pcb-1-row-10way/dp/1593464</t>
  </si>
  <si>
    <t>Interface pcb</t>
  </si>
  <si>
    <t>C1</t>
  </si>
  <si>
    <t>C1206C104KARACTU - SMD Multilayer Ceramic Capacitor, Tip &amp; Ring, 0.1 µF, 250 V, 1206 [3216 Metric], ± 10%, X7R</t>
  </si>
  <si>
    <t>JP3</t>
  </si>
  <si>
    <t>Board-To-Board Connector, Vertical, 2.54 mm, 12 Contacts, Through Hole, 1 Rows</t>
  </si>
  <si>
    <t>Farnell</t>
  </si>
  <si>
    <t>https://nl.farnell.com/kemet/c1206c104karactu/cap-0-1-f-250v-10-x7r-1206/dp/2429364?st=C1206C104KARACTU</t>
  </si>
  <si>
    <t>use from other components, no need to buy it</t>
  </si>
  <si>
    <t>Board-To-Board Connector, 2.54 mm, 16 Contacts, Receptacle, WR-PHD Series, Through Hole, 1 Rows</t>
  </si>
  <si>
    <t>C2</t>
  </si>
  <si>
    <t>12065C105JAT2A - SMD Multilayer Ceramic Capacitor, 1 µF, 50 V, 1206 [3216 Metric], ± 5%, X7R, AVX 1206 MLCC</t>
  </si>
  <si>
    <t>SW_RST, SW_CONFIG</t>
  </si>
  <si>
    <t>Tactile Switch, B3SN Series, Top Actuated, SMD, Round Button, 160 gf, 50mA at 24VDC</t>
  </si>
  <si>
    <t>https://nl.farnell.com/avx/12065c105jat2a/cap-1-f-50v-5-x7r-1206/dp/1740706</t>
  </si>
  <si>
    <t>https://nl.farnell.com/omron-electronic-components/b3sn-3112p/switch-6x6x3-1mm-sealed-1-57n/dp/2076274?ost=2076274&amp;ddkey=https%3Anl-NL%2FElement14_Netherlands%2Fsearch</t>
  </si>
  <si>
    <t>Fasteners (internal)</t>
  </si>
  <si>
    <t>Offset pillar m3x16 m-f</t>
  </si>
  <si>
    <t>R1</t>
  </si>
  <si>
    <t>https://nl.farnell.com/webapp/wcs/stores/servlet/ProductDisplay?scope=partnumberlookahead&amp;ost=517665&amp;langId=31&amp;URL=OrderCalculate%3FURL%3DAjaxLogonForm%26calculationUsageId%3D-1%26calculationUsageId%3D-2%26page%3Daccount&amp;partNumber=517665&amp;productSeoURL=harwin&amp;exaMfpn=true&amp;catalogId=15001&amp;searchref=searchlookahead&amp;storeId=10168&amp;krypto=Y2ctZmhlcPUR2%2FuwUOs77w6fsK2p14B3cQY7K08uK7u9CmZp7Kyd3KzW7SjBkxFmd%2BXHnHqJJbHCknRLQmhnqCIu%2BKV8pp30tP%2F8TbwUW1vS0qRmdntjeAaSc0Dip%2B2gk0iZy1e0c7kMjOcUhVdnnrrcP7DBFunRdiZio%2FGF8PxAP5rwCYR9CJYcqV8FDyD1x3u9VC84Ux6R1qzxzPZQ%2F9UL7dv6o5hlIEOQhEothxeX%2By2fCvK3RBDqjz2gu%2BgkyvLE%2Be6fsG1R%2Fe2JGiclCzzsIgjX1vWB61PIN6DtnDYwfHZr6%2FBBfQww%2F7eK9JI7zC%2FQaLrMGi5cmRa5Sqg1xeJvTxVoG2TTwvlPYLyRBtc876upPFGwqTm3BcrErOSvvaOWFGD59pqy9C2TJE1e%2FQYs%2BUy79PSZVcnXTihrld598tXAkELEEPiWg%2FbMfFhyZrVAiKLWx%2BjGV%2BHe%2BP2bPEkavYpOveIO84Ghk5lUv%2FaY0tATEXsX3FguUqEZhJ4v03m2%2BJDUK6oNhXoPSeXJlXHni5WBABlAqQv9%2BkZFwQdbXrzUqHlHvhzucsD7v9mPTUzpDpUfZRNp90hZ8yz%2B7WC3Cil2j%2B5vkMKjAW7OktRxERvjrhS1hIp8RP8OxvtYrgQELz5jCtOsJo9YVAR825cL2ICkX9IAPofHJhHynJVTTnvjUkgQXWZM0tKRDvsd1biZ7nnY3NpR6JEF7EPuMu%2BKVm83KtToKax9tdWeaTNjkb5ILM%2B9STmcIqhSeYNBcsf7wkNIFuRyZVNRW2SF7vBSfZbbrQExPYm3xANsSsk%3D&amp;ddkey=https%3ALogon</t>
  </si>
  <si>
    <t>R2</t>
  </si>
  <si>
    <t>RC1206FR-07470RL - SMD Chip Resistor, 1206 [3216 Metric], 470 ohm, RC Series, 200 V, Thick Film, 250 mW</t>
  </si>
  <si>
    <t>https://nl.farnell.com/yageo/rc1206fr-07470rl/res-470r-1-0-25w-1206-thick-film/dp/9240926</t>
  </si>
  <si>
    <t>Offset pillar m3x13 m-f</t>
  </si>
  <si>
    <t>https://nl.farnell.com/harwin/r30-3001302/standoff-hex-brass-13mm-m3/dp/2395872</t>
  </si>
  <si>
    <t>LED1</t>
  </si>
  <si>
    <t>WS2812B RGB Led, Neopixel, package 5050</t>
  </si>
  <si>
    <t>Opencircuit</t>
  </si>
  <si>
    <t>https://opencircuit.nl/Product/10707/WS2812B-RGB-led-10-stuks</t>
  </si>
  <si>
    <t>M3x6 bolt</t>
  </si>
  <si>
    <t>Jeveka</t>
  </si>
  <si>
    <t>https://www.jeveka.com/nl/catalog/metrische-metaalschroeven-met-torx-of-kruisgleuf/bolcilinderschroeven-met-kruisgleuf-staal/bolcilinderschr.kr.gl.h-7985004z/7985004z0030006/groups/g+c+a+nr+view</t>
  </si>
  <si>
    <t>M3 nut</t>
  </si>
  <si>
    <t>Temp/Hum pcb (2 boards)</t>
  </si>
  <si>
    <t>J3</t>
  </si>
  <si>
    <t>61300611821 - Board-To-Board Connector, 2.54 mm, 6 Contacts, Receptacle, WR-PHD Series, Through Hole, 1 Rows</t>
  </si>
  <si>
    <t>https://www.jeveka.com/nl/catalog/metrische-zeskant-en-vierkantmoeren/lage-zeskantmoeren/lage-zeskantmoeren-4390006z/4390006z0030000/staal-klasse-4-4.6-4.8/m-3/groups/g+c+a+nr+mat+dia+view</t>
  </si>
  <si>
    <t>https://nl.farnell.com/wurth-elektronik/61300611821/connector-rcpt-6pos-1row-2-54mm/dp/2827893</t>
  </si>
  <si>
    <t>J1</t>
  </si>
  <si>
    <t>https://nl.mouser.com/ProductDetail/Seeed-Studio/110990030?qs=%2Fha2pyFadugrh%2FKuTt875iDjtkP4dvPo5kvEXaV6u482nOIcfu96Vw%3D%3D</t>
  </si>
  <si>
    <t>JP2</t>
  </si>
  <si>
    <t>https://nl.farnell.com/wurth-elektronik/61301611821/connector-rcpt-16pos-1row-2-54mm/dp/2827905</t>
  </si>
  <si>
    <t>Board-To-Board Connector, 2.54 mm, 12 Contacts, Receptacle, WR-PHD Series, Through Hole, 1 Rows</t>
  </si>
  <si>
    <t>https://nl.farnell.com/wurth-elektronik/61301211821/connector-rcpt-12pos-1row-2-54mm/dp/2827901</t>
  </si>
  <si>
    <t>05-JST-B5B</t>
  </si>
  <si>
    <t>Dust - Wire-To-Board Connector, Vertical, 2.5 mm, 5 Contacts, Header, XH Series, Through Hole, 1 Rows</t>
  </si>
  <si>
    <t>https://nl.farnell.com/jst-japan-solderless-terminals/b5b-xh-a-lf-sn/header-tht-vertical-2-5mm-5way/dp/1516281?st=B5B</t>
  </si>
  <si>
    <t>usb cable</t>
  </si>
  <si>
    <t>Micro USB kabel - 1.8m</t>
  </si>
  <si>
    <t>usb adapter/charger</t>
  </si>
  <si>
    <t>sdscard</t>
  </si>
  <si>
    <t>open circuit</t>
  </si>
  <si>
    <t>https://opencircuit.nl/Product/11234/8GB-Micro-SD-geheugenkaart</t>
  </si>
  <si>
    <t>battery for RTC</t>
  </si>
  <si>
    <t>CR1220 3V lithium metal coin cell battery</t>
  </si>
  <si>
    <t>https://www.allekabels.nl/knoopcel-batterij/1067/1296899/knoopcel-batterij.html?gclid=Cj0KCQiAnY_jBRDdARIsAIEqpJ2rkIKRUuv-_eBs5IBFhdc-4L-u2Y0OKBGr-Ovh1yVKXDImQ0JHVIcaAuZCEALw_wcB</t>
  </si>
  <si>
    <t>metal rings</t>
  </si>
  <si>
    <t>rip-tie</t>
  </si>
  <si>
    <t>local shop</t>
  </si>
  <si>
    <t>metal plate with screws</t>
  </si>
  <si>
    <t>Jeveca</t>
  </si>
  <si>
    <t>https://www.essentracomponents.com/nl-nl/p/borgringen/015103000203</t>
  </si>
  <si>
    <t>M3x12 bolt</t>
  </si>
  <si>
    <t>https://www.jeveka.com/nl/catalog/metrische-metaalschroeven-met-torx-of-kruisgleuf/bolcilinderschroeven-met-kruisgleuf-staal/bolcilinderschr.kr.gl.h-7985004z/7985004z0030012/m-3/12/groups/g+c+a+nr+dia+len+view</t>
  </si>
  <si>
    <t>Fasteners to acrilic/bottom</t>
  </si>
  <si>
    <t>M3x50 bolt</t>
  </si>
  <si>
    <t>https://www.jeveka.com/nl/catalog/metrische-metaalschroeven-met-torx-of-kruisgleuf/bolcilinderschroeven-met-kruisgleuf-staal/bolcilinderschr.kr.gl.h-7985004z/7985004z0030050/groups/g+c+a+nr+view</t>
  </si>
  <si>
    <t>M3 washer</t>
  </si>
  <si>
    <t>https://www.jeveka.com/nl/catalog/sluitringen-en-borgplaten/sluitringen-vlak-normaal-staal-zn-tzn-zndikgepass-zinklamel/sluitringen-normaal-voor-6-kt-125a001z/125a001z0030000/staal-overig/m-3/groups/g+c+a+nr+mat+dia+view</t>
  </si>
  <si>
    <t>M3x16mm plastic spacer</t>
  </si>
  <si>
    <t>Mouser</t>
  </si>
  <si>
    <t>https://nl.mouser.com/ProductDetail/855-R30-6701694</t>
  </si>
  <si>
    <t>Fasteners top/bottom</t>
  </si>
  <si>
    <t>M3x30 bolt</t>
  </si>
  <si>
    <t>https://www.jeveka.com/nl/catalog/metrische-metaalschroeven-met-torx-of-kruisgleuf/bolcilinderschroeven-met-kruisgleuf-staal/bolcilinderschr.kr.gl.h-7985004z/7985004z0030030/m-3/groups/g+c+a+nr+dia+view</t>
  </si>
  <si>
    <t>M3 self-locking Nut</t>
  </si>
  <si>
    <t>https://www.jeveka.com/nl/catalog/metrische-moeren-zelfborgend-durlok-en-andere-vormen/zelfborgende-moeren-staal-met-kunststof-ring/zelfb.zesk.moeren-kunstst.ring-9850008z/9850008z0030000/m-3/groups/g+c+a+nr+dia+view</t>
  </si>
  <si>
    <t>Extra not counted</t>
  </si>
  <si>
    <t>acrilic plate</t>
  </si>
  <si>
    <t>b. Solderen elektronische boards 1 uur per stuk * 10 sensoren = 10 uur</t>
  </si>
  <si>
    <t>FEATHER M0 WITH RFM95 LORA RADIO, Adafruit</t>
  </si>
  <si>
    <t>kunststofplatenshop</t>
  </si>
  <si>
    <t>mouser.nl</t>
  </si>
  <si>
    <t>allekabels</t>
  </si>
  <si>
    <t>USB wall adapter</t>
  </si>
  <si>
    <t>3mm, 20x30cm</t>
  </si>
  <si>
    <t>essentracomponents</t>
  </si>
  <si>
    <t>borgringen</t>
  </si>
  <si>
    <t>EXTRA COMPONENTS FOR EXTENDED</t>
  </si>
  <si>
    <t>BASIC</t>
  </si>
  <si>
    <t xml:space="preserve">Mouser </t>
  </si>
  <si>
    <t>mouser</t>
  </si>
  <si>
    <t>https://www.tinytronics.nl/shop/en/cables/usb/micro-usb-cable-1.8m</t>
  </si>
  <si>
    <t>https://www.tinytronics.nl/shop/en/power-supplies/5v/goobay-44951-dual-usb-power-supply-5v-2.4a-black</t>
  </si>
  <si>
    <t>http://www.alphasense.com/</t>
  </si>
  <si>
    <t>Javeka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</si>
</sst>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2"/>
      <color rgb="FF000000"/>
      <name val="Calibri"/>
    </font>
    <font>
      <u/>
      <sz val="12"/>
      <color rgb="FF000000"/>
      <name val="Calibri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2"/>
      <color rgb="FF000000"/>
      <name val="Calibri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u/>
      <sz val="12"/>
      <color rgb="FF0563C1"/>
      <name val="Calibri"/>
    </font>
    <font>
      <u/>
      <sz val="12"/>
      <color rgb="FF000000"/>
      <name val="Calibri"/>
    </font>
    <font>
      <sz val="9"/>
      <color rgb="FF000000"/>
      <name val="Helvetica"/>
    </font>
    <font>
      <u/>
      <sz val="10"/>
      <color theme="10"/>
      <name val="Arial"/>
    </font>
    <font>
      <sz val="10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4D4D4D"/>
      <name val="Calibri"/>
      <scheme val="minor"/>
    </font>
    <font>
      <sz val="12"/>
      <name val="Calibri"/>
      <scheme val="minor"/>
    </font>
    <font>
      <sz val="12"/>
      <color rgb="FF747576"/>
      <name val="Calibri"/>
      <scheme val="minor"/>
    </font>
    <font>
      <sz val="12"/>
      <color rgb="FF7E3794"/>
      <name val="Calibri"/>
      <scheme val="minor"/>
    </font>
    <font>
      <sz val="12"/>
      <color rgb="FF333333"/>
      <name val="Calibri"/>
      <scheme val="minor"/>
    </font>
    <font>
      <sz val="12"/>
      <color rgb="FF33374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9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/>
    <xf numFmtId="0" fontId="10" fillId="0" borderId="0" xfId="0" applyFont="1"/>
    <xf numFmtId="0" fontId="11" fillId="0" borderId="1" xfId="0" applyFont="1" applyBorder="1" applyAlignment="1"/>
    <xf numFmtId="0" fontId="6" fillId="0" borderId="1" xfId="0" applyFont="1" applyBorder="1" applyAlignment="1"/>
    <xf numFmtId="0" fontId="12" fillId="0" borderId="0" xfId="0" applyFont="1" applyAlignment="1"/>
    <xf numFmtId="0" fontId="13" fillId="0" borderId="1" xfId="0" applyFont="1" applyBorder="1" applyAlignment="1"/>
    <xf numFmtId="0" fontId="14" fillId="0" borderId="0" xfId="0" applyFont="1" applyAlignment="1"/>
    <xf numFmtId="0" fontId="15" fillId="0" borderId="0" xfId="0" applyFont="1"/>
    <xf numFmtId="0" fontId="16" fillId="0" borderId="0" xfId="0" applyFont="1"/>
    <xf numFmtId="0" fontId="17" fillId="2" borderId="0" xfId="0" applyFont="1" applyFill="1" applyAlignment="1"/>
    <xf numFmtId="0" fontId="16" fillId="0" borderId="0" xfId="0" applyFont="1" applyAlignment="1"/>
    <xf numFmtId="0" fontId="18" fillId="0" borderId="1" xfId="0" applyFont="1" applyBorder="1" applyAlignment="1"/>
    <xf numFmtId="0" fontId="19" fillId="0" borderId="0" xfId="0" applyFont="1" applyAlignment="1"/>
    <xf numFmtId="0" fontId="20" fillId="0" borderId="0" xfId="0" applyFont="1" applyAlignment="1"/>
    <xf numFmtId="4" fontId="1" fillId="0" borderId="0" xfId="0" applyNumberFormat="1" applyFont="1"/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>
      <alignment horizontal="right"/>
    </xf>
    <xf numFmtId="4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4" fontId="23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3" fillId="0" borderId="0" xfId="0" applyFont="1" applyAlignment="1">
      <alignment wrapText="1"/>
    </xf>
    <xf numFmtId="4" fontId="23" fillId="0" borderId="0" xfId="0" applyNumberFormat="1" applyFont="1" applyAlignment="1"/>
    <xf numFmtId="4" fontId="26" fillId="0" borderId="0" xfId="0" applyNumberFormat="1" applyFont="1" applyAlignment="1">
      <alignment horizontal="left"/>
    </xf>
    <xf numFmtId="0" fontId="27" fillId="0" borderId="0" xfId="0" applyFont="1" applyAlignment="1"/>
    <xf numFmtId="0" fontId="28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4" fontId="28" fillId="0" borderId="0" xfId="0" applyNumberFormat="1" applyFont="1" applyAlignment="1"/>
    <xf numFmtId="0" fontId="28" fillId="0" borderId="0" xfId="0" applyFont="1" applyAlignment="1"/>
    <xf numFmtId="0" fontId="29" fillId="0" borderId="0" xfId="0" applyFont="1" applyAlignment="1"/>
    <xf numFmtId="0" fontId="23" fillId="0" borderId="0" xfId="0" applyFont="1"/>
    <xf numFmtId="0" fontId="23" fillId="2" borderId="0" xfId="0" applyFont="1" applyFill="1" applyAlignment="1"/>
    <xf numFmtId="0" fontId="23" fillId="0" borderId="0" xfId="0" applyFont="1" applyFill="1" applyAlignment="1">
      <alignment horizontal="right"/>
    </xf>
    <xf numFmtId="0" fontId="23" fillId="0" borderId="0" xfId="0" applyFont="1" applyFill="1" applyAlignment="1"/>
    <xf numFmtId="0" fontId="25" fillId="0" borderId="0" xfId="0" applyFont="1" applyFill="1"/>
    <xf numFmtId="0" fontId="2" fillId="0" borderId="2" xfId="0" applyFont="1" applyBorder="1"/>
    <xf numFmtId="0" fontId="25" fillId="0" borderId="3" xfId="0" applyFont="1" applyBorder="1" applyAlignment="1">
      <alignment horizontal="left"/>
    </xf>
    <xf numFmtId="0" fontId="23" fillId="0" borderId="3" xfId="0" applyFont="1" applyBorder="1" applyAlignment="1">
      <alignment horizontal="left"/>
    </xf>
    <xf numFmtId="0" fontId="23" fillId="0" borderId="3" xfId="0" applyFont="1" applyBorder="1" applyAlignment="1"/>
    <xf numFmtId="0" fontId="25" fillId="0" borderId="3" xfId="0" applyFont="1" applyBorder="1" applyAlignment="1"/>
    <xf numFmtId="0" fontId="23" fillId="0" borderId="4" xfId="0" applyFont="1" applyBorder="1" applyAlignment="1"/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4" fontId="4" fillId="0" borderId="3" xfId="0" applyNumberFormat="1" applyFont="1" applyBorder="1" applyAlignment="1">
      <alignment wrapText="1"/>
    </xf>
    <xf numFmtId="0" fontId="21" fillId="0" borderId="0" xfId="1" applyAlignment="1"/>
    <xf numFmtId="0" fontId="25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5" fillId="0" borderId="0" xfId="0" applyFont="1" applyFill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omron-electronic-components/b3sn-3112p/switch-6x6x3-1mm-sealed-1-57n/dp/2076274?ost=2076274&amp;ddkey=https%3Anl-NL%2FElement14_Netherlands%2Fsearch" TargetMode="External"/><Relationship Id="rId14" Type="http://schemas.openxmlformats.org/officeDocument/2006/relationships/hyperlink" Target="https://nl.farnell.com/yageo/rc1206jr-0710kl/res-10k-5-0-25w-1206-thick-film/dp/9240640" TargetMode="External"/><Relationship Id="rId15" Type="http://schemas.openxmlformats.org/officeDocument/2006/relationships/hyperlink" Target="https://nl.farnell.com/yageo/rc1206fr-07470rl/res-470r-1-0-25w-1206-thick-film/dp/9240926" TargetMode="External"/><Relationship Id="rId16" Type="http://schemas.openxmlformats.org/officeDocument/2006/relationships/hyperlink" Target="https://nl.farnell.com/kemet/c1206c104karactu/cap-0-1-f-250v-10-x7r-1206/dp/2429364?st=C1206C104KARACTU" TargetMode="External"/><Relationship Id="rId17" Type="http://schemas.openxmlformats.org/officeDocument/2006/relationships/hyperlink" Target="https://opencircuit.nl/Product/10707/WS2812B-RGB-led-10-stuks" TargetMode="External"/><Relationship Id="rId18" Type="http://schemas.openxmlformats.org/officeDocument/2006/relationships/hyperlink" Target="https://nl.farnell.com/wurth-elektronik/61300611821/connector-rcpt-6pos-1row-2-54mm/dp/2827893" TargetMode="External"/><Relationship Id="rId19" Type="http://schemas.openxmlformats.org/officeDocument/2006/relationships/hyperlink" Target="https://nl.mouser.com/ProductDetail/Seeed-Studio/110990030?qs=%2Fha2pyFadugrh%2FKuTt875iDjtkP4dvPo5kvEXaV6u482nOIcfu96Vw%3D%3D" TargetMode="External"/><Relationship Id="rId50" Type="http://schemas.openxmlformats.org/officeDocument/2006/relationships/hyperlink" Target="https://www.jeveka.com/nl/catalog/metrische-metaalschroeven-met-torx-of-kruisgleuf/bolcilinderschroeven-met-kruisgleuf-staal/bolcilinderschr.kr.gl.h-7985004z/7985004z0030006/groups/g+c+a+nr+view" TargetMode="External"/><Relationship Id="rId51" Type="http://schemas.openxmlformats.org/officeDocument/2006/relationships/hyperlink" Target="https://www.jeveka.com/nl/catalog/metrische-zeskant-en-vierkantmoeren/lage-zeskantmoeren/lage-zeskantmoeren-4390006z/4390006z0030000/staal-klasse-4-4.6-4.8/m-3/groups/g+c+a+nr+mat+dia+view" TargetMode="External"/><Relationship Id="rId52" Type="http://schemas.openxmlformats.org/officeDocument/2006/relationships/hyperlink" Target="https://www.tinytronics.nl/shop/en/cables/usb/micro-usb-cable-1.8m" TargetMode="External"/><Relationship Id="rId53" Type="http://schemas.openxmlformats.org/officeDocument/2006/relationships/hyperlink" Target="https://www.tinytronics.nl/shop/en/power-supplies/5v/goobay-44951-dual-usb-power-supply-5v-2.4a-black" TargetMode="External"/><Relationship Id="rId54" Type="http://schemas.openxmlformats.org/officeDocument/2006/relationships/hyperlink" Target="http://www.alphasense.com/" TargetMode="External"/><Relationship Id="rId55" Type="http://schemas.openxmlformats.org/officeDocument/2006/relationships/hyperlink" Target="http://www.alphasense.com/" TargetMode="External"/><Relationship Id="rId56" Type="http://schemas.openxmlformats.org/officeDocument/2006/relationships/hyperlink" Target="http://www.alphasense.com/" TargetMode="External"/><Relationship Id="rId40" Type="http://schemas.openxmlformats.org/officeDocument/2006/relationships/hyperlink" Target="https://www.kiwi-electronics.nl/grove-universal-4-pin-connector-10-pack?search=grove%20connector&amp;description=true" TargetMode="External"/><Relationship Id="rId41" Type="http://schemas.openxmlformats.org/officeDocument/2006/relationships/hyperlink" Target="https://nl.farnell.com/on-semiconductor/nds355an/mosfet-n-sot-23/dp/9845429?st=NDS355AN" TargetMode="External"/><Relationship Id="rId42" Type="http://schemas.openxmlformats.org/officeDocument/2006/relationships/hyperlink" Target="https://nl.farnell.com/yageo/rc1206jr-0710kl/res-10k-5-0-25w-1206-thick-film/dp/9240640" TargetMode="External"/><Relationship Id="rId43" Type="http://schemas.openxmlformats.org/officeDocument/2006/relationships/hyperlink" Target="https://nl.mouser.com/ProductDetail/Seeed-Studio/110990031?qs=%2Fha2pyFadugrh%2FKuTt875l6V10jasxnsOMVbXbBi%2FOIlfsxDE8Isqw%3D%3D" TargetMode="External"/><Relationship Id="rId44" Type="http://schemas.openxmlformats.org/officeDocument/2006/relationships/hyperlink" Target="https://nl.mouser.com/ProductDetail/Seeed-Studio/110990031?qs=%2Fha2pyFadugrh%2FKuTt875l6V10jasxnsOMVbXbBi%2FOIlfsxDE8Isqw%3D%3D" TargetMode="External"/><Relationship Id="rId45" Type="http://schemas.openxmlformats.org/officeDocument/2006/relationships/hyperlink" Target="https://nl.farnell.com/multicomp/2212s-10sg-85/socket-pcb-1-row-10way/dp/1593464" TargetMode="External"/><Relationship Id="rId46" Type="http://schemas.openxmlformats.org/officeDocument/2006/relationships/hyperlink" Target="https://nl.farnell.com/kemet/c1206c104karactu/cap-0-1-f-250v-10-x7r-1206/dp/2429364?st=C1206C104KARACTU" TargetMode="External"/><Relationship Id="rId47" Type="http://schemas.openxmlformats.org/officeDocument/2006/relationships/hyperlink" Target="https://nl.farnell.com/avx/12065c105jat2a/cap-1-f-50v-5-x7r-1206/dp/1740706" TargetMode="External"/><Relationship Id="rId48" Type="http://schemas.openxmlformats.org/officeDocument/2006/relationships/hyperlink" Target="https://nl.farnell.com/webapp/wcs/stores/servlet/ProductDisplay?scope=partnumberlookahead&amp;ost=517665&amp;langId=31&amp;URL=OrderCalculate%3FURL%3DAjaxLogonForm%26calculationUsageId%3D-1%26calculationUsageId%3D-2%26page%3Daccount&amp;partNumber=517665&amp;productSeoURL=harwin&amp;exaMfpn=true&amp;catalogId=15001&amp;searchref=searchlookahead&amp;storeId=10168&amp;krypto=Y2ctZmhlcPUR2%2FuwUOs77w6fsK2p14B3cQY7K08uK7u9CmZp7Kyd3KzW7SjBkxFmd%2BXHnHqJJbHCknRLQmhnqCIu%2BKV8pp30tP%2F8TbwUW1vS0qRmdntjeAaSc0Dip%2B2gk0iZy1e0c7kMjOcUhVdnnrrcP7DBFunRdiZio%2FGF8PxAP5rwCYR9CJYcqV8FDyD1x3u9VC84Ux6R1qzxzPZQ%2F9UL7dv6o5hlIEOQhEothxeX%2By2fCvK3RBDqjz2gu%2BgkyvLE%2Be6fsG1R%2Fe2JGiclCzzsIgjX1vWB61PIN6DtnDYwfHZr6%2FBBfQww%2F7eK9JI7zC%2FQaLrMGi5cmRa5Sqg1xeJvTxVoG2TTwvlPYLyRBtc876upPFGwqTm3BcrErOSvvaOWFGD59pqy9C2TJE1e%2FQYs%2BUy79PSZVcnXTihrld598tXAkELEEPiWg%2FbMfFhyZrVAiKLWx%2BjGV%2BHe%2BP2bPEkavYpOveIO84Ghk5lUv%2FaY0tATEXsX3FguUqEZhJ4v03m2%2BJDUK6oNhXoPSeXJlXHni5WBABlAqQv9%2BkZFwQdbXrzUqHlHvhzucsD7v9mPTUzpDpUfZRNp90hZ8yz%2B7WC3Cil2j%2B5vkMKjAW7OktRxERvjrhS1hIp8RP8OxvtYrgQELz5jCtOsJo9YVAR825cL2ICkX9IAPofHJhHynJVTTnvjUkgQXWZM0tKRDvsd1biZ7nnY3NpR6JEF7EPuMu%2BKVm83KtToKax9tdWeaTNjkb5ILM%2B9STmcIqhSeYNBcsf7wkNIFuRyZVNRW2SF7vBSfZbbrQExPYm3xANsSsk%3D&amp;ddkey=https%3ALogon" TargetMode="External"/><Relationship Id="rId49" Type="http://schemas.openxmlformats.org/officeDocument/2006/relationships/hyperlink" Target="https://nl.farnell.com/harwin/r30-3001302/standoff-hex-brass-13mm-m3/dp/2395872" TargetMode="External"/><Relationship Id="rId1" Type="http://schemas.openxmlformats.org/officeDocument/2006/relationships/hyperlink" Target="https://www.antratek.nl/feather-m0-with-rfm95" TargetMode="External"/><Relationship Id="rId2" Type="http://schemas.openxmlformats.org/officeDocument/2006/relationships/hyperlink" Target="https://opencircuit.nl/Product/13952/SMA-naar-uFLu.FLIPXIPEX-RF-kabel" TargetMode="External"/><Relationship Id="rId3" Type="http://schemas.openxmlformats.org/officeDocument/2006/relationships/hyperlink" Target="https://nl.farnell.com/hirose-hrs/u-fl-r-smt-01/rf-coaxial-u-fl-straight-jack/dp/3908021" TargetMode="External"/><Relationship Id="rId4" Type="http://schemas.openxmlformats.org/officeDocument/2006/relationships/hyperlink" Target="https://webshop.ideetron.nl/Webwinkel-Product-24476807/868-MHz-antenne-SMA-knik.html" TargetMode="External"/><Relationship Id="rId5" Type="http://schemas.openxmlformats.org/officeDocument/2006/relationships/hyperlink" Target="https://nl.mouser.com/ProductDetail/Adafruit/2922?qs=%2Fha2pyFaduh7F6KTEhtmSRU5NMnQo8MwPJBqOj8OP9C0DeC53uXpq2KV84wCsH2ukPHEJemHQL4%3D" TargetMode="External"/><Relationship Id="rId6" Type="http://schemas.openxmlformats.org/officeDocument/2006/relationships/hyperlink" Target="https://www.reichelt.nl/experimenteerbord-adalogger-featherwing-rtc-sd-extensie-debo-feather-rtc-p235464.html?ARTICLE=235464&amp;PROVID=2788&amp;gclid=Cj0KCQjwkIzlBRDzARIsABgXqV-U5dtWm8dFxzHF3435pizne3fT5D70nyB4GE30ZTH-g2Ij-Qulq5kaAnjGEALw_wcB&amp;&amp;r=1;SID=95XKNJ16wQATMAAGlzb2cb1caebba0d3808abb0cb2033f7e421f8" TargetMode="External"/><Relationship Id="rId7" Type="http://schemas.openxmlformats.org/officeDocument/2006/relationships/hyperlink" Target="https://www.hobbyelectronica.nl/product/adalogger-featherwing-rtc-sd/" TargetMode="External"/><Relationship Id="rId8" Type="http://schemas.openxmlformats.org/officeDocument/2006/relationships/hyperlink" Target="https://www.kiwi-electronics.nl/adalogger-featherwing-rtc-sd-add-on" TargetMode="External"/><Relationship Id="rId9" Type="http://schemas.openxmlformats.org/officeDocument/2006/relationships/hyperlink" Target="https://www.elektor.nl/adalogger-featherwing-rtc-sd-add-on?gclid=Cj0KCQjw19DlBRCSARIsAOnfRegBE9M0_m_Y7P7ie7MEMilNrZlQ0P4mcl8qFap0rKgcDeyRb2v7I3gaAslIEALw_wcB" TargetMode="External"/><Relationship Id="rId30" Type="http://schemas.openxmlformats.org/officeDocument/2006/relationships/hyperlink" Target="https://www.jeveka.com/nl/catalog/metrische-metaalschroeven-met-torx-of-kruisgleuf/bolcilinderschroeven-met-kruisgleuf-staal/bolcilinderschr.kr.gl.h-7985004z/7985004z0030050/groups/g+c+a+nr+view" TargetMode="External"/><Relationship Id="rId31" Type="http://schemas.openxmlformats.org/officeDocument/2006/relationships/hyperlink" Target="https://www.jeveka.com/nl/catalog/metrische-zeskant-en-vierkantmoeren/lage-zeskantmoeren/lage-zeskantmoeren-4390006z/4390006z0030000/staal-klasse-4-4.6-4.8/m-3/groups/g+c+a+nr+mat+dia+view" TargetMode="External"/><Relationship Id="rId32" Type="http://schemas.openxmlformats.org/officeDocument/2006/relationships/hyperlink" Target="https://www.jeveka.com/nl/catalog/sluitringen-en-borgplaten/sluitringen-vlak-normaal-staal-zn-tzn-zndikgepass-zinklamel/sluitringen-normaal-voor-6-kt-125a001z/125a001z0030000/staal-overig/m-3/groups/g+c+a+nr+mat+dia+view" TargetMode="External"/><Relationship Id="rId33" Type="http://schemas.openxmlformats.org/officeDocument/2006/relationships/hyperlink" Target="https://nl.mouser.com/ProductDetail/855-R30-6701694" TargetMode="External"/><Relationship Id="rId34" Type="http://schemas.openxmlformats.org/officeDocument/2006/relationships/hyperlink" Target="https://www.jeveka.com/nl/catalog/metrische-metaalschroeven-met-torx-of-kruisgleuf/bolcilinderschroeven-met-kruisgleuf-staal/bolcilinderschr.kr.gl.h-7985004z/7985004z0030030/m-3/groups/g+c+a+nr+dia+view" TargetMode="External"/><Relationship Id="rId35" Type="http://schemas.openxmlformats.org/officeDocument/2006/relationships/hyperlink" Target="https://nl.mouser.com/ProductDetail/855-R30-6701694" TargetMode="External"/><Relationship Id="rId36" Type="http://schemas.openxmlformats.org/officeDocument/2006/relationships/hyperlink" Target="https://www.jeveka.com/nl/catalog/sluitringen-en-borgplaten/sluitringen-vlak-normaal-staal-zn-tzn-zndikgepass-zinklamel/sluitringen-normaal-voor-6-kt-125a001z/125a001z0030000/staal-overig/m-3/groups/g+c+a+nr+mat+dia+view" TargetMode="External"/><Relationship Id="rId37" Type="http://schemas.openxmlformats.org/officeDocument/2006/relationships/hyperlink" Target="https://www.jeveka.com/nl/catalog/metrische-zeskant-en-vierkantmoeren/lage-zeskantmoeren/lage-zeskantmoeren-4390006z/4390006z0030000/staal-klasse-4-4.6-4.8/m-3/groups/g+c+a+nr+mat+dia+view" TargetMode="External"/><Relationship Id="rId38" Type="http://schemas.openxmlformats.org/officeDocument/2006/relationships/hyperlink" Target="https://www.jeveka.com/nl/catalog/metrische-moeren-zelfborgend-durlok-en-andere-vormen/zelfborgende-moeren-staal-met-kunststof-ring/zelfb.zesk.moeren-kunstst.ring-9850008z/9850008z0030000/m-3/groups/g+c+a+nr+dia+view" TargetMode="External"/><Relationship Id="rId39" Type="http://schemas.openxmlformats.org/officeDocument/2006/relationships/hyperlink" Target="https://opencircuit.nl/Product/14001/ADS1115-16-Bit-ADC-4-kanaals-met-Programmeerbare-gain-versterker" TargetMode="External"/><Relationship Id="rId20" Type="http://schemas.openxmlformats.org/officeDocument/2006/relationships/hyperlink" Target="https://nl.farnell.com/wurth-elektronik/61301611821/connector-rcpt-16pos-1row-2-54mm/dp/2827905" TargetMode="External"/><Relationship Id="rId21" Type="http://schemas.openxmlformats.org/officeDocument/2006/relationships/hyperlink" Target="https://nl.farnell.com/wurth-elektronik/61301211821/connector-rcpt-12pos-1row-2-54mm/dp/2827901" TargetMode="External"/><Relationship Id="rId22" Type="http://schemas.openxmlformats.org/officeDocument/2006/relationships/hyperlink" Target="https://www.kiwi-electronics.nl/grove-universal-4-pin-connector-10-pack?search=grove%20connector&amp;description=true" TargetMode="External"/><Relationship Id="rId23" Type="http://schemas.openxmlformats.org/officeDocument/2006/relationships/hyperlink" Target="https://nl.farnell.com/jst-japan-solderless-terminals/b5b-xh-a-lf-sn/header-tht-vertical-2-5mm-5way/dp/1516281?st=B5B" TargetMode="External"/><Relationship Id="rId24" Type="http://schemas.openxmlformats.org/officeDocument/2006/relationships/hyperlink" Target="https://nl.mouser.com/ProductDetail/Seeed-Studio/110990031?qs=%2Fha2pyFadugrh%2FKuTt875l6V10jasxnsOMVbXbBi%2FOIlfsxDE8Isqw%3D%3D" TargetMode="External"/><Relationship Id="rId25" Type="http://schemas.openxmlformats.org/officeDocument/2006/relationships/hyperlink" Target="https://opencircuit.nl/Product/11234/8GB-Micro-SD-geheugenkaart" TargetMode="External"/><Relationship Id="rId26" Type="http://schemas.openxmlformats.org/officeDocument/2006/relationships/hyperlink" Target="https://www.allekabels.nl/knoopcel-batterij/1067/1296899/knoopcel-batterij.html?gclid=Cj0KCQiAnY_jBRDdARIsAIEqpJ2rkIKRUuv-_eBs5IBFhdc-4L-u2Y0OKBGr-Ovh1yVKXDImQ0JHVIcaAuZCEALw_wcB" TargetMode="External"/><Relationship Id="rId27" Type="http://schemas.openxmlformats.org/officeDocument/2006/relationships/hyperlink" Target="https://www.jeveka.com/nl/catalog/metrische-zeskant-en-vierkantmoeren/lage-zeskantmoeren/lage-zeskantmoeren-4390006z/4390006z0030000/staal-klasse-4-4.6-4.8/m-3/groups/g+c+a+nr+mat+dia+view" TargetMode="External"/><Relationship Id="rId28" Type="http://schemas.openxmlformats.org/officeDocument/2006/relationships/hyperlink" Target="https://www.essentracomponents.com/nl-nl/p/borgringen/015103000203" TargetMode="External"/><Relationship Id="rId29" Type="http://schemas.openxmlformats.org/officeDocument/2006/relationships/hyperlink" Target="https://www.jeveka.com/nl/catalog/metrische-metaalschroeven-met-torx-of-kruisgleuf/bolcilinderschroeven-met-kruisgleuf-staal/bolcilinderschr.kr.gl.h-7985004z/7985004z0030012/m-3/12/groups/g+c+a+nr+dia+len+view" TargetMode="External"/><Relationship Id="rId10" Type="http://schemas.openxmlformats.org/officeDocument/2006/relationships/hyperlink" Target="https://opencircuit.nl/Product/12816/Feather-Stacking-Headers-12-pin-and-16-pin-female-headers" TargetMode="External"/><Relationship Id="rId11" Type="http://schemas.openxmlformats.org/officeDocument/2006/relationships/hyperlink" Target="https://www.tinytronics.nl/shop/nl/sensoren/temperatuur-lucht-vochtigheid/bme280-digitale-barometer-druk-en-vochtigheid-sensor-module?search=bme280" TargetMode="External"/><Relationship Id="rId12" Type="http://schemas.openxmlformats.org/officeDocument/2006/relationships/hyperlink" Target="https://www.tinytronics.nl/shop/nl/sensoren/temperatuur-lucht-vochtigheid/nova-sds011-hoge-precisie-laser-stofsensor?search=sds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87"/>
  <sheetViews>
    <sheetView tabSelected="1" workbookViewId="0">
      <pane ySplit="1" topLeftCell="A62" activePane="bottomLeft" state="frozen"/>
      <selection pane="bottomLeft" activeCell="G69" sqref="G69"/>
    </sheetView>
  </sheetViews>
  <sheetFormatPr baseColWidth="10" defaultColWidth="14.5" defaultRowHeight="15.75" customHeight="1" x14ac:dyDescent="0.15"/>
  <cols>
    <col min="1" max="1" width="32.6640625" bestFit="1" customWidth="1"/>
    <col min="2" max="2" width="29.5" style="33" customWidth="1"/>
    <col min="3" max="3" width="32" style="33" customWidth="1"/>
    <col min="4" max="4" width="9" customWidth="1"/>
    <col min="5" max="6" width="12.6640625" customWidth="1"/>
    <col min="7" max="7" width="18.1640625" customWidth="1"/>
    <col min="8" max="8" width="15.5" customWidth="1"/>
    <col min="9" max="9" width="10.5" customWidth="1"/>
  </cols>
  <sheetData>
    <row r="1" spans="1:25" ht="32" x14ac:dyDescent="0.2">
      <c r="A1" s="5"/>
      <c r="B1" s="32" t="s">
        <v>0</v>
      </c>
      <c r="C1" s="3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2" t="s">
        <v>7</v>
      </c>
      <c r="J1" s="2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7" thickBot="1" x14ac:dyDescent="0.25">
      <c r="A2" s="5"/>
      <c r="B2" s="32"/>
      <c r="C2" s="32"/>
      <c r="D2" s="3"/>
      <c r="E2" s="3"/>
      <c r="F2" s="3"/>
      <c r="G2" s="4"/>
      <c r="H2" s="4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7" thickBot="1" x14ac:dyDescent="0.25">
      <c r="A3" s="64" t="s">
        <v>165</v>
      </c>
      <c r="B3" s="65"/>
      <c r="C3" s="65"/>
      <c r="D3" s="66"/>
      <c r="E3" s="66"/>
      <c r="F3" s="66"/>
      <c r="G3" s="67"/>
      <c r="H3" s="63">
        <f>SUM(H6:H63)</f>
        <v>456.35900000000004</v>
      </c>
      <c r="I3" s="63">
        <f>SUM(I6:I63)</f>
        <v>123.47579999999998</v>
      </c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6" x14ac:dyDescent="0.2">
      <c r="A4" s="6"/>
      <c r="B4" s="39"/>
      <c r="C4" s="39"/>
      <c r="D4" s="44"/>
      <c r="E4" s="36"/>
      <c r="F4" s="36"/>
      <c r="G4" s="45"/>
      <c r="H4" s="36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" x14ac:dyDescent="0.2">
      <c r="A5" s="9" t="s">
        <v>9</v>
      </c>
      <c r="B5" s="39"/>
      <c r="C5" s="39"/>
      <c r="D5" s="37"/>
      <c r="E5" s="36"/>
      <c r="F5" s="37"/>
      <c r="G5" s="38"/>
      <c r="H5" s="46"/>
      <c r="I5" s="37"/>
      <c r="J5" s="11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6" x14ac:dyDescent="0.2">
      <c r="A6" s="6"/>
      <c r="B6" s="39" t="s">
        <v>13</v>
      </c>
      <c r="C6" s="39" t="s">
        <v>156</v>
      </c>
      <c r="D6" s="37">
        <v>1</v>
      </c>
      <c r="E6" s="36" t="s">
        <v>14</v>
      </c>
      <c r="F6" s="37" t="s">
        <v>15</v>
      </c>
      <c r="G6" s="38">
        <v>1</v>
      </c>
      <c r="H6" s="46">
        <v>39.869999999999997</v>
      </c>
      <c r="I6" s="37">
        <f t="shared" ref="I6:I13" si="0">H6/G6*D6</f>
        <v>39.869999999999997</v>
      </c>
      <c r="J6" s="14" t="s">
        <v>16</v>
      </c>
      <c r="K6" s="19"/>
      <c r="L6" s="20"/>
      <c r="M6" s="20"/>
      <c r="N6" s="20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" x14ac:dyDescent="0.2">
      <c r="A7" s="6"/>
      <c r="B7" s="39" t="s">
        <v>24</v>
      </c>
      <c r="C7" s="39" t="s">
        <v>25</v>
      </c>
      <c r="D7" s="47">
        <v>1</v>
      </c>
      <c r="E7" s="36" t="s">
        <v>26</v>
      </c>
      <c r="F7" s="37"/>
      <c r="G7" s="43">
        <v>1</v>
      </c>
      <c r="H7" s="43">
        <v>5.95</v>
      </c>
      <c r="I7" s="37">
        <f t="shared" si="0"/>
        <v>5.95</v>
      </c>
      <c r="J7" s="14" t="s">
        <v>27</v>
      </c>
      <c r="K7" s="20"/>
      <c r="L7" s="20"/>
      <c r="M7" s="20"/>
      <c r="N7" s="20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6" x14ac:dyDescent="0.2">
      <c r="A8" s="6"/>
      <c r="B8" s="39" t="s">
        <v>28</v>
      </c>
      <c r="C8" s="39" t="s">
        <v>30</v>
      </c>
      <c r="D8" s="47">
        <v>1</v>
      </c>
      <c r="E8" s="36" t="s">
        <v>31</v>
      </c>
      <c r="F8" s="37"/>
      <c r="G8" s="43">
        <v>10</v>
      </c>
      <c r="H8" s="38">
        <f>G8*0.946</f>
        <v>9.4599999999999991</v>
      </c>
      <c r="I8" s="37">
        <f t="shared" si="0"/>
        <v>0.94599999999999995</v>
      </c>
      <c r="J8" s="14" t="s">
        <v>36</v>
      </c>
      <c r="K8" s="20"/>
      <c r="L8" s="20"/>
      <c r="M8" s="20"/>
      <c r="N8" s="20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" x14ac:dyDescent="0.2">
      <c r="A9" s="6"/>
      <c r="B9" s="39" t="s">
        <v>38</v>
      </c>
      <c r="C9" s="39" t="s">
        <v>39</v>
      </c>
      <c r="D9" s="47">
        <v>1</v>
      </c>
      <c r="E9" s="36" t="s">
        <v>40</v>
      </c>
      <c r="F9" s="37"/>
      <c r="G9" s="38">
        <v>1</v>
      </c>
      <c r="H9" s="38">
        <v>5.39</v>
      </c>
      <c r="I9" s="37">
        <f t="shared" si="0"/>
        <v>5.39</v>
      </c>
      <c r="J9" s="14" t="s">
        <v>41</v>
      </c>
      <c r="K9" s="20"/>
      <c r="L9" s="20"/>
      <c r="M9" s="20"/>
      <c r="N9" s="20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6" x14ac:dyDescent="0.2">
      <c r="A10" s="6"/>
      <c r="B10" s="39" t="s">
        <v>42</v>
      </c>
      <c r="C10" s="39" t="s">
        <v>43</v>
      </c>
      <c r="D10" s="47">
        <v>1</v>
      </c>
      <c r="E10" s="36" t="s">
        <v>44</v>
      </c>
      <c r="F10" s="37" t="s">
        <v>45</v>
      </c>
      <c r="G10" s="38">
        <v>1</v>
      </c>
      <c r="H10" s="38">
        <v>7.82</v>
      </c>
      <c r="I10" s="37">
        <f t="shared" si="0"/>
        <v>7.82</v>
      </c>
      <c r="J10" s="23" t="s">
        <v>47</v>
      </c>
      <c r="K10" s="23" t="s">
        <v>49</v>
      </c>
      <c r="L10" s="23" t="s">
        <v>51</v>
      </c>
      <c r="M10" s="23" t="s">
        <v>54</v>
      </c>
      <c r="N10" s="23" t="s">
        <v>56</v>
      </c>
      <c r="O10" s="20"/>
      <c r="P10" s="20"/>
      <c r="Q10" s="8"/>
      <c r="R10" s="8"/>
      <c r="S10" s="8"/>
      <c r="T10" s="8"/>
      <c r="U10" s="8"/>
      <c r="V10" s="8"/>
      <c r="W10" s="8"/>
      <c r="X10" s="8"/>
      <c r="Y10" s="8"/>
    </row>
    <row r="11" spans="1:25" ht="16" x14ac:dyDescent="0.2">
      <c r="A11" s="6"/>
      <c r="B11" s="39" t="s">
        <v>57</v>
      </c>
      <c r="C11" s="39" t="s">
        <v>58</v>
      </c>
      <c r="D11" s="47">
        <v>2</v>
      </c>
      <c r="E11" s="36" t="s">
        <v>44</v>
      </c>
      <c r="F11" s="37" t="s">
        <v>59</v>
      </c>
      <c r="G11" s="38">
        <v>1</v>
      </c>
      <c r="H11" s="38">
        <v>1.9</v>
      </c>
      <c r="I11" s="37">
        <f t="shared" si="0"/>
        <v>3.8</v>
      </c>
      <c r="J11" s="22" t="s">
        <v>61</v>
      </c>
      <c r="K11" s="20"/>
      <c r="L11" s="20"/>
      <c r="M11" s="20"/>
      <c r="N11" s="20"/>
      <c r="O11" s="20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" x14ac:dyDescent="0.2">
      <c r="A12" s="6"/>
      <c r="B12" s="39" t="s">
        <v>65</v>
      </c>
      <c r="C12" s="39" t="s">
        <v>66</v>
      </c>
      <c r="D12" s="37">
        <v>1</v>
      </c>
      <c r="E12" s="36" t="s">
        <v>67</v>
      </c>
      <c r="F12" s="37">
        <v>1511</v>
      </c>
      <c r="G12" s="38">
        <v>1</v>
      </c>
      <c r="H12" s="38">
        <v>4.5</v>
      </c>
      <c r="I12" s="37">
        <f t="shared" si="0"/>
        <v>4.5</v>
      </c>
      <c r="J12" s="22" t="s">
        <v>68</v>
      </c>
      <c r="K12" s="20"/>
      <c r="L12" s="20"/>
      <c r="M12" s="20"/>
      <c r="N12" s="20"/>
      <c r="O12" s="20"/>
      <c r="P12" s="20"/>
      <c r="Q12" s="20"/>
      <c r="R12" s="20"/>
      <c r="S12" s="20"/>
      <c r="T12" s="8"/>
      <c r="U12" s="8"/>
      <c r="V12" s="8"/>
      <c r="W12" s="8"/>
      <c r="X12" s="8"/>
      <c r="Y12" s="8"/>
    </row>
    <row r="13" spans="1:25" ht="16" x14ac:dyDescent="0.2">
      <c r="A13" s="6"/>
      <c r="B13" s="39" t="s">
        <v>69</v>
      </c>
      <c r="C13" s="40" t="s">
        <v>70</v>
      </c>
      <c r="D13" s="37">
        <v>1</v>
      </c>
      <c r="E13" s="36" t="s">
        <v>71</v>
      </c>
      <c r="F13" s="48">
        <v>1548</v>
      </c>
      <c r="G13" s="38">
        <v>1</v>
      </c>
      <c r="H13" s="38">
        <v>25</v>
      </c>
      <c r="I13" s="37">
        <f t="shared" si="0"/>
        <v>25</v>
      </c>
      <c r="J13" s="22" t="s">
        <v>75</v>
      </c>
      <c r="K13" s="20"/>
      <c r="L13" s="20"/>
      <c r="M13" s="20"/>
      <c r="N13" s="20"/>
      <c r="O13" s="20"/>
      <c r="P13" s="20"/>
      <c r="Q13" s="20"/>
      <c r="R13" s="8"/>
      <c r="S13" s="8"/>
      <c r="T13" s="8"/>
      <c r="U13" s="8"/>
      <c r="V13" s="8"/>
      <c r="W13" s="8"/>
      <c r="X13" s="8"/>
      <c r="Y13" s="8"/>
    </row>
    <row r="14" spans="1:25" ht="16" x14ac:dyDescent="0.2">
      <c r="A14" s="25"/>
      <c r="B14" s="49"/>
      <c r="C14" s="40"/>
      <c r="D14" s="36"/>
      <c r="E14" s="36"/>
      <c r="F14" s="36"/>
      <c r="G14" s="36"/>
      <c r="H14" s="36"/>
      <c r="I14" s="36"/>
    </row>
    <row r="15" spans="1:25" ht="16" x14ac:dyDescent="0.2">
      <c r="A15" s="15" t="s">
        <v>77</v>
      </c>
      <c r="B15" s="39"/>
      <c r="C15" s="39"/>
      <c r="D15" s="36"/>
      <c r="E15" s="37"/>
      <c r="F15" s="38"/>
      <c r="G15" s="37"/>
      <c r="H15" s="38"/>
      <c r="I15" s="36"/>
      <c r="J15" s="26"/>
    </row>
    <row r="16" spans="1:25" ht="16" x14ac:dyDescent="0.2">
      <c r="A16" s="6"/>
      <c r="B16" s="39" t="s">
        <v>80</v>
      </c>
      <c r="C16" s="39" t="s">
        <v>81</v>
      </c>
      <c r="D16" s="37">
        <v>1</v>
      </c>
      <c r="E16" s="48"/>
      <c r="F16" s="38"/>
      <c r="G16" s="48"/>
      <c r="H16" s="38"/>
      <c r="I16" s="37"/>
      <c r="J16" s="26" t="s">
        <v>84</v>
      </c>
    </row>
    <row r="17" spans="1:10" ht="16" x14ac:dyDescent="0.2">
      <c r="A17" s="6"/>
      <c r="B17" s="39" t="s">
        <v>73</v>
      </c>
      <c r="C17" s="39" t="s">
        <v>85</v>
      </c>
      <c r="D17" s="37">
        <v>1</v>
      </c>
      <c r="E17" s="36"/>
      <c r="F17" s="36"/>
      <c r="G17" s="36"/>
      <c r="H17" s="36"/>
      <c r="I17" s="37"/>
      <c r="J17" s="26" t="s">
        <v>84</v>
      </c>
    </row>
    <row r="18" spans="1:10" ht="16" x14ac:dyDescent="0.2">
      <c r="A18" s="6"/>
      <c r="B18" s="39" t="s">
        <v>88</v>
      </c>
      <c r="C18" s="39" t="s">
        <v>89</v>
      </c>
      <c r="D18" s="37">
        <v>2</v>
      </c>
      <c r="E18" s="36" t="s">
        <v>82</v>
      </c>
      <c r="F18" s="36">
        <v>2076274</v>
      </c>
      <c r="G18" s="36">
        <v>5</v>
      </c>
      <c r="H18" s="36">
        <f>G18*0.75</f>
        <v>3.75</v>
      </c>
      <c r="I18" s="37">
        <f t="shared" ref="I18:I22" si="1">H18/G18*D18</f>
        <v>1.5</v>
      </c>
      <c r="J18" s="28" t="s">
        <v>91</v>
      </c>
    </row>
    <row r="19" spans="1:10" ht="16" x14ac:dyDescent="0.2">
      <c r="A19" s="6"/>
      <c r="B19" s="39" t="s">
        <v>94</v>
      </c>
      <c r="C19" s="39" t="s">
        <v>53</v>
      </c>
      <c r="D19" s="37">
        <v>1</v>
      </c>
      <c r="E19" s="36" t="s">
        <v>31</v>
      </c>
      <c r="F19" s="48">
        <v>9240640</v>
      </c>
      <c r="G19" s="38">
        <v>10</v>
      </c>
      <c r="H19" s="38">
        <f>0.061*G19</f>
        <v>0.61</v>
      </c>
      <c r="I19" s="37">
        <f t="shared" si="1"/>
        <v>6.0999999999999999E-2</v>
      </c>
      <c r="J19" s="22" t="s">
        <v>55</v>
      </c>
    </row>
    <row r="20" spans="1:10" ht="16" x14ac:dyDescent="0.2">
      <c r="A20" s="6"/>
      <c r="B20" s="39" t="s">
        <v>96</v>
      </c>
      <c r="C20" s="39" t="s">
        <v>97</v>
      </c>
      <c r="D20" s="37">
        <v>1</v>
      </c>
      <c r="E20" s="36" t="s">
        <v>31</v>
      </c>
      <c r="F20" s="48">
        <v>9240926</v>
      </c>
      <c r="G20" s="38">
        <v>10</v>
      </c>
      <c r="H20" s="50">
        <f>0.0699*G20</f>
        <v>0.69900000000000007</v>
      </c>
      <c r="I20" s="37">
        <f t="shared" si="1"/>
        <v>6.9900000000000004E-2</v>
      </c>
      <c r="J20" s="22" t="s">
        <v>98</v>
      </c>
    </row>
    <row r="21" spans="1:10" ht="16" x14ac:dyDescent="0.2">
      <c r="A21" s="6"/>
      <c r="B21" s="39" t="s">
        <v>78</v>
      </c>
      <c r="C21" s="39" t="s">
        <v>79</v>
      </c>
      <c r="D21" s="37">
        <v>1</v>
      </c>
      <c r="E21" s="36" t="s">
        <v>31</v>
      </c>
      <c r="F21" s="48">
        <v>2429364</v>
      </c>
      <c r="G21" s="38">
        <v>10</v>
      </c>
      <c r="H21" s="38">
        <f>G21* 0.331</f>
        <v>3.31</v>
      </c>
      <c r="I21" s="37">
        <f t="shared" si="1"/>
        <v>0.33100000000000002</v>
      </c>
      <c r="J21" s="22" t="s">
        <v>83</v>
      </c>
    </row>
    <row r="22" spans="1:10" ht="16" x14ac:dyDescent="0.2">
      <c r="A22" s="6"/>
      <c r="B22" s="39" t="s">
        <v>101</v>
      </c>
      <c r="C22" s="39" t="s">
        <v>102</v>
      </c>
      <c r="D22" s="37">
        <v>1</v>
      </c>
      <c r="E22" s="36" t="s">
        <v>103</v>
      </c>
      <c r="F22" s="48">
        <v>10707</v>
      </c>
      <c r="G22" s="38">
        <v>10</v>
      </c>
      <c r="H22" s="38">
        <v>1.95</v>
      </c>
      <c r="I22" s="37">
        <f t="shared" si="1"/>
        <v>0.19500000000000001</v>
      </c>
      <c r="J22" s="22" t="s">
        <v>104</v>
      </c>
    </row>
    <row r="23" spans="1:10" ht="16" x14ac:dyDescent="0.2">
      <c r="A23" s="17"/>
      <c r="B23" s="42"/>
      <c r="C23" s="42"/>
      <c r="D23" s="36"/>
      <c r="E23" s="36"/>
      <c r="F23" s="36"/>
      <c r="G23" s="36"/>
      <c r="H23" s="36"/>
      <c r="I23" s="36"/>
    </row>
    <row r="24" spans="1:10" ht="16" x14ac:dyDescent="0.2">
      <c r="A24" s="17" t="s">
        <v>109</v>
      </c>
      <c r="B24" s="42"/>
      <c r="C24" s="42"/>
      <c r="D24" s="36"/>
      <c r="E24" s="36"/>
      <c r="F24" s="36"/>
      <c r="G24" s="36"/>
      <c r="H24" s="36"/>
      <c r="I24" s="36"/>
    </row>
    <row r="25" spans="1:10" ht="16" x14ac:dyDescent="0.2">
      <c r="A25" s="9"/>
      <c r="B25" s="39" t="s">
        <v>110</v>
      </c>
      <c r="C25" s="39" t="s">
        <v>111</v>
      </c>
      <c r="D25" s="37">
        <v>1</v>
      </c>
      <c r="E25" s="36" t="s">
        <v>31</v>
      </c>
      <c r="F25" s="48">
        <v>1109731</v>
      </c>
      <c r="G25" s="38">
        <v>10</v>
      </c>
      <c r="H25" s="38">
        <f>0.204*G25</f>
        <v>2.04</v>
      </c>
      <c r="I25" s="37">
        <f t="shared" ref="I25:I26" si="2">H25/G25*D25</f>
        <v>0.20400000000000001</v>
      </c>
      <c r="J25" s="23" t="s">
        <v>113</v>
      </c>
    </row>
    <row r="26" spans="1:10" ht="16" x14ac:dyDescent="0.2">
      <c r="A26" s="6"/>
      <c r="B26" s="39" t="s">
        <v>114</v>
      </c>
      <c r="C26" s="39" t="s">
        <v>33</v>
      </c>
      <c r="D26" s="37">
        <v>1</v>
      </c>
      <c r="E26" s="36" t="s">
        <v>34</v>
      </c>
      <c r="F26" s="51" t="s">
        <v>35</v>
      </c>
      <c r="G26" s="38">
        <v>10</v>
      </c>
      <c r="H26" s="38">
        <v>1.31</v>
      </c>
      <c r="I26" s="37">
        <f t="shared" si="2"/>
        <v>0.13100000000000001</v>
      </c>
      <c r="J26" s="23" t="s">
        <v>115</v>
      </c>
    </row>
    <row r="27" spans="1:10" ht="16" x14ac:dyDescent="0.2">
      <c r="A27" s="17"/>
      <c r="B27" s="42"/>
      <c r="C27" s="42"/>
      <c r="D27" s="43"/>
      <c r="E27" s="36"/>
      <c r="F27" s="36"/>
      <c r="G27" s="36"/>
      <c r="H27" s="36"/>
      <c r="I27" s="36"/>
    </row>
    <row r="28" spans="1:10" ht="16" x14ac:dyDescent="0.2">
      <c r="A28" s="17" t="s">
        <v>29</v>
      </c>
      <c r="B28" s="42"/>
      <c r="C28" s="42"/>
      <c r="D28" s="43"/>
      <c r="E28" s="36"/>
      <c r="F28" s="36"/>
      <c r="G28" s="36"/>
      <c r="H28" s="36"/>
      <c r="I28" s="36"/>
    </row>
    <row r="29" spans="1:10" ht="16" x14ac:dyDescent="0.2">
      <c r="A29" s="6"/>
      <c r="B29" s="39" t="s">
        <v>116</v>
      </c>
      <c r="C29" s="39" t="s">
        <v>85</v>
      </c>
      <c r="D29" s="37">
        <v>1</v>
      </c>
      <c r="E29" s="36" t="s">
        <v>82</v>
      </c>
      <c r="F29" s="48">
        <v>2827905</v>
      </c>
      <c r="G29" s="38">
        <v>10</v>
      </c>
      <c r="H29" s="38">
        <f>0.564*G29</f>
        <v>5.64</v>
      </c>
      <c r="I29" s="37">
        <f t="shared" ref="I29:I32" si="3">H29/G29*D29</f>
        <v>0.56399999999999995</v>
      </c>
      <c r="J29" s="28" t="s">
        <v>117</v>
      </c>
    </row>
    <row r="30" spans="1:10" ht="16" x14ac:dyDescent="0.2">
      <c r="A30" s="6"/>
      <c r="B30" s="39" t="s">
        <v>73</v>
      </c>
      <c r="C30" s="39" t="s">
        <v>118</v>
      </c>
      <c r="D30" s="37">
        <v>1</v>
      </c>
      <c r="E30" s="36" t="s">
        <v>82</v>
      </c>
      <c r="F30" s="48">
        <v>2827901</v>
      </c>
      <c r="G30" s="38">
        <v>10</v>
      </c>
      <c r="H30" s="38">
        <f>0.49*G30</f>
        <v>4.9000000000000004</v>
      </c>
      <c r="I30" s="37">
        <f t="shared" si="3"/>
        <v>0.49000000000000005</v>
      </c>
      <c r="J30" s="28" t="s">
        <v>119</v>
      </c>
    </row>
    <row r="31" spans="1:10" ht="16" x14ac:dyDescent="0.2">
      <c r="A31" s="6"/>
      <c r="B31" s="39" t="s">
        <v>32</v>
      </c>
      <c r="C31" s="41" t="s">
        <v>33</v>
      </c>
      <c r="D31" s="37">
        <v>2</v>
      </c>
      <c r="E31" s="36" t="s">
        <v>34</v>
      </c>
      <c r="F31" s="51" t="s">
        <v>35</v>
      </c>
      <c r="G31" s="38">
        <v>10</v>
      </c>
      <c r="H31" s="38">
        <v>1.31</v>
      </c>
      <c r="I31" s="37">
        <f t="shared" si="3"/>
        <v>0.26200000000000001</v>
      </c>
      <c r="J31" s="22" t="s">
        <v>37</v>
      </c>
    </row>
    <row r="32" spans="1:10" ht="16" x14ac:dyDescent="0.2">
      <c r="A32" s="6"/>
      <c r="B32" s="41" t="s">
        <v>120</v>
      </c>
      <c r="C32" s="39" t="s">
        <v>121</v>
      </c>
      <c r="D32" s="37">
        <v>1</v>
      </c>
      <c r="E32" s="36" t="s">
        <v>31</v>
      </c>
      <c r="F32" s="48">
        <v>1516281</v>
      </c>
      <c r="G32" s="38">
        <v>100</v>
      </c>
      <c r="H32" s="38">
        <f>G32*0.146</f>
        <v>14.6</v>
      </c>
      <c r="I32" s="37">
        <f t="shared" si="3"/>
        <v>0.14599999999999999</v>
      </c>
      <c r="J32" s="22" t="s">
        <v>122</v>
      </c>
    </row>
    <row r="33" spans="1:10" ht="16" x14ac:dyDescent="0.2">
      <c r="A33" s="15"/>
      <c r="B33" s="42"/>
      <c r="C33" s="42"/>
      <c r="D33" s="43"/>
      <c r="E33" s="36"/>
      <c r="F33" s="36"/>
      <c r="G33" s="36"/>
      <c r="H33" s="36"/>
      <c r="I33" s="36"/>
    </row>
    <row r="34" spans="1:10" ht="16" x14ac:dyDescent="0.2">
      <c r="A34" s="15" t="s">
        <v>60</v>
      </c>
      <c r="B34" s="42"/>
      <c r="C34" s="42"/>
      <c r="D34" s="43"/>
      <c r="E34" s="36"/>
      <c r="F34" s="36"/>
      <c r="G34" s="36"/>
      <c r="H34" s="36"/>
      <c r="I34" s="36"/>
    </row>
    <row r="35" spans="1:10" ht="16" x14ac:dyDescent="0.2">
      <c r="A35" s="9"/>
      <c r="B35" s="39" t="s">
        <v>62</v>
      </c>
      <c r="C35" s="39" t="s">
        <v>63</v>
      </c>
      <c r="D35" s="37">
        <v>1</v>
      </c>
      <c r="E35" s="36" t="s">
        <v>158</v>
      </c>
      <c r="F35" s="51"/>
      <c r="G35" s="38">
        <v>5</v>
      </c>
      <c r="H35" s="38">
        <v>2.5299999999999998</v>
      </c>
      <c r="I35" s="37">
        <f>H35/G35*D35</f>
        <v>0.50600000000000001</v>
      </c>
      <c r="J35" s="23" t="s">
        <v>64</v>
      </c>
    </row>
    <row r="36" spans="1:10" ht="16" x14ac:dyDescent="0.2">
      <c r="A36" s="6"/>
      <c r="B36" s="39" t="s">
        <v>123</v>
      </c>
      <c r="C36" s="39" t="s">
        <v>124</v>
      </c>
      <c r="D36" s="37">
        <v>1</v>
      </c>
      <c r="E36" s="36" t="s">
        <v>67</v>
      </c>
      <c r="F36" s="52"/>
      <c r="G36" s="38">
        <v>1</v>
      </c>
      <c r="H36" s="38">
        <v>2.5</v>
      </c>
      <c r="I36" s="55">
        <f t="shared" ref="I36:I39" si="4">H36/G36*D36</f>
        <v>2.5</v>
      </c>
      <c r="J36" s="68" t="s">
        <v>168</v>
      </c>
    </row>
    <row r="37" spans="1:10" ht="16" x14ac:dyDescent="0.2">
      <c r="A37" s="6"/>
      <c r="B37" s="39" t="s">
        <v>125</v>
      </c>
      <c r="C37" s="42" t="s">
        <v>160</v>
      </c>
      <c r="D37" s="43">
        <v>1</v>
      </c>
      <c r="E37" s="43" t="s">
        <v>67</v>
      </c>
      <c r="F37" s="36"/>
      <c r="G37" s="43">
        <v>1</v>
      </c>
      <c r="H37" s="43">
        <v>6.5</v>
      </c>
      <c r="I37" s="55">
        <f t="shared" si="4"/>
        <v>6.5</v>
      </c>
      <c r="J37" s="68" t="s">
        <v>169</v>
      </c>
    </row>
    <row r="38" spans="1:10" ht="16" x14ac:dyDescent="0.2">
      <c r="A38" s="25"/>
      <c r="B38" s="42" t="s">
        <v>126</v>
      </c>
      <c r="C38" s="39" t="s">
        <v>26</v>
      </c>
      <c r="D38" s="43">
        <v>1</v>
      </c>
      <c r="E38" s="43" t="s">
        <v>127</v>
      </c>
      <c r="F38" s="36"/>
      <c r="G38" s="43">
        <v>1</v>
      </c>
      <c r="H38" s="43">
        <v>6.95</v>
      </c>
      <c r="I38" s="55">
        <f t="shared" si="4"/>
        <v>6.95</v>
      </c>
      <c r="J38" s="23" t="s">
        <v>128</v>
      </c>
    </row>
    <row r="39" spans="1:10" ht="16" x14ac:dyDescent="0.2">
      <c r="A39" s="25"/>
      <c r="B39" s="42" t="s">
        <v>129</v>
      </c>
      <c r="C39" s="39" t="s">
        <v>130</v>
      </c>
      <c r="D39" s="43">
        <v>1</v>
      </c>
      <c r="E39" s="36" t="s">
        <v>159</v>
      </c>
      <c r="F39" s="36"/>
      <c r="G39" s="43">
        <v>5</v>
      </c>
      <c r="H39" s="43">
        <v>1.99</v>
      </c>
      <c r="I39" s="55">
        <f t="shared" si="4"/>
        <v>0.39800000000000002</v>
      </c>
      <c r="J39" s="29" t="s">
        <v>131</v>
      </c>
    </row>
    <row r="40" spans="1:10" ht="16" x14ac:dyDescent="0.2">
      <c r="A40" s="25"/>
      <c r="B40" s="69" t="s">
        <v>132</v>
      </c>
      <c r="C40" s="70"/>
      <c r="D40" s="71">
        <v>2</v>
      </c>
      <c r="E40" s="56"/>
      <c r="F40" s="56"/>
      <c r="G40" s="56"/>
      <c r="H40" s="56"/>
      <c r="I40" s="56"/>
      <c r="J40" s="72"/>
    </row>
    <row r="41" spans="1:10" ht="16" x14ac:dyDescent="0.2">
      <c r="A41" s="25"/>
      <c r="B41" s="69" t="s">
        <v>133</v>
      </c>
      <c r="C41" s="70"/>
      <c r="D41" s="71">
        <v>1</v>
      </c>
      <c r="E41" s="71" t="s">
        <v>134</v>
      </c>
      <c r="F41" s="56"/>
      <c r="G41" s="71">
        <v>100</v>
      </c>
      <c r="H41" s="71">
        <v>4</v>
      </c>
      <c r="I41" s="55">
        <f>H41/G41*D40</f>
        <v>0.08</v>
      </c>
      <c r="J41" s="72"/>
    </row>
    <row r="42" spans="1:10" ht="16" x14ac:dyDescent="0.2">
      <c r="A42" s="25"/>
      <c r="B42" s="69" t="s">
        <v>135</v>
      </c>
      <c r="C42" s="70"/>
      <c r="D42" s="71">
        <v>1</v>
      </c>
      <c r="E42" s="56"/>
      <c r="F42" s="56"/>
      <c r="G42" s="56"/>
      <c r="H42" s="56"/>
      <c r="I42" s="57"/>
      <c r="J42" s="72"/>
    </row>
    <row r="43" spans="1:10" ht="16" x14ac:dyDescent="0.2">
      <c r="A43" s="25"/>
      <c r="B43" s="39"/>
      <c r="C43" s="39"/>
      <c r="D43" s="36"/>
      <c r="E43" s="36"/>
      <c r="F43" s="36"/>
      <c r="G43" s="36"/>
      <c r="H43" s="36"/>
      <c r="I43" s="36"/>
    </row>
    <row r="44" spans="1:10" ht="16" x14ac:dyDescent="0.2">
      <c r="A44" s="27" t="s">
        <v>92</v>
      </c>
      <c r="B44" s="39"/>
      <c r="C44" s="39"/>
      <c r="D44" s="36"/>
      <c r="E44" s="36"/>
      <c r="F44" s="36"/>
      <c r="G44" s="36"/>
      <c r="H44" s="36"/>
      <c r="I44" s="36"/>
    </row>
    <row r="45" spans="1:10" ht="16" x14ac:dyDescent="0.2">
      <c r="A45" s="25"/>
      <c r="B45" s="42" t="s">
        <v>108</v>
      </c>
      <c r="C45" s="42" t="s">
        <v>136</v>
      </c>
      <c r="D45" s="43">
        <v>9</v>
      </c>
      <c r="E45" s="43" t="s">
        <v>106</v>
      </c>
      <c r="F45" s="36"/>
      <c r="G45" s="43">
        <v>1000</v>
      </c>
      <c r="H45" s="43">
        <v>25.9</v>
      </c>
      <c r="I45" s="37">
        <f t="shared" ref="I45:I47" si="5">H45/G45*D45</f>
        <v>0.2331</v>
      </c>
      <c r="J45" s="23" t="s">
        <v>112</v>
      </c>
    </row>
    <row r="46" spans="1:10" ht="16" x14ac:dyDescent="0.2">
      <c r="A46" s="25"/>
      <c r="B46" s="42" t="s">
        <v>163</v>
      </c>
      <c r="C46" s="39" t="s">
        <v>162</v>
      </c>
      <c r="D46" s="43">
        <v>9</v>
      </c>
      <c r="E46" s="43" t="s">
        <v>106</v>
      </c>
      <c r="F46" s="36"/>
      <c r="G46" s="43">
        <v>1000</v>
      </c>
      <c r="H46" s="43">
        <v>24</v>
      </c>
      <c r="I46" s="37">
        <f t="shared" si="5"/>
        <v>0.216</v>
      </c>
      <c r="J46" s="23" t="s">
        <v>137</v>
      </c>
    </row>
    <row r="47" spans="1:10" ht="16" x14ac:dyDescent="0.2">
      <c r="A47" s="25"/>
      <c r="B47" s="42" t="s">
        <v>138</v>
      </c>
      <c r="C47" s="42" t="s">
        <v>136</v>
      </c>
      <c r="D47" s="43">
        <v>9</v>
      </c>
      <c r="E47" s="43" t="s">
        <v>106</v>
      </c>
      <c r="F47" s="36"/>
      <c r="G47" s="43">
        <v>2000</v>
      </c>
      <c r="H47" s="43">
        <v>53.2</v>
      </c>
      <c r="I47" s="37">
        <f t="shared" si="5"/>
        <v>0.23940000000000003</v>
      </c>
      <c r="J47" s="23" t="s">
        <v>139</v>
      </c>
    </row>
    <row r="48" spans="1:10" ht="16" x14ac:dyDescent="0.2">
      <c r="A48" s="25"/>
      <c r="B48" s="39"/>
      <c r="C48" s="39"/>
      <c r="D48" s="36"/>
      <c r="E48" s="36"/>
      <c r="F48" s="36"/>
      <c r="G48" s="36"/>
      <c r="H48" s="36"/>
      <c r="I48" s="36"/>
    </row>
    <row r="49" spans="1:15" ht="16" x14ac:dyDescent="0.2">
      <c r="A49" s="27" t="s">
        <v>140</v>
      </c>
      <c r="B49" s="39"/>
      <c r="C49" s="39"/>
      <c r="D49" s="36"/>
      <c r="E49" s="36"/>
      <c r="F49" s="36"/>
      <c r="G49" s="36"/>
      <c r="H49" s="36"/>
      <c r="I49" s="36"/>
    </row>
    <row r="50" spans="1:15" ht="16" x14ac:dyDescent="0.2">
      <c r="A50" s="25"/>
      <c r="B50" s="42" t="s">
        <v>141</v>
      </c>
      <c r="C50" s="42" t="s">
        <v>136</v>
      </c>
      <c r="D50" s="43">
        <v>4</v>
      </c>
      <c r="E50" s="43" t="s">
        <v>106</v>
      </c>
      <c r="F50" s="36"/>
      <c r="G50" s="43">
        <v>200</v>
      </c>
      <c r="H50" s="43">
        <v>38.6</v>
      </c>
      <c r="I50" s="37">
        <f t="shared" ref="I50:I53" si="6">H50/G50*D50</f>
        <v>0.77200000000000002</v>
      </c>
      <c r="J50" s="23" t="s">
        <v>142</v>
      </c>
    </row>
    <row r="51" spans="1:15" ht="16" x14ac:dyDescent="0.2">
      <c r="A51" s="25"/>
      <c r="B51" s="42" t="s">
        <v>108</v>
      </c>
      <c r="C51" s="42" t="s">
        <v>136</v>
      </c>
      <c r="D51" s="43">
        <v>8</v>
      </c>
      <c r="E51" s="43" t="s">
        <v>106</v>
      </c>
      <c r="F51" s="36"/>
      <c r="G51" s="43">
        <v>1000</v>
      </c>
      <c r="H51" s="43">
        <v>25.9</v>
      </c>
      <c r="I51" s="37">
        <f t="shared" si="6"/>
        <v>0.2072</v>
      </c>
      <c r="J51" s="23" t="s">
        <v>112</v>
      </c>
    </row>
    <row r="52" spans="1:15" ht="16" x14ac:dyDescent="0.2">
      <c r="A52" s="25"/>
      <c r="B52" s="42" t="s">
        <v>143</v>
      </c>
      <c r="C52" s="42" t="s">
        <v>136</v>
      </c>
      <c r="D52" s="43">
        <v>16</v>
      </c>
      <c r="E52" s="43" t="s">
        <v>106</v>
      </c>
      <c r="F52" s="36"/>
      <c r="G52" s="43">
        <v>5000</v>
      </c>
      <c r="H52" s="43">
        <v>15</v>
      </c>
      <c r="I52" s="37">
        <f t="shared" si="6"/>
        <v>4.8000000000000001E-2</v>
      </c>
      <c r="J52" s="23" t="s">
        <v>144</v>
      </c>
    </row>
    <row r="53" spans="1:15" ht="16" x14ac:dyDescent="0.2">
      <c r="A53" s="25"/>
      <c r="B53" s="39" t="s">
        <v>145</v>
      </c>
      <c r="C53" s="42" t="s">
        <v>146</v>
      </c>
      <c r="D53" s="43">
        <v>8</v>
      </c>
      <c r="E53" s="36" t="s">
        <v>166</v>
      </c>
      <c r="F53" s="36"/>
      <c r="G53" s="43">
        <v>1</v>
      </c>
      <c r="H53" s="43">
        <v>0.49</v>
      </c>
      <c r="I53" s="37">
        <f t="shared" si="6"/>
        <v>3.92</v>
      </c>
      <c r="J53" s="23" t="s">
        <v>147</v>
      </c>
    </row>
    <row r="54" spans="1:15" ht="16" x14ac:dyDescent="0.2">
      <c r="A54" s="25"/>
      <c r="B54" s="39"/>
      <c r="C54" s="39"/>
      <c r="D54" s="36"/>
      <c r="E54" s="36"/>
      <c r="F54" s="36"/>
      <c r="G54" s="36"/>
      <c r="H54" s="36"/>
      <c r="I54" s="36"/>
    </row>
    <row r="55" spans="1:15" ht="16" x14ac:dyDescent="0.2">
      <c r="A55" s="27" t="s">
        <v>148</v>
      </c>
      <c r="B55" s="39"/>
      <c r="C55" s="39"/>
      <c r="D55" s="36"/>
      <c r="E55" s="36"/>
      <c r="F55" s="36"/>
      <c r="G55" s="36"/>
      <c r="H55" s="36"/>
      <c r="I55" s="36"/>
    </row>
    <row r="56" spans="1:15" ht="16" x14ac:dyDescent="0.2">
      <c r="A56" s="25"/>
      <c r="B56" s="42" t="s">
        <v>149</v>
      </c>
      <c r="C56" s="42" t="s">
        <v>106</v>
      </c>
      <c r="D56" s="43">
        <v>6</v>
      </c>
      <c r="E56" s="43" t="s">
        <v>106</v>
      </c>
      <c r="F56" s="36"/>
      <c r="G56" s="43">
        <v>1000</v>
      </c>
      <c r="H56" s="43">
        <v>50</v>
      </c>
      <c r="I56" s="37">
        <f t="shared" ref="I56:I60" si="7">H56/G56*D56</f>
        <v>0.30000000000000004</v>
      </c>
      <c r="J56" s="23" t="s">
        <v>150</v>
      </c>
    </row>
    <row r="57" spans="1:15" ht="16" x14ac:dyDescent="0.2">
      <c r="A57" s="25"/>
      <c r="B57" s="39" t="s">
        <v>145</v>
      </c>
      <c r="C57" s="42" t="s">
        <v>146</v>
      </c>
      <c r="D57" s="43">
        <v>6</v>
      </c>
      <c r="E57" s="43" t="s">
        <v>146</v>
      </c>
      <c r="F57" s="36"/>
      <c r="G57" s="43">
        <v>1</v>
      </c>
      <c r="H57" s="43">
        <v>0.49</v>
      </c>
      <c r="I57" s="37">
        <f t="shared" si="7"/>
        <v>2.94</v>
      </c>
      <c r="J57" s="23" t="s">
        <v>147</v>
      </c>
    </row>
    <row r="58" spans="1:15" ht="16" x14ac:dyDescent="0.2">
      <c r="A58" s="25"/>
      <c r="B58" s="42" t="s">
        <v>143</v>
      </c>
      <c r="C58" s="42" t="s">
        <v>106</v>
      </c>
      <c r="D58" s="43">
        <f>4*6</f>
        <v>24</v>
      </c>
      <c r="E58" s="43" t="s">
        <v>106</v>
      </c>
      <c r="F58" s="36"/>
      <c r="G58" s="43">
        <v>5000</v>
      </c>
      <c r="H58" s="43">
        <v>15</v>
      </c>
      <c r="I58" s="37">
        <f t="shared" si="7"/>
        <v>7.2000000000000008E-2</v>
      </c>
      <c r="J58" s="23" t="s">
        <v>144</v>
      </c>
    </row>
    <row r="59" spans="1:15" ht="16" x14ac:dyDescent="0.2">
      <c r="A59" s="25"/>
      <c r="B59" s="42" t="s">
        <v>108</v>
      </c>
      <c r="C59" s="42" t="s">
        <v>106</v>
      </c>
      <c r="D59" s="43">
        <v>6</v>
      </c>
      <c r="E59" s="43" t="s">
        <v>106</v>
      </c>
      <c r="F59" s="36"/>
      <c r="G59" s="43">
        <v>1000</v>
      </c>
      <c r="H59" s="43">
        <v>25.9</v>
      </c>
      <c r="I59" s="37">
        <f t="shared" si="7"/>
        <v>0.15539999999999998</v>
      </c>
      <c r="J59" s="23" t="s">
        <v>112</v>
      </c>
    </row>
    <row r="60" spans="1:15" ht="16" x14ac:dyDescent="0.2">
      <c r="A60" s="25"/>
      <c r="B60" s="39" t="s">
        <v>151</v>
      </c>
      <c r="C60" s="39" t="s">
        <v>171</v>
      </c>
      <c r="D60" s="43">
        <v>6</v>
      </c>
      <c r="E60" s="43" t="s">
        <v>106</v>
      </c>
      <c r="F60" s="36"/>
      <c r="G60" s="43">
        <v>500</v>
      </c>
      <c r="H60" s="43">
        <v>17.399999999999999</v>
      </c>
      <c r="I60" s="37">
        <f t="shared" si="7"/>
        <v>0.20879999999999999</v>
      </c>
      <c r="J60" s="23" t="s">
        <v>152</v>
      </c>
    </row>
    <row r="61" spans="1:15" ht="16" x14ac:dyDescent="0.2">
      <c r="A61" s="25"/>
      <c r="B61" s="39"/>
      <c r="C61" s="39"/>
      <c r="D61" s="36"/>
      <c r="E61" s="36"/>
      <c r="F61" s="36"/>
      <c r="G61" s="36"/>
      <c r="H61" s="36"/>
      <c r="I61" s="36"/>
    </row>
    <row r="62" spans="1:15" ht="16" x14ac:dyDescent="0.2">
      <c r="A62" s="27" t="s">
        <v>153</v>
      </c>
      <c r="B62" s="39"/>
      <c r="C62" s="39"/>
      <c r="D62" s="36"/>
      <c r="E62" s="36"/>
      <c r="F62" s="36"/>
      <c r="G62" s="36"/>
      <c r="H62" s="36"/>
      <c r="I62" s="36"/>
    </row>
    <row r="63" spans="1:15" ht="16" x14ac:dyDescent="0.2">
      <c r="A63" s="25"/>
      <c r="B63" s="42" t="s">
        <v>154</v>
      </c>
      <c r="C63" s="39" t="s">
        <v>161</v>
      </c>
      <c r="D63" s="36">
        <v>1</v>
      </c>
      <c r="E63" s="43" t="s">
        <v>157</v>
      </c>
      <c r="F63" s="36"/>
      <c r="G63" s="43"/>
      <c r="H63" s="36"/>
      <c r="I63" s="36"/>
      <c r="K63" s="30" t="s">
        <v>155</v>
      </c>
      <c r="O63" s="1">
        <v>10</v>
      </c>
    </row>
    <row r="64" spans="1:15" ht="16" x14ac:dyDescent="0.2">
      <c r="A64" s="25"/>
      <c r="B64" s="42"/>
      <c r="C64" s="39"/>
      <c r="D64" s="36"/>
      <c r="E64" s="43"/>
      <c r="F64" s="36"/>
      <c r="G64" s="43"/>
      <c r="H64" s="36"/>
      <c r="I64" s="36"/>
      <c r="K64" s="1"/>
      <c r="O64" s="1"/>
    </row>
    <row r="65" spans="1:25" ht="17" thickBot="1" x14ac:dyDescent="0.25">
      <c r="A65" s="25"/>
      <c r="B65" s="42"/>
      <c r="C65" s="39"/>
      <c r="D65" s="36"/>
      <c r="E65" s="43"/>
      <c r="F65" s="36"/>
      <c r="G65" s="43"/>
      <c r="H65" s="36"/>
      <c r="I65" s="36"/>
      <c r="K65" s="30"/>
      <c r="O65" s="1"/>
    </row>
    <row r="66" spans="1:25" ht="17" thickBot="1" x14ac:dyDescent="0.25">
      <c r="A66" s="58" t="s">
        <v>164</v>
      </c>
      <c r="B66" s="59"/>
      <c r="C66" s="60"/>
      <c r="D66" s="61"/>
      <c r="E66" s="62"/>
      <c r="F66" s="61"/>
      <c r="G66" s="62"/>
      <c r="H66" s="63">
        <f>SUM(H69:H93)</f>
        <v>115.785</v>
      </c>
      <c r="I66" s="63">
        <f>SUM(I69:I93)</f>
        <v>112.8336</v>
      </c>
      <c r="K66" s="30"/>
      <c r="O66" s="1"/>
    </row>
    <row r="67" spans="1:25" ht="16" x14ac:dyDescent="0.2">
      <c r="A67" s="25"/>
      <c r="B67" s="42"/>
      <c r="C67" s="39"/>
      <c r="D67" s="36"/>
      <c r="E67" s="43"/>
      <c r="F67" s="43"/>
      <c r="G67" s="36"/>
      <c r="H67" s="36"/>
      <c r="I67" s="36"/>
      <c r="K67" s="30"/>
      <c r="O67" s="1"/>
    </row>
    <row r="68" spans="1:25" ht="16" x14ac:dyDescent="0.2">
      <c r="A68" s="10" t="s">
        <v>9</v>
      </c>
      <c r="B68" s="36"/>
      <c r="C68" s="36"/>
      <c r="D68" s="37"/>
      <c r="E68" s="36"/>
      <c r="F68" s="37"/>
      <c r="G68" s="38"/>
      <c r="H68" s="40"/>
      <c r="I68" s="37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6" x14ac:dyDescent="0.2">
      <c r="A69" s="10"/>
      <c r="B69" s="36" t="s">
        <v>10</v>
      </c>
      <c r="C69" s="36" t="s">
        <v>11</v>
      </c>
      <c r="D69" s="37">
        <v>1</v>
      </c>
      <c r="E69" s="36" t="s">
        <v>12</v>
      </c>
      <c r="F69" s="37"/>
      <c r="G69" s="38"/>
      <c r="H69" s="40"/>
      <c r="I69" s="37"/>
      <c r="J69" s="68" t="s">
        <v>170</v>
      </c>
      <c r="K69" s="16"/>
      <c r="L69" s="16"/>
      <c r="M69" s="16"/>
      <c r="N69" s="1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6" x14ac:dyDescent="0.2">
      <c r="A70" s="10"/>
      <c r="B70" s="36" t="s">
        <v>17</v>
      </c>
      <c r="C70" s="36" t="s">
        <v>18</v>
      </c>
      <c r="D70" s="37">
        <v>1</v>
      </c>
      <c r="E70" s="36" t="s">
        <v>12</v>
      </c>
      <c r="F70" s="37"/>
      <c r="G70" s="53"/>
      <c r="H70" s="53"/>
      <c r="I70" s="37"/>
      <c r="J70" s="68" t="s">
        <v>170</v>
      </c>
      <c r="K70" s="16"/>
      <c r="L70" s="16"/>
      <c r="M70" s="16"/>
      <c r="N70" s="1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6" x14ac:dyDescent="0.2">
      <c r="A71" s="10"/>
      <c r="B71" s="36" t="s">
        <v>19</v>
      </c>
      <c r="C71" s="36" t="s">
        <v>20</v>
      </c>
      <c r="D71" s="37">
        <v>2</v>
      </c>
      <c r="E71" s="36" t="s">
        <v>12</v>
      </c>
      <c r="F71" s="37"/>
      <c r="G71" s="53"/>
      <c r="H71" s="38"/>
      <c r="I71" s="37"/>
      <c r="J71" s="68" t="s">
        <v>170</v>
      </c>
      <c r="K71" s="16"/>
      <c r="L71" s="16"/>
      <c r="M71" s="16"/>
      <c r="N71" s="1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6" x14ac:dyDescent="0.2">
      <c r="A72" s="10"/>
      <c r="B72" s="36" t="s">
        <v>21</v>
      </c>
      <c r="C72" s="36" t="s">
        <v>22</v>
      </c>
      <c r="D72" s="36">
        <v>2</v>
      </c>
      <c r="E72" s="36" t="s">
        <v>26</v>
      </c>
      <c r="F72" s="37"/>
      <c r="G72" s="38">
        <v>1</v>
      </c>
      <c r="H72" s="38">
        <v>15.25</v>
      </c>
      <c r="I72" s="37">
        <f>H72*D72</f>
        <v>30.5</v>
      </c>
      <c r="J72" s="21" t="s">
        <v>23</v>
      </c>
      <c r="K72" s="16"/>
      <c r="L72" s="16"/>
      <c r="M72" s="16"/>
      <c r="N72" s="1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6" x14ac:dyDescent="0.2">
      <c r="A73" s="10"/>
      <c r="B73" s="36"/>
      <c r="C73" s="36"/>
      <c r="D73" s="36"/>
      <c r="E73" s="36"/>
      <c r="F73" s="37"/>
      <c r="G73" s="38"/>
      <c r="H73" s="38"/>
      <c r="I73" s="37"/>
      <c r="J73" s="18"/>
      <c r="K73" s="18"/>
      <c r="L73" s="18"/>
      <c r="M73" s="18"/>
      <c r="N73" s="18"/>
      <c r="O73" s="16"/>
      <c r="P73" s="16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6" x14ac:dyDescent="0.2">
      <c r="A74" s="17"/>
      <c r="B74" s="36"/>
      <c r="C74" s="36"/>
      <c r="D74" s="36"/>
      <c r="E74" s="53"/>
      <c r="F74" s="53"/>
      <c r="G74" s="53"/>
      <c r="H74" s="53"/>
      <c r="I74" s="53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6" x14ac:dyDescent="0.2">
      <c r="A75" s="17" t="s">
        <v>29</v>
      </c>
      <c r="B75" s="36"/>
      <c r="C75" s="36"/>
      <c r="D75" s="36"/>
      <c r="E75" s="53"/>
      <c r="F75" s="53"/>
      <c r="G75" s="53"/>
      <c r="H75" s="53"/>
      <c r="I75" s="53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6" x14ac:dyDescent="0.2">
      <c r="A76" s="10"/>
      <c r="B76" s="36" t="s">
        <v>32</v>
      </c>
      <c r="C76" s="36" t="s">
        <v>33</v>
      </c>
      <c r="D76" s="37">
        <v>2</v>
      </c>
      <c r="E76" s="36" t="s">
        <v>34</v>
      </c>
      <c r="F76" s="36" t="s">
        <v>35</v>
      </c>
      <c r="G76" s="38">
        <v>10</v>
      </c>
      <c r="H76" s="38">
        <v>1.31</v>
      </c>
      <c r="I76" s="37">
        <f t="shared" ref="I76:I78" si="8">H76/G76*D76</f>
        <v>0.26200000000000001</v>
      </c>
      <c r="J76" s="22" t="s">
        <v>37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6" x14ac:dyDescent="0.2">
      <c r="A77" s="10"/>
      <c r="B77" s="36" t="s">
        <v>46</v>
      </c>
      <c r="C77" s="36" t="s">
        <v>48</v>
      </c>
      <c r="D77" s="37">
        <v>2</v>
      </c>
      <c r="E77" s="36" t="s">
        <v>31</v>
      </c>
      <c r="F77" s="37">
        <v>9845429</v>
      </c>
      <c r="G77" s="38">
        <v>5</v>
      </c>
      <c r="H77" s="38">
        <f>0.335*G77</f>
        <v>1.675</v>
      </c>
      <c r="I77" s="37">
        <f t="shared" si="8"/>
        <v>0.67</v>
      </c>
      <c r="J77" s="22" t="s">
        <v>50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6" x14ac:dyDescent="0.2">
      <c r="A78" s="10"/>
      <c r="B78" s="36" t="s">
        <v>52</v>
      </c>
      <c r="C78" s="36" t="s">
        <v>53</v>
      </c>
      <c r="D78" s="37">
        <v>4</v>
      </c>
      <c r="E78" s="36" t="s">
        <v>31</v>
      </c>
      <c r="F78" s="37">
        <v>9240640</v>
      </c>
      <c r="G78" s="38">
        <v>10</v>
      </c>
      <c r="H78" s="53">
        <f>0.061*G78</f>
        <v>0.61</v>
      </c>
      <c r="I78" s="37">
        <f t="shared" si="8"/>
        <v>0.24399999999999999</v>
      </c>
      <c r="J78" s="22" t="s">
        <v>55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6" x14ac:dyDescent="0.2">
      <c r="A79" s="17"/>
      <c r="B79" s="36"/>
      <c r="C79" s="36"/>
      <c r="D79" s="36"/>
      <c r="E79" s="53"/>
      <c r="F79" s="53"/>
      <c r="G79" s="53"/>
      <c r="H79" s="53"/>
      <c r="I79" s="3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6" x14ac:dyDescent="0.2">
      <c r="A80" s="17" t="s">
        <v>60</v>
      </c>
      <c r="B80" s="36"/>
      <c r="C80" s="36"/>
      <c r="D80" s="36"/>
      <c r="E80" s="53"/>
      <c r="F80" s="53"/>
      <c r="G80" s="53"/>
      <c r="H80" s="38"/>
      <c r="I80" s="53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6" x14ac:dyDescent="0.2">
      <c r="A81" s="10"/>
      <c r="B81" s="36" t="s">
        <v>62</v>
      </c>
      <c r="C81" s="36" t="s">
        <v>63</v>
      </c>
      <c r="D81" s="37">
        <v>2</v>
      </c>
      <c r="E81" s="36" t="s">
        <v>167</v>
      </c>
      <c r="F81" s="36"/>
      <c r="G81" s="38">
        <v>5</v>
      </c>
      <c r="H81" s="38">
        <v>2.5299999999999998</v>
      </c>
      <c r="I81" s="37">
        <f>H81/G81*D81</f>
        <v>1.012</v>
      </c>
      <c r="J81" s="21" t="s">
        <v>64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6" x14ac:dyDescent="0.2">
      <c r="A82" s="10"/>
      <c r="B82" s="36"/>
      <c r="C82" s="36"/>
      <c r="D82" s="37"/>
      <c r="E82" s="36"/>
      <c r="F82" s="36"/>
      <c r="G82" s="38"/>
      <c r="H82" s="38"/>
      <c r="I82" s="37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6" x14ac:dyDescent="0.2">
      <c r="A83" s="17" t="s">
        <v>72</v>
      </c>
      <c r="B83" s="36"/>
      <c r="C83" s="36"/>
      <c r="D83" s="36"/>
      <c r="E83" s="53"/>
      <c r="F83" s="53"/>
      <c r="G83" s="53"/>
      <c r="H83" s="53"/>
      <c r="I83" s="37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6" x14ac:dyDescent="0.2">
      <c r="A84" s="24"/>
      <c r="B84" s="36" t="s">
        <v>62</v>
      </c>
      <c r="C84" s="36" t="s">
        <v>63</v>
      </c>
      <c r="D84" s="37">
        <v>1</v>
      </c>
      <c r="E84" s="36" t="s">
        <v>167</v>
      </c>
      <c r="F84" s="36"/>
      <c r="G84" s="38">
        <v>5</v>
      </c>
      <c r="H84" s="38">
        <v>2.5299999999999998</v>
      </c>
      <c r="I84" s="37">
        <f t="shared" ref="I84:I87" si="9">H84/G84*D84</f>
        <v>0.50600000000000001</v>
      </c>
      <c r="J84" s="21" t="s">
        <v>64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6" x14ac:dyDescent="0.2">
      <c r="A85" s="24"/>
      <c r="B85" s="36" t="s">
        <v>73</v>
      </c>
      <c r="C85" s="36" t="s">
        <v>74</v>
      </c>
      <c r="D85" s="36">
        <v>1</v>
      </c>
      <c r="E85" s="53" t="s">
        <v>31</v>
      </c>
      <c r="F85" s="53"/>
      <c r="G85" s="36">
        <v>5</v>
      </c>
      <c r="H85" s="53">
        <f>0.225*G85</f>
        <v>1.125</v>
      </c>
      <c r="I85" s="37">
        <f t="shared" si="9"/>
        <v>0.22500000000000001</v>
      </c>
      <c r="J85" s="21" t="s">
        <v>76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6" x14ac:dyDescent="0.2">
      <c r="A86" s="24"/>
      <c r="B86" s="36" t="s">
        <v>78</v>
      </c>
      <c r="C86" s="36" t="s">
        <v>79</v>
      </c>
      <c r="D86" s="36">
        <v>1</v>
      </c>
      <c r="E86" s="53" t="s">
        <v>31</v>
      </c>
      <c r="F86" s="53"/>
      <c r="G86" s="36">
        <v>5</v>
      </c>
      <c r="H86" s="53">
        <f>0.331*G86</f>
        <v>1.655</v>
      </c>
      <c r="I86" s="37">
        <f t="shared" si="9"/>
        <v>0.33100000000000002</v>
      </c>
      <c r="J86" s="21" t="s">
        <v>83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6" x14ac:dyDescent="0.2">
      <c r="A87" s="24"/>
      <c r="B87" s="36" t="s">
        <v>86</v>
      </c>
      <c r="C87" s="36" t="s">
        <v>87</v>
      </c>
      <c r="D87" s="36">
        <v>1</v>
      </c>
      <c r="E87" s="53" t="s">
        <v>31</v>
      </c>
      <c r="F87" s="53"/>
      <c r="G87" s="36">
        <v>5</v>
      </c>
      <c r="H87" s="53">
        <f>0.602*G87</f>
        <v>3.01</v>
      </c>
      <c r="I87" s="37">
        <f t="shared" si="9"/>
        <v>0.60199999999999998</v>
      </c>
      <c r="J87" s="21" t="s">
        <v>90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6" x14ac:dyDescent="0.2">
      <c r="A88" s="24"/>
      <c r="B88" s="53"/>
      <c r="C88" s="53"/>
      <c r="D88" s="53"/>
      <c r="E88" s="53"/>
      <c r="F88" s="53"/>
      <c r="G88" s="53"/>
      <c r="H88" s="53"/>
      <c r="I88" s="53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6" x14ac:dyDescent="0.2">
      <c r="A89" s="27" t="s">
        <v>92</v>
      </c>
      <c r="B89" s="53"/>
      <c r="C89" s="53"/>
      <c r="D89" s="53"/>
      <c r="E89" s="53"/>
      <c r="F89" s="53"/>
      <c r="G89" s="53"/>
      <c r="H89" s="53"/>
      <c r="I89" s="53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6" x14ac:dyDescent="0.2">
      <c r="A90" s="24"/>
      <c r="B90" s="54" t="s">
        <v>93</v>
      </c>
      <c r="C90" s="53"/>
      <c r="D90" s="36">
        <v>8</v>
      </c>
      <c r="E90" s="36" t="s">
        <v>31</v>
      </c>
      <c r="F90" s="53"/>
      <c r="G90" s="36">
        <v>1</v>
      </c>
      <c r="H90" s="53">
        <f>7.93</f>
        <v>7.93</v>
      </c>
      <c r="I90" s="37">
        <f t="shared" ref="I90:I93" si="10">H90/G90*D90</f>
        <v>63.44</v>
      </c>
      <c r="J90" s="23" t="s">
        <v>95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6" x14ac:dyDescent="0.2">
      <c r="A91" s="24"/>
      <c r="B91" s="43" t="s">
        <v>99</v>
      </c>
      <c r="C91" s="53"/>
      <c r="D91" s="36">
        <v>4</v>
      </c>
      <c r="E91" s="36" t="s">
        <v>31</v>
      </c>
      <c r="F91" s="53"/>
      <c r="G91" s="36">
        <v>1</v>
      </c>
      <c r="H91" s="36">
        <v>3.66</v>
      </c>
      <c r="I91" s="37">
        <f t="shared" si="10"/>
        <v>14.64</v>
      </c>
      <c r="J91" s="23" t="s">
        <v>100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6" x14ac:dyDescent="0.2">
      <c r="A92" s="24"/>
      <c r="B92" s="43" t="s">
        <v>105</v>
      </c>
      <c r="C92" s="53"/>
      <c r="D92" s="36">
        <v>8</v>
      </c>
      <c r="E92" s="36" t="s">
        <v>106</v>
      </c>
      <c r="F92" s="53"/>
      <c r="G92" s="36">
        <v>2000</v>
      </c>
      <c r="H92" s="53">
        <f>48.6</f>
        <v>48.6</v>
      </c>
      <c r="I92" s="37">
        <f t="shared" si="10"/>
        <v>0.19440000000000002</v>
      </c>
      <c r="J92" s="23" t="s">
        <v>107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6" x14ac:dyDescent="0.2">
      <c r="A93" s="24"/>
      <c r="B93" s="43" t="s">
        <v>108</v>
      </c>
      <c r="C93" s="53"/>
      <c r="D93" s="36">
        <v>8</v>
      </c>
      <c r="E93" s="43" t="s">
        <v>106</v>
      </c>
      <c r="F93" s="36"/>
      <c r="G93" s="43">
        <v>1000</v>
      </c>
      <c r="H93" s="43">
        <v>25.9</v>
      </c>
      <c r="I93" s="37">
        <f t="shared" si="10"/>
        <v>0.2072</v>
      </c>
      <c r="J93" s="23" t="s">
        <v>112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6" x14ac:dyDescent="0.2">
      <c r="A94" s="25"/>
      <c r="B94" s="39"/>
      <c r="C94" s="39"/>
      <c r="D94" s="36"/>
      <c r="E94" s="36"/>
      <c r="F94" s="36"/>
      <c r="G94" s="36"/>
      <c r="H94" s="36"/>
      <c r="I94" s="36"/>
    </row>
    <row r="95" spans="1:25" ht="16" x14ac:dyDescent="0.2">
      <c r="A95" s="25"/>
      <c r="B95" s="39"/>
      <c r="C95" s="39"/>
      <c r="D95" s="36"/>
      <c r="E95" s="36"/>
      <c r="F95" s="36"/>
      <c r="G95" s="36"/>
      <c r="H95" s="36"/>
      <c r="I95" s="36"/>
      <c r="L95" s="31"/>
    </row>
    <row r="96" spans="1:25" ht="16" x14ac:dyDescent="0.2">
      <c r="A96" s="25"/>
      <c r="B96" s="39"/>
      <c r="C96" s="39"/>
      <c r="D96" s="36"/>
      <c r="E96" s="36"/>
      <c r="F96" s="36"/>
      <c r="G96" s="36"/>
      <c r="H96" s="36"/>
      <c r="I96" s="36"/>
    </row>
    <row r="97" spans="1:9" ht="16" x14ac:dyDescent="0.2">
      <c r="A97" s="25"/>
      <c r="B97" s="39"/>
      <c r="C97" s="39"/>
      <c r="D97" s="36"/>
      <c r="E97" s="36"/>
      <c r="F97" s="36"/>
      <c r="G97" s="36"/>
      <c r="H97" s="36"/>
      <c r="I97" s="36"/>
    </row>
    <row r="98" spans="1:9" ht="16" x14ac:dyDescent="0.2">
      <c r="A98" s="25"/>
      <c r="B98" s="39"/>
      <c r="C98" s="39"/>
      <c r="D98" s="36"/>
      <c r="E98" s="36"/>
      <c r="F98" s="36"/>
      <c r="G98" s="36"/>
      <c r="H98" s="36"/>
      <c r="I98" s="36"/>
    </row>
    <row r="99" spans="1:9" ht="16" x14ac:dyDescent="0.2">
      <c r="A99" s="25"/>
      <c r="B99" s="39"/>
      <c r="C99" s="39"/>
      <c r="D99" s="36"/>
      <c r="E99" s="36"/>
      <c r="F99" s="36"/>
      <c r="G99" s="36"/>
      <c r="H99" s="36"/>
      <c r="I99" s="36"/>
    </row>
    <row r="100" spans="1:9" ht="16" x14ac:dyDescent="0.2">
      <c r="A100" s="25"/>
      <c r="B100" s="39"/>
      <c r="C100" s="39"/>
      <c r="D100" s="36"/>
      <c r="E100" s="36"/>
      <c r="F100" s="36"/>
      <c r="G100" s="36"/>
      <c r="H100" s="36"/>
      <c r="I100" s="36"/>
    </row>
    <row r="101" spans="1:9" ht="16" x14ac:dyDescent="0.2">
      <c r="A101" s="25"/>
      <c r="B101" s="39"/>
      <c r="C101" s="39"/>
      <c r="D101" s="36"/>
      <c r="E101" s="36"/>
      <c r="F101" s="36"/>
      <c r="G101" s="36"/>
      <c r="H101" s="36"/>
      <c r="I101" s="36"/>
    </row>
    <row r="102" spans="1:9" ht="16" x14ac:dyDescent="0.2">
      <c r="A102" s="25"/>
      <c r="B102" s="39"/>
      <c r="C102" s="39"/>
      <c r="D102" s="36"/>
      <c r="E102" s="36"/>
      <c r="F102" s="36"/>
      <c r="G102" s="36"/>
      <c r="H102" s="36"/>
      <c r="I102" s="36"/>
    </row>
    <row r="103" spans="1:9" ht="16" x14ac:dyDescent="0.2">
      <c r="A103" s="25"/>
      <c r="B103" s="39"/>
      <c r="C103" s="39"/>
      <c r="D103" s="36"/>
      <c r="E103" s="36"/>
      <c r="F103" s="36"/>
      <c r="G103" s="36"/>
      <c r="H103" s="36"/>
      <c r="I103" s="36"/>
    </row>
    <row r="104" spans="1:9" ht="16" x14ac:dyDescent="0.2">
      <c r="A104" s="25"/>
      <c r="B104" s="39"/>
      <c r="C104" s="39"/>
      <c r="D104" s="36"/>
      <c r="E104" s="36"/>
      <c r="F104" s="36"/>
      <c r="G104" s="36"/>
      <c r="H104" s="36"/>
      <c r="I104" s="36"/>
    </row>
    <row r="105" spans="1:9" ht="16" x14ac:dyDescent="0.2">
      <c r="A105" s="25"/>
      <c r="B105" s="39"/>
      <c r="C105" s="39"/>
      <c r="D105" s="36"/>
      <c r="E105" s="36"/>
      <c r="F105" s="36"/>
      <c r="G105" s="36"/>
      <c r="H105" s="36"/>
      <c r="I105" s="36"/>
    </row>
    <row r="106" spans="1:9" ht="14" x14ac:dyDescent="0.2">
      <c r="A106" s="25"/>
      <c r="B106" s="34"/>
      <c r="C106" s="34"/>
      <c r="D106" s="35"/>
      <c r="E106" s="35"/>
      <c r="F106" s="35"/>
      <c r="G106" s="35"/>
      <c r="H106" s="35"/>
      <c r="I106" s="35"/>
    </row>
    <row r="107" spans="1:9" ht="14" x14ac:dyDescent="0.2">
      <c r="A107" s="25"/>
      <c r="B107" s="34"/>
      <c r="C107" s="34"/>
      <c r="D107" s="35"/>
      <c r="E107" s="35"/>
      <c r="F107" s="35"/>
      <c r="G107" s="35"/>
      <c r="H107" s="35"/>
      <c r="I107" s="35"/>
    </row>
    <row r="108" spans="1:9" ht="14" x14ac:dyDescent="0.2">
      <c r="A108" s="25"/>
      <c r="B108" s="34"/>
      <c r="C108" s="34"/>
      <c r="D108" s="35"/>
      <c r="E108" s="35"/>
      <c r="F108" s="35"/>
      <c r="G108" s="35"/>
      <c r="H108" s="35"/>
      <c r="I108" s="35"/>
    </row>
    <row r="109" spans="1:9" ht="14" x14ac:dyDescent="0.2">
      <c r="A109" s="25"/>
      <c r="B109" s="34"/>
      <c r="C109" s="34"/>
      <c r="D109" s="35"/>
      <c r="E109" s="35"/>
      <c r="F109" s="35"/>
      <c r="G109" s="35"/>
      <c r="H109" s="35"/>
      <c r="I109" s="35"/>
    </row>
    <row r="110" spans="1:9" ht="13" x14ac:dyDescent="0.15">
      <c r="A110" s="25"/>
    </row>
    <row r="111" spans="1:9" ht="13" x14ac:dyDescent="0.15">
      <c r="A111" s="25"/>
    </row>
    <row r="112" spans="1:9" ht="13" x14ac:dyDescent="0.15">
      <c r="A112" s="25"/>
    </row>
    <row r="113" spans="1:1" ht="13" x14ac:dyDescent="0.15">
      <c r="A113" s="25"/>
    </row>
    <row r="114" spans="1:1" ht="13" x14ac:dyDescent="0.15">
      <c r="A114" s="25"/>
    </row>
    <row r="115" spans="1:1" ht="13" x14ac:dyDescent="0.15">
      <c r="A115" s="25"/>
    </row>
    <row r="116" spans="1:1" ht="13" x14ac:dyDescent="0.15">
      <c r="A116" s="25"/>
    </row>
    <row r="117" spans="1:1" ht="13" x14ac:dyDescent="0.15">
      <c r="A117" s="25"/>
    </row>
    <row r="118" spans="1:1" ht="13" x14ac:dyDescent="0.15">
      <c r="A118" s="25"/>
    </row>
    <row r="119" spans="1:1" ht="13" x14ac:dyDescent="0.15">
      <c r="A119" s="25"/>
    </row>
    <row r="120" spans="1:1" ht="13" x14ac:dyDescent="0.15">
      <c r="A120" s="25"/>
    </row>
    <row r="121" spans="1:1" ht="13" x14ac:dyDescent="0.15">
      <c r="A121" s="25"/>
    </row>
    <row r="122" spans="1:1" ht="13" x14ac:dyDescent="0.15">
      <c r="A122" s="25"/>
    </row>
    <row r="123" spans="1:1" ht="13" x14ac:dyDescent="0.15">
      <c r="A123" s="25"/>
    </row>
    <row r="124" spans="1:1" ht="13" x14ac:dyDescent="0.15">
      <c r="A124" s="25"/>
    </row>
    <row r="125" spans="1:1" ht="13" x14ac:dyDescent="0.15">
      <c r="A125" s="25"/>
    </row>
    <row r="126" spans="1:1" ht="13" x14ac:dyDescent="0.15">
      <c r="A126" s="25"/>
    </row>
    <row r="127" spans="1:1" ht="13" x14ac:dyDescent="0.15">
      <c r="A127" s="25"/>
    </row>
    <row r="128" spans="1:1" ht="13" x14ac:dyDescent="0.15">
      <c r="A128" s="25"/>
    </row>
    <row r="129" spans="1:1" ht="13" x14ac:dyDescent="0.15">
      <c r="A129" s="25"/>
    </row>
    <row r="130" spans="1:1" ht="13" x14ac:dyDescent="0.15">
      <c r="A130" s="25"/>
    </row>
    <row r="131" spans="1:1" ht="13" x14ac:dyDescent="0.15">
      <c r="A131" s="25"/>
    </row>
    <row r="132" spans="1:1" ht="13" x14ac:dyDescent="0.15">
      <c r="A132" s="25"/>
    </row>
    <row r="133" spans="1:1" ht="13" x14ac:dyDescent="0.15">
      <c r="A133" s="25"/>
    </row>
    <row r="134" spans="1:1" ht="13" x14ac:dyDescent="0.15">
      <c r="A134" s="25"/>
    </row>
    <row r="135" spans="1:1" ht="13" x14ac:dyDescent="0.15">
      <c r="A135" s="25"/>
    </row>
    <row r="136" spans="1:1" ht="13" x14ac:dyDescent="0.15">
      <c r="A136" s="25"/>
    </row>
    <row r="137" spans="1:1" ht="13" x14ac:dyDescent="0.15">
      <c r="A137" s="25"/>
    </row>
    <row r="138" spans="1:1" ht="13" x14ac:dyDescent="0.15">
      <c r="A138" s="25"/>
    </row>
    <row r="139" spans="1:1" ht="13" x14ac:dyDescent="0.15">
      <c r="A139" s="25"/>
    </row>
    <row r="140" spans="1:1" ht="13" x14ac:dyDescent="0.15">
      <c r="A140" s="25"/>
    </row>
    <row r="141" spans="1:1" ht="13" x14ac:dyDescent="0.15">
      <c r="A141" s="25"/>
    </row>
    <row r="142" spans="1:1" ht="13" x14ac:dyDescent="0.15">
      <c r="A142" s="25"/>
    </row>
    <row r="143" spans="1:1" ht="13" x14ac:dyDescent="0.15">
      <c r="A143" s="25"/>
    </row>
    <row r="144" spans="1:1" ht="13" x14ac:dyDescent="0.15">
      <c r="A144" s="25"/>
    </row>
    <row r="145" spans="1:1" ht="13" x14ac:dyDescent="0.15">
      <c r="A145" s="25"/>
    </row>
    <row r="146" spans="1:1" ht="13" x14ac:dyDescent="0.15">
      <c r="A146" s="25"/>
    </row>
    <row r="147" spans="1:1" ht="13" x14ac:dyDescent="0.15">
      <c r="A147" s="25"/>
    </row>
    <row r="148" spans="1:1" ht="13" x14ac:dyDescent="0.15">
      <c r="A148" s="25"/>
    </row>
    <row r="149" spans="1:1" ht="13" x14ac:dyDescent="0.15">
      <c r="A149" s="25"/>
    </row>
    <row r="150" spans="1:1" ht="13" x14ac:dyDescent="0.15">
      <c r="A150" s="25"/>
    </row>
    <row r="151" spans="1:1" ht="13" x14ac:dyDescent="0.15">
      <c r="A151" s="25"/>
    </row>
    <row r="152" spans="1:1" ht="13" x14ac:dyDescent="0.15">
      <c r="A152" s="25"/>
    </row>
    <row r="153" spans="1:1" ht="13" x14ac:dyDescent="0.15">
      <c r="A153" s="25"/>
    </row>
    <row r="154" spans="1:1" ht="13" x14ac:dyDescent="0.15">
      <c r="A154" s="25"/>
    </row>
    <row r="155" spans="1:1" ht="13" x14ac:dyDescent="0.15">
      <c r="A155" s="25"/>
    </row>
    <row r="156" spans="1:1" ht="13" x14ac:dyDescent="0.15">
      <c r="A156" s="25"/>
    </row>
    <row r="157" spans="1:1" ht="13" x14ac:dyDescent="0.15">
      <c r="A157" s="25"/>
    </row>
    <row r="158" spans="1:1" ht="13" x14ac:dyDescent="0.15">
      <c r="A158" s="25"/>
    </row>
    <row r="159" spans="1:1" ht="13" x14ac:dyDescent="0.15">
      <c r="A159" s="25"/>
    </row>
    <row r="160" spans="1:1" ht="13" x14ac:dyDescent="0.15">
      <c r="A160" s="25"/>
    </row>
    <row r="161" spans="1:1" ht="13" x14ac:dyDescent="0.15">
      <c r="A161" s="25"/>
    </row>
    <row r="162" spans="1:1" ht="13" x14ac:dyDescent="0.15">
      <c r="A162" s="25"/>
    </row>
    <row r="163" spans="1:1" ht="13" x14ac:dyDescent="0.15">
      <c r="A163" s="25"/>
    </row>
    <row r="164" spans="1:1" ht="13" x14ac:dyDescent="0.15">
      <c r="A164" s="25"/>
    </row>
    <row r="165" spans="1:1" ht="13" x14ac:dyDescent="0.15">
      <c r="A165" s="25"/>
    </row>
    <row r="166" spans="1:1" ht="13" x14ac:dyDescent="0.15">
      <c r="A166" s="25"/>
    </row>
    <row r="167" spans="1:1" ht="13" x14ac:dyDescent="0.15">
      <c r="A167" s="25"/>
    </row>
    <row r="168" spans="1:1" ht="13" x14ac:dyDescent="0.15">
      <c r="A168" s="25"/>
    </row>
    <row r="169" spans="1:1" ht="13" x14ac:dyDescent="0.15">
      <c r="A169" s="25"/>
    </row>
    <row r="170" spans="1:1" ht="13" x14ac:dyDescent="0.15">
      <c r="A170" s="25"/>
    </row>
    <row r="171" spans="1:1" ht="13" x14ac:dyDescent="0.15">
      <c r="A171" s="25"/>
    </row>
    <row r="172" spans="1:1" ht="13" x14ac:dyDescent="0.15">
      <c r="A172" s="25"/>
    </row>
    <row r="173" spans="1:1" ht="13" x14ac:dyDescent="0.15">
      <c r="A173" s="25"/>
    </row>
    <row r="174" spans="1:1" ht="13" x14ac:dyDescent="0.15">
      <c r="A174" s="25"/>
    </row>
    <row r="175" spans="1:1" ht="13" x14ac:dyDescent="0.15">
      <c r="A175" s="25"/>
    </row>
    <row r="176" spans="1:1" ht="13" x14ac:dyDescent="0.15">
      <c r="A176" s="25"/>
    </row>
    <row r="177" spans="1:1" ht="13" x14ac:dyDescent="0.15">
      <c r="A177" s="25"/>
    </row>
    <row r="178" spans="1:1" ht="13" x14ac:dyDescent="0.15">
      <c r="A178" s="25"/>
    </row>
    <row r="179" spans="1:1" ht="13" x14ac:dyDescent="0.15">
      <c r="A179" s="25"/>
    </row>
    <row r="180" spans="1:1" ht="13" x14ac:dyDescent="0.15">
      <c r="A180" s="25"/>
    </row>
    <row r="181" spans="1:1" ht="13" x14ac:dyDescent="0.15">
      <c r="A181" s="25"/>
    </row>
    <row r="182" spans="1:1" ht="13" x14ac:dyDescent="0.15">
      <c r="A182" s="25"/>
    </row>
    <row r="183" spans="1:1" ht="13" x14ac:dyDescent="0.15">
      <c r="A183" s="25"/>
    </row>
    <row r="184" spans="1:1" ht="13" x14ac:dyDescent="0.15">
      <c r="A184" s="25"/>
    </row>
    <row r="185" spans="1:1" ht="13" x14ac:dyDescent="0.15">
      <c r="A185" s="25"/>
    </row>
    <row r="186" spans="1:1" ht="13" x14ac:dyDescent="0.15">
      <c r="A186" s="25"/>
    </row>
    <row r="187" spans="1:1" ht="13" x14ac:dyDescent="0.15">
      <c r="A187" s="25"/>
    </row>
    <row r="188" spans="1:1" ht="13" x14ac:dyDescent="0.15">
      <c r="A188" s="25"/>
    </row>
    <row r="189" spans="1:1" ht="13" x14ac:dyDescent="0.15">
      <c r="A189" s="25"/>
    </row>
    <row r="190" spans="1:1" ht="13" x14ac:dyDescent="0.15">
      <c r="A190" s="25"/>
    </row>
    <row r="191" spans="1:1" ht="13" x14ac:dyDescent="0.15">
      <c r="A191" s="25"/>
    </row>
    <row r="192" spans="1:1" ht="13" x14ac:dyDescent="0.15">
      <c r="A192" s="25"/>
    </row>
    <row r="193" spans="1:1" ht="13" x14ac:dyDescent="0.15">
      <c r="A193" s="25"/>
    </row>
    <row r="194" spans="1:1" ht="13" x14ac:dyDescent="0.15">
      <c r="A194" s="25"/>
    </row>
    <row r="195" spans="1:1" ht="13" x14ac:dyDescent="0.15">
      <c r="A195" s="25"/>
    </row>
    <row r="196" spans="1:1" ht="13" x14ac:dyDescent="0.15">
      <c r="A196" s="25"/>
    </row>
    <row r="197" spans="1:1" ht="13" x14ac:dyDescent="0.15">
      <c r="A197" s="25"/>
    </row>
    <row r="198" spans="1:1" ht="13" x14ac:dyDescent="0.15">
      <c r="A198" s="25"/>
    </row>
    <row r="199" spans="1:1" ht="13" x14ac:dyDescent="0.15">
      <c r="A199" s="25"/>
    </row>
    <row r="200" spans="1:1" ht="13" x14ac:dyDescent="0.15">
      <c r="A200" s="25"/>
    </row>
    <row r="201" spans="1:1" ht="13" x14ac:dyDescent="0.15">
      <c r="A201" s="25"/>
    </row>
    <row r="202" spans="1:1" ht="13" x14ac:dyDescent="0.15">
      <c r="A202" s="25"/>
    </row>
    <row r="203" spans="1:1" ht="13" x14ac:dyDescent="0.15">
      <c r="A203" s="25"/>
    </row>
    <row r="204" spans="1:1" ht="13" x14ac:dyDescent="0.15">
      <c r="A204" s="25"/>
    </row>
    <row r="205" spans="1:1" ht="13" x14ac:dyDescent="0.15">
      <c r="A205" s="25"/>
    </row>
    <row r="206" spans="1:1" ht="13" x14ac:dyDescent="0.15">
      <c r="A206" s="25"/>
    </row>
    <row r="207" spans="1:1" ht="13" x14ac:dyDescent="0.15">
      <c r="A207" s="25"/>
    </row>
    <row r="208" spans="1:1" ht="13" x14ac:dyDescent="0.15">
      <c r="A208" s="25"/>
    </row>
    <row r="209" spans="1:1" ht="13" x14ac:dyDescent="0.15">
      <c r="A209" s="25"/>
    </row>
    <row r="210" spans="1:1" ht="13" x14ac:dyDescent="0.15">
      <c r="A210" s="25"/>
    </row>
    <row r="211" spans="1:1" ht="13" x14ac:dyDescent="0.15">
      <c r="A211" s="25"/>
    </row>
    <row r="212" spans="1:1" ht="13" x14ac:dyDescent="0.15">
      <c r="A212" s="25"/>
    </row>
    <row r="213" spans="1:1" ht="13" x14ac:dyDescent="0.15">
      <c r="A213" s="25"/>
    </row>
    <row r="214" spans="1:1" ht="13" x14ac:dyDescent="0.15">
      <c r="A214" s="25"/>
    </row>
    <row r="215" spans="1:1" ht="13" x14ac:dyDescent="0.15">
      <c r="A215" s="25"/>
    </row>
    <row r="216" spans="1:1" ht="13" x14ac:dyDescent="0.15">
      <c r="A216" s="25"/>
    </row>
    <row r="217" spans="1:1" ht="13" x14ac:dyDescent="0.15">
      <c r="A217" s="25"/>
    </row>
    <row r="218" spans="1:1" ht="13" x14ac:dyDescent="0.15">
      <c r="A218" s="25"/>
    </row>
    <row r="219" spans="1:1" ht="13" x14ac:dyDescent="0.15">
      <c r="A219" s="25"/>
    </row>
    <row r="220" spans="1:1" ht="13" x14ac:dyDescent="0.15">
      <c r="A220" s="25"/>
    </row>
    <row r="221" spans="1:1" ht="13" x14ac:dyDescent="0.15">
      <c r="A221" s="25"/>
    </row>
    <row r="222" spans="1:1" ht="13" x14ac:dyDescent="0.15">
      <c r="A222" s="25"/>
    </row>
    <row r="223" spans="1:1" ht="13" x14ac:dyDescent="0.15">
      <c r="A223" s="25"/>
    </row>
    <row r="224" spans="1:1" ht="13" x14ac:dyDescent="0.15">
      <c r="A224" s="25"/>
    </row>
    <row r="225" spans="1:1" ht="13" x14ac:dyDescent="0.15">
      <c r="A225" s="25"/>
    </row>
    <row r="226" spans="1:1" ht="13" x14ac:dyDescent="0.15">
      <c r="A226" s="25"/>
    </row>
    <row r="227" spans="1:1" ht="13" x14ac:dyDescent="0.15">
      <c r="A227" s="25"/>
    </row>
    <row r="228" spans="1:1" ht="13" x14ac:dyDescent="0.15">
      <c r="A228" s="25"/>
    </row>
    <row r="229" spans="1:1" ht="13" x14ac:dyDescent="0.15">
      <c r="A229" s="25"/>
    </row>
    <row r="230" spans="1:1" ht="13" x14ac:dyDescent="0.15">
      <c r="A230" s="25"/>
    </row>
    <row r="231" spans="1:1" ht="13" x14ac:dyDescent="0.15">
      <c r="A231" s="25"/>
    </row>
    <row r="232" spans="1:1" ht="13" x14ac:dyDescent="0.15">
      <c r="A232" s="25"/>
    </row>
    <row r="233" spans="1:1" ht="13" x14ac:dyDescent="0.15">
      <c r="A233" s="25"/>
    </row>
    <row r="234" spans="1:1" ht="13" x14ac:dyDescent="0.15">
      <c r="A234" s="25"/>
    </row>
    <row r="235" spans="1:1" ht="13" x14ac:dyDescent="0.15">
      <c r="A235" s="25"/>
    </row>
    <row r="236" spans="1:1" ht="13" x14ac:dyDescent="0.15">
      <c r="A236" s="25"/>
    </row>
    <row r="237" spans="1:1" ht="13" x14ac:dyDescent="0.15">
      <c r="A237" s="25"/>
    </row>
    <row r="238" spans="1:1" ht="13" x14ac:dyDescent="0.15">
      <c r="A238" s="25"/>
    </row>
    <row r="239" spans="1:1" ht="13" x14ac:dyDescent="0.15">
      <c r="A239" s="25"/>
    </row>
    <row r="240" spans="1:1" ht="13" x14ac:dyDescent="0.15">
      <c r="A240" s="25"/>
    </row>
    <row r="241" spans="1:1" ht="13" x14ac:dyDescent="0.15">
      <c r="A241" s="25"/>
    </row>
    <row r="242" spans="1:1" ht="13" x14ac:dyDescent="0.15">
      <c r="A242" s="25"/>
    </row>
    <row r="243" spans="1:1" ht="13" x14ac:dyDescent="0.15">
      <c r="A243" s="25"/>
    </row>
    <row r="244" spans="1:1" ht="13" x14ac:dyDescent="0.15">
      <c r="A244" s="25"/>
    </row>
    <row r="245" spans="1:1" ht="13" x14ac:dyDescent="0.15">
      <c r="A245" s="25"/>
    </row>
    <row r="246" spans="1:1" ht="13" x14ac:dyDescent="0.15">
      <c r="A246" s="25"/>
    </row>
    <row r="247" spans="1:1" ht="13" x14ac:dyDescent="0.15">
      <c r="A247" s="25"/>
    </row>
    <row r="248" spans="1:1" ht="13" x14ac:dyDescent="0.15">
      <c r="A248" s="25"/>
    </row>
    <row r="249" spans="1:1" ht="13" x14ac:dyDescent="0.15">
      <c r="A249" s="25"/>
    </row>
    <row r="250" spans="1:1" ht="13" x14ac:dyDescent="0.15">
      <c r="A250" s="25"/>
    </row>
    <row r="251" spans="1:1" ht="13" x14ac:dyDescent="0.15">
      <c r="A251" s="25"/>
    </row>
    <row r="252" spans="1:1" ht="13" x14ac:dyDescent="0.15">
      <c r="A252" s="25"/>
    </row>
    <row r="253" spans="1:1" ht="13" x14ac:dyDescent="0.15">
      <c r="A253" s="25"/>
    </row>
    <row r="254" spans="1:1" ht="13" x14ac:dyDescent="0.15">
      <c r="A254" s="25"/>
    </row>
    <row r="255" spans="1:1" ht="13" x14ac:dyDescent="0.15">
      <c r="A255" s="25"/>
    </row>
    <row r="256" spans="1:1" ht="13" x14ac:dyDescent="0.15">
      <c r="A256" s="25"/>
    </row>
    <row r="257" spans="1:1" ht="13" x14ac:dyDescent="0.15">
      <c r="A257" s="25"/>
    </row>
    <row r="258" spans="1:1" ht="13" x14ac:dyDescent="0.15">
      <c r="A258" s="25"/>
    </row>
    <row r="259" spans="1:1" ht="13" x14ac:dyDescent="0.15">
      <c r="A259" s="25"/>
    </row>
    <row r="260" spans="1:1" ht="13" x14ac:dyDescent="0.15">
      <c r="A260" s="25"/>
    </row>
    <row r="261" spans="1:1" ht="13" x14ac:dyDescent="0.15">
      <c r="A261" s="25"/>
    </row>
    <row r="262" spans="1:1" ht="13" x14ac:dyDescent="0.15">
      <c r="A262" s="25"/>
    </row>
    <row r="263" spans="1:1" ht="13" x14ac:dyDescent="0.15">
      <c r="A263" s="25"/>
    </row>
    <row r="264" spans="1:1" ht="13" x14ac:dyDescent="0.15">
      <c r="A264" s="25"/>
    </row>
    <row r="265" spans="1:1" ht="13" x14ac:dyDescent="0.15">
      <c r="A265" s="25"/>
    </row>
    <row r="266" spans="1:1" ht="13" x14ac:dyDescent="0.15">
      <c r="A266" s="25"/>
    </row>
    <row r="267" spans="1:1" ht="13" x14ac:dyDescent="0.15">
      <c r="A267" s="25"/>
    </row>
    <row r="268" spans="1:1" ht="13" x14ac:dyDescent="0.15">
      <c r="A268" s="25"/>
    </row>
    <row r="269" spans="1:1" ht="13" x14ac:dyDescent="0.15">
      <c r="A269" s="25"/>
    </row>
    <row r="270" spans="1:1" ht="13" x14ac:dyDescent="0.15">
      <c r="A270" s="25"/>
    </row>
    <row r="271" spans="1:1" ht="13" x14ac:dyDescent="0.15">
      <c r="A271" s="25"/>
    </row>
    <row r="272" spans="1:1" ht="13" x14ac:dyDescent="0.15">
      <c r="A272" s="25"/>
    </row>
    <row r="273" spans="1:1" ht="13" x14ac:dyDescent="0.15">
      <c r="A273" s="25"/>
    </row>
    <row r="274" spans="1:1" ht="13" x14ac:dyDescent="0.15">
      <c r="A274" s="25"/>
    </row>
    <row r="275" spans="1:1" ht="13" x14ac:dyDescent="0.15">
      <c r="A275" s="25"/>
    </row>
    <row r="276" spans="1:1" ht="13" x14ac:dyDescent="0.15">
      <c r="A276" s="25"/>
    </row>
    <row r="277" spans="1:1" ht="13" x14ac:dyDescent="0.15">
      <c r="A277" s="25"/>
    </row>
    <row r="278" spans="1:1" ht="13" x14ac:dyDescent="0.15">
      <c r="A278" s="25"/>
    </row>
    <row r="279" spans="1:1" ht="13" x14ac:dyDescent="0.15">
      <c r="A279" s="25"/>
    </row>
    <row r="280" spans="1:1" ht="13" x14ac:dyDescent="0.15">
      <c r="A280" s="25"/>
    </row>
    <row r="281" spans="1:1" ht="13" x14ac:dyDescent="0.15">
      <c r="A281" s="25"/>
    </row>
    <row r="282" spans="1:1" ht="13" x14ac:dyDescent="0.15">
      <c r="A282" s="25"/>
    </row>
    <row r="283" spans="1:1" ht="13" x14ac:dyDescent="0.15">
      <c r="A283" s="25"/>
    </row>
    <row r="284" spans="1:1" ht="13" x14ac:dyDescent="0.15">
      <c r="A284" s="25"/>
    </row>
    <row r="285" spans="1:1" ht="13" x14ac:dyDescent="0.15">
      <c r="A285" s="25"/>
    </row>
    <row r="286" spans="1:1" ht="13" x14ac:dyDescent="0.15">
      <c r="A286" s="25"/>
    </row>
    <row r="287" spans="1:1" ht="13" x14ac:dyDescent="0.15">
      <c r="A287" s="25"/>
    </row>
    <row r="288" spans="1:1" ht="13" x14ac:dyDescent="0.15">
      <c r="A288" s="25"/>
    </row>
    <row r="289" spans="1:1" ht="13" x14ac:dyDescent="0.15">
      <c r="A289" s="25"/>
    </row>
    <row r="290" spans="1:1" ht="13" x14ac:dyDescent="0.15">
      <c r="A290" s="25"/>
    </row>
    <row r="291" spans="1:1" ht="13" x14ac:dyDescent="0.15">
      <c r="A291" s="25"/>
    </row>
    <row r="292" spans="1:1" ht="13" x14ac:dyDescent="0.15">
      <c r="A292" s="25"/>
    </row>
    <row r="293" spans="1:1" ht="13" x14ac:dyDescent="0.15">
      <c r="A293" s="25"/>
    </row>
    <row r="294" spans="1:1" ht="13" x14ac:dyDescent="0.15">
      <c r="A294" s="25"/>
    </row>
    <row r="295" spans="1:1" ht="13" x14ac:dyDescent="0.15">
      <c r="A295" s="25"/>
    </row>
    <row r="296" spans="1:1" ht="13" x14ac:dyDescent="0.15">
      <c r="A296" s="25"/>
    </row>
    <row r="297" spans="1:1" ht="13" x14ac:dyDescent="0.15">
      <c r="A297" s="25"/>
    </row>
    <row r="298" spans="1:1" ht="13" x14ac:dyDescent="0.15">
      <c r="A298" s="25"/>
    </row>
    <row r="299" spans="1:1" ht="13" x14ac:dyDescent="0.15">
      <c r="A299" s="25"/>
    </row>
    <row r="300" spans="1:1" ht="13" x14ac:dyDescent="0.15">
      <c r="A300" s="25"/>
    </row>
    <row r="301" spans="1:1" ht="13" x14ac:dyDescent="0.15">
      <c r="A301" s="25"/>
    </row>
    <row r="302" spans="1:1" ht="13" x14ac:dyDescent="0.15">
      <c r="A302" s="25"/>
    </row>
    <row r="303" spans="1:1" ht="13" x14ac:dyDescent="0.15">
      <c r="A303" s="25"/>
    </row>
    <row r="304" spans="1:1" ht="13" x14ac:dyDescent="0.15">
      <c r="A304" s="25"/>
    </row>
    <row r="305" spans="1:1" ht="13" x14ac:dyDescent="0.15">
      <c r="A305" s="25"/>
    </row>
    <row r="306" spans="1:1" ht="13" x14ac:dyDescent="0.15">
      <c r="A306" s="25"/>
    </row>
    <row r="307" spans="1:1" ht="13" x14ac:dyDescent="0.15">
      <c r="A307" s="25"/>
    </row>
    <row r="308" spans="1:1" ht="13" x14ac:dyDescent="0.15">
      <c r="A308" s="25"/>
    </row>
    <row r="309" spans="1:1" ht="13" x14ac:dyDescent="0.15">
      <c r="A309" s="25"/>
    </row>
    <row r="310" spans="1:1" ht="13" x14ac:dyDescent="0.15">
      <c r="A310" s="25"/>
    </row>
    <row r="311" spans="1:1" ht="13" x14ac:dyDescent="0.15">
      <c r="A311" s="25"/>
    </row>
    <row r="312" spans="1:1" ht="13" x14ac:dyDescent="0.15">
      <c r="A312" s="25"/>
    </row>
    <row r="313" spans="1:1" ht="13" x14ac:dyDescent="0.15">
      <c r="A313" s="25"/>
    </row>
    <row r="314" spans="1:1" ht="13" x14ac:dyDescent="0.15">
      <c r="A314" s="25"/>
    </row>
    <row r="315" spans="1:1" ht="13" x14ac:dyDescent="0.15">
      <c r="A315" s="25"/>
    </row>
    <row r="316" spans="1:1" ht="13" x14ac:dyDescent="0.15">
      <c r="A316" s="25"/>
    </row>
    <row r="317" spans="1:1" ht="13" x14ac:dyDescent="0.15">
      <c r="A317" s="25"/>
    </row>
    <row r="318" spans="1:1" ht="13" x14ac:dyDescent="0.15">
      <c r="A318" s="25"/>
    </row>
    <row r="319" spans="1:1" ht="13" x14ac:dyDescent="0.15">
      <c r="A319" s="25"/>
    </row>
    <row r="320" spans="1:1" ht="13" x14ac:dyDescent="0.15">
      <c r="A320" s="25"/>
    </row>
    <row r="321" spans="1:1" ht="13" x14ac:dyDescent="0.15">
      <c r="A321" s="25"/>
    </row>
    <row r="322" spans="1:1" ht="13" x14ac:dyDescent="0.15">
      <c r="A322" s="25"/>
    </row>
    <row r="323" spans="1:1" ht="13" x14ac:dyDescent="0.15">
      <c r="A323" s="25"/>
    </row>
    <row r="324" spans="1:1" ht="13" x14ac:dyDescent="0.15">
      <c r="A324" s="25"/>
    </row>
    <row r="325" spans="1:1" ht="13" x14ac:dyDescent="0.15">
      <c r="A325" s="25"/>
    </row>
    <row r="326" spans="1:1" ht="13" x14ac:dyDescent="0.15">
      <c r="A326" s="25"/>
    </row>
    <row r="327" spans="1:1" ht="13" x14ac:dyDescent="0.15">
      <c r="A327" s="25"/>
    </row>
    <row r="328" spans="1:1" ht="13" x14ac:dyDescent="0.15">
      <c r="A328" s="25"/>
    </row>
    <row r="329" spans="1:1" ht="13" x14ac:dyDescent="0.15">
      <c r="A329" s="25"/>
    </row>
    <row r="330" spans="1:1" ht="13" x14ac:dyDescent="0.15">
      <c r="A330" s="25"/>
    </row>
    <row r="331" spans="1:1" ht="13" x14ac:dyDescent="0.15">
      <c r="A331" s="25"/>
    </row>
    <row r="332" spans="1:1" ht="13" x14ac:dyDescent="0.15">
      <c r="A332" s="25"/>
    </row>
    <row r="333" spans="1:1" ht="13" x14ac:dyDescent="0.15">
      <c r="A333" s="25"/>
    </row>
    <row r="334" spans="1:1" ht="13" x14ac:dyDescent="0.15">
      <c r="A334" s="25"/>
    </row>
    <row r="335" spans="1:1" ht="13" x14ac:dyDescent="0.15">
      <c r="A335" s="25"/>
    </row>
    <row r="336" spans="1:1" ht="13" x14ac:dyDescent="0.15">
      <c r="A336" s="25"/>
    </row>
    <row r="337" spans="1:1" ht="13" x14ac:dyDescent="0.15">
      <c r="A337" s="25"/>
    </row>
    <row r="338" spans="1:1" ht="13" x14ac:dyDescent="0.15">
      <c r="A338" s="25"/>
    </row>
    <row r="339" spans="1:1" ht="13" x14ac:dyDescent="0.15">
      <c r="A339" s="25"/>
    </row>
    <row r="340" spans="1:1" ht="13" x14ac:dyDescent="0.15">
      <c r="A340" s="25"/>
    </row>
    <row r="341" spans="1:1" ht="13" x14ac:dyDescent="0.15">
      <c r="A341" s="25"/>
    </row>
    <row r="342" spans="1:1" ht="13" x14ac:dyDescent="0.15">
      <c r="A342" s="25"/>
    </row>
    <row r="343" spans="1:1" ht="13" x14ac:dyDescent="0.15">
      <c r="A343" s="25"/>
    </row>
    <row r="344" spans="1:1" ht="13" x14ac:dyDescent="0.15">
      <c r="A344" s="25"/>
    </row>
    <row r="345" spans="1:1" ht="13" x14ac:dyDescent="0.15">
      <c r="A345" s="25"/>
    </row>
    <row r="346" spans="1:1" ht="13" x14ac:dyDescent="0.15">
      <c r="A346" s="25"/>
    </row>
    <row r="347" spans="1:1" ht="13" x14ac:dyDescent="0.15">
      <c r="A347" s="25"/>
    </row>
    <row r="348" spans="1:1" ht="13" x14ac:dyDescent="0.15">
      <c r="A348" s="25"/>
    </row>
    <row r="349" spans="1:1" ht="13" x14ac:dyDescent="0.15">
      <c r="A349" s="25"/>
    </row>
    <row r="350" spans="1:1" ht="13" x14ac:dyDescent="0.15">
      <c r="A350" s="25"/>
    </row>
    <row r="351" spans="1:1" ht="13" x14ac:dyDescent="0.15">
      <c r="A351" s="25"/>
    </row>
    <row r="352" spans="1:1" ht="13" x14ac:dyDescent="0.15">
      <c r="A352" s="25"/>
    </row>
    <row r="353" spans="1:1" ht="13" x14ac:dyDescent="0.15">
      <c r="A353" s="25"/>
    </row>
    <row r="354" spans="1:1" ht="13" x14ac:dyDescent="0.15">
      <c r="A354" s="25"/>
    </row>
    <row r="355" spans="1:1" ht="13" x14ac:dyDescent="0.15">
      <c r="A355" s="25"/>
    </row>
    <row r="356" spans="1:1" ht="13" x14ac:dyDescent="0.15">
      <c r="A356" s="25"/>
    </row>
    <row r="357" spans="1:1" ht="13" x14ac:dyDescent="0.15">
      <c r="A357" s="25"/>
    </row>
    <row r="358" spans="1:1" ht="13" x14ac:dyDescent="0.15">
      <c r="A358" s="25"/>
    </row>
    <row r="359" spans="1:1" ht="13" x14ac:dyDescent="0.15">
      <c r="A359" s="25"/>
    </row>
    <row r="360" spans="1:1" ht="13" x14ac:dyDescent="0.15">
      <c r="A360" s="25"/>
    </row>
    <row r="361" spans="1:1" ht="13" x14ac:dyDescent="0.15">
      <c r="A361" s="25"/>
    </row>
    <row r="362" spans="1:1" ht="13" x14ac:dyDescent="0.15">
      <c r="A362" s="25"/>
    </row>
    <row r="363" spans="1:1" ht="13" x14ac:dyDescent="0.15">
      <c r="A363" s="25"/>
    </row>
    <row r="364" spans="1:1" ht="13" x14ac:dyDescent="0.15">
      <c r="A364" s="25"/>
    </row>
    <row r="365" spans="1:1" ht="13" x14ac:dyDescent="0.15">
      <c r="A365" s="25"/>
    </row>
    <row r="366" spans="1:1" ht="13" x14ac:dyDescent="0.15">
      <c r="A366" s="25"/>
    </row>
    <row r="367" spans="1:1" ht="13" x14ac:dyDescent="0.15">
      <c r="A367" s="25"/>
    </row>
    <row r="368" spans="1:1" ht="13" x14ac:dyDescent="0.15">
      <c r="A368" s="25"/>
    </row>
    <row r="369" spans="1:1" ht="13" x14ac:dyDescent="0.15">
      <c r="A369" s="25"/>
    </row>
    <row r="370" spans="1:1" ht="13" x14ac:dyDescent="0.15">
      <c r="A370" s="25"/>
    </row>
    <row r="371" spans="1:1" ht="13" x14ac:dyDescent="0.15">
      <c r="A371" s="25"/>
    </row>
    <row r="372" spans="1:1" ht="13" x14ac:dyDescent="0.15">
      <c r="A372" s="25"/>
    </row>
    <row r="373" spans="1:1" ht="13" x14ac:dyDescent="0.15">
      <c r="A373" s="25"/>
    </row>
    <row r="374" spans="1:1" ht="13" x14ac:dyDescent="0.15">
      <c r="A374" s="25"/>
    </row>
    <row r="375" spans="1:1" ht="13" x14ac:dyDescent="0.15">
      <c r="A375" s="25"/>
    </row>
    <row r="376" spans="1:1" ht="13" x14ac:dyDescent="0.15">
      <c r="A376" s="25"/>
    </row>
    <row r="377" spans="1:1" ht="13" x14ac:dyDescent="0.15">
      <c r="A377" s="25"/>
    </row>
    <row r="378" spans="1:1" ht="13" x14ac:dyDescent="0.15">
      <c r="A378" s="25"/>
    </row>
    <row r="379" spans="1:1" ht="13" x14ac:dyDescent="0.15">
      <c r="A379" s="25"/>
    </row>
    <row r="380" spans="1:1" ht="13" x14ac:dyDescent="0.15">
      <c r="A380" s="25"/>
    </row>
    <row r="381" spans="1:1" ht="13" x14ac:dyDescent="0.15">
      <c r="A381" s="25"/>
    </row>
    <row r="382" spans="1:1" ht="13" x14ac:dyDescent="0.15">
      <c r="A382" s="25"/>
    </row>
    <row r="383" spans="1:1" ht="13" x14ac:dyDescent="0.15">
      <c r="A383" s="25"/>
    </row>
    <row r="384" spans="1:1" ht="13" x14ac:dyDescent="0.15">
      <c r="A384" s="25"/>
    </row>
    <row r="385" spans="1:1" ht="13" x14ac:dyDescent="0.15">
      <c r="A385" s="25"/>
    </row>
    <row r="386" spans="1:1" ht="13" x14ac:dyDescent="0.15">
      <c r="A386" s="25"/>
    </row>
    <row r="387" spans="1:1" ht="13" x14ac:dyDescent="0.15">
      <c r="A387" s="25"/>
    </row>
    <row r="388" spans="1:1" ht="13" x14ac:dyDescent="0.15">
      <c r="A388" s="25"/>
    </row>
    <row r="389" spans="1:1" ht="13" x14ac:dyDescent="0.15">
      <c r="A389" s="25"/>
    </row>
    <row r="390" spans="1:1" ht="13" x14ac:dyDescent="0.15">
      <c r="A390" s="25"/>
    </row>
    <row r="391" spans="1:1" ht="13" x14ac:dyDescent="0.15">
      <c r="A391" s="25"/>
    </row>
    <row r="392" spans="1:1" ht="13" x14ac:dyDescent="0.15">
      <c r="A392" s="25"/>
    </row>
    <row r="393" spans="1:1" ht="13" x14ac:dyDescent="0.15">
      <c r="A393" s="25"/>
    </row>
    <row r="394" spans="1:1" ht="13" x14ac:dyDescent="0.15">
      <c r="A394" s="25"/>
    </row>
    <row r="395" spans="1:1" ht="13" x14ac:dyDescent="0.15">
      <c r="A395" s="25"/>
    </row>
    <row r="396" spans="1:1" ht="13" x14ac:dyDescent="0.15">
      <c r="A396" s="25"/>
    </row>
    <row r="397" spans="1:1" ht="13" x14ac:dyDescent="0.15">
      <c r="A397" s="25"/>
    </row>
    <row r="398" spans="1:1" ht="13" x14ac:dyDescent="0.15">
      <c r="A398" s="25"/>
    </row>
    <row r="399" spans="1:1" ht="13" x14ac:dyDescent="0.15">
      <c r="A399" s="25"/>
    </row>
    <row r="400" spans="1:1" ht="13" x14ac:dyDescent="0.15">
      <c r="A400" s="25"/>
    </row>
    <row r="401" spans="1:1" ht="13" x14ac:dyDescent="0.15">
      <c r="A401" s="25"/>
    </row>
    <row r="402" spans="1:1" ht="13" x14ac:dyDescent="0.15">
      <c r="A402" s="25"/>
    </row>
    <row r="403" spans="1:1" ht="13" x14ac:dyDescent="0.15">
      <c r="A403" s="25"/>
    </row>
    <row r="404" spans="1:1" ht="13" x14ac:dyDescent="0.15">
      <c r="A404" s="25"/>
    </row>
    <row r="405" spans="1:1" ht="13" x14ac:dyDescent="0.15">
      <c r="A405" s="25"/>
    </row>
    <row r="406" spans="1:1" ht="13" x14ac:dyDescent="0.15">
      <c r="A406" s="25"/>
    </row>
    <row r="407" spans="1:1" ht="13" x14ac:dyDescent="0.15">
      <c r="A407" s="25"/>
    </row>
    <row r="408" spans="1:1" ht="13" x14ac:dyDescent="0.15">
      <c r="A408" s="25"/>
    </row>
    <row r="409" spans="1:1" ht="13" x14ac:dyDescent="0.15">
      <c r="A409" s="25"/>
    </row>
    <row r="410" spans="1:1" ht="13" x14ac:dyDescent="0.15">
      <c r="A410" s="25"/>
    </row>
    <row r="411" spans="1:1" ht="13" x14ac:dyDescent="0.15">
      <c r="A411" s="25"/>
    </row>
    <row r="412" spans="1:1" ht="13" x14ac:dyDescent="0.15">
      <c r="A412" s="25"/>
    </row>
    <row r="413" spans="1:1" ht="13" x14ac:dyDescent="0.15">
      <c r="A413" s="25"/>
    </row>
    <row r="414" spans="1:1" ht="13" x14ac:dyDescent="0.15">
      <c r="A414" s="25"/>
    </row>
    <row r="415" spans="1:1" ht="13" x14ac:dyDescent="0.15">
      <c r="A415" s="25"/>
    </row>
    <row r="416" spans="1:1" ht="13" x14ac:dyDescent="0.15">
      <c r="A416" s="25"/>
    </row>
    <row r="417" spans="1:1" ht="13" x14ac:dyDescent="0.15">
      <c r="A417" s="25"/>
    </row>
    <row r="418" spans="1:1" ht="13" x14ac:dyDescent="0.15">
      <c r="A418" s="25"/>
    </row>
    <row r="419" spans="1:1" ht="13" x14ac:dyDescent="0.15">
      <c r="A419" s="25"/>
    </row>
    <row r="420" spans="1:1" ht="13" x14ac:dyDescent="0.15">
      <c r="A420" s="25"/>
    </row>
    <row r="421" spans="1:1" ht="13" x14ac:dyDescent="0.15">
      <c r="A421" s="25"/>
    </row>
    <row r="422" spans="1:1" ht="13" x14ac:dyDescent="0.15">
      <c r="A422" s="25"/>
    </row>
    <row r="423" spans="1:1" ht="13" x14ac:dyDescent="0.15">
      <c r="A423" s="25"/>
    </row>
    <row r="424" spans="1:1" ht="13" x14ac:dyDescent="0.15">
      <c r="A424" s="25"/>
    </row>
    <row r="425" spans="1:1" ht="13" x14ac:dyDescent="0.15">
      <c r="A425" s="25"/>
    </row>
    <row r="426" spans="1:1" ht="13" x14ac:dyDescent="0.15">
      <c r="A426" s="25"/>
    </row>
    <row r="427" spans="1:1" ht="13" x14ac:dyDescent="0.15">
      <c r="A427" s="25"/>
    </row>
    <row r="428" spans="1:1" ht="13" x14ac:dyDescent="0.15">
      <c r="A428" s="25"/>
    </row>
    <row r="429" spans="1:1" ht="13" x14ac:dyDescent="0.15">
      <c r="A429" s="25"/>
    </row>
    <row r="430" spans="1:1" ht="13" x14ac:dyDescent="0.15">
      <c r="A430" s="25"/>
    </row>
    <row r="431" spans="1:1" ht="13" x14ac:dyDescent="0.15">
      <c r="A431" s="25"/>
    </row>
    <row r="432" spans="1:1" ht="13" x14ac:dyDescent="0.15">
      <c r="A432" s="25"/>
    </row>
    <row r="433" spans="1:1" ht="13" x14ac:dyDescent="0.15">
      <c r="A433" s="25"/>
    </row>
    <row r="434" spans="1:1" ht="13" x14ac:dyDescent="0.15">
      <c r="A434" s="25"/>
    </row>
    <row r="435" spans="1:1" ht="13" x14ac:dyDescent="0.15">
      <c r="A435" s="25"/>
    </row>
    <row r="436" spans="1:1" ht="13" x14ac:dyDescent="0.15">
      <c r="A436" s="25"/>
    </row>
    <row r="437" spans="1:1" ht="13" x14ac:dyDescent="0.15">
      <c r="A437" s="25"/>
    </row>
    <row r="438" spans="1:1" ht="13" x14ac:dyDescent="0.15">
      <c r="A438" s="25"/>
    </row>
    <row r="439" spans="1:1" ht="13" x14ac:dyDescent="0.15">
      <c r="A439" s="25"/>
    </row>
    <row r="440" spans="1:1" ht="13" x14ac:dyDescent="0.15">
      <c r="A440" s="25"/>
    </row>
    <row r="441" spans="1:1" ht="13" x14ac:dyDescent="0.15">
      <c r="A441" s="25"/>
    </row>
    <row r="442" spans="1:1" ht="13" x14ac:dyDescent="0.15">
      <c r="A442" s="25"/>
    </row>
    <row r="443" spans="1:1" ht="13" x14ac:dyDescent="0.15">
      <c r="A443" s="25"/>
    </row>
    <row r="444" spans="1:1" ht="13" x14ac:dyDescent="0.15">
      <c r="A444" s="25"/>
    </row>
    <row r="445" spans="1:1" ht="13" x14ac:dyDescent="0.15">
      <c r="A445" s="25"/>
    </row>
    <row r="446" spans="1:1" ht="13" x14ac:dyDescent="0.15">
      <c r="A446" s="25"/>
    </row>
    <row r="447" spans="1:1" ht="13" x14ac:dyDescent="0.15">
      <c r="A447" s="25"/>
    </row>
    <row r="448" spans="1:1" ht="13" x14ac:dyDescent="0.15">
      <c r="A448" s="25"/>
    </row>
    <row r="449" spans="1:1" ht="13" x14ac:dyDescent="0.15">
      <c r="A449" s="25"/>
    </row>
    <row r="450" spans="1:1" ht="13" x14ac:dyDescent="0.15">
      <c r="A450" s="25"/>
    </row>
    <row r="451" spans="1:1" ht="13" x14ac:dyDescent="0.15">
      <c r="A451" s="25"/>
    </row>
    <row r="452" spans="1:1" ht="13" x14ac:dyDescent="0.15">
      <c r="A452" s="25"/>
    </row>
    <row r="453" spans="1:1" ht="13" x14ac:dyDescent="0.15">
      <c r="A453" s="25"/>
    </row>
    <row r="454" spans="1:1" ht="13" x14ac:dyDescent="0.15">
      <c r="A454" s="25"/>
    </row>
    <row r="455" spans="1:1" ht="13" x14ac:dyDescent="0.15">
      <c r="A455" s="25"/>
    </row>
    <row r="456" spans="1:1" ht="13" x14ac:dyDescent="0.15">
      <c r="A456" s="25"/>
    </row>
    <row r="457" spans="1:1" ht="13" x14ac:dyDescent="0.15">
      <c r="A457" s="25"/>
    </row>
    <row r="458" spans="1:1" ht="13" x14ac:dyDescent="0.15">
      <c r="A458" s="25"/>
    </row>
    <row r="459" spans="1:1" ht="13" x14ac:dyDescent="0.15">
      <c r="A459" s="25"/>
    </row>
    <row r="460" spans="1:1" ht="13" x14ac:dyDescent="0.15">
      <c r="A460" s="25"/>
    </row>
    <row r="461" spans="1:1" ht="13" x14ac:dyDescent="0.15">
      <c r="A461" s="25"/>
    </row>
    <row r="462" spans="1:1" ht="13" x14ac:dyDescent="0.15">
      <c r="A462" s="25"/>
    </row>
    <row r="463" spans="1:1" ht="13" x14ac:dyDescent="0.15">
      <c r="A463" s="25"/>
    </row>
    <row r="464" spans="1:1" ht="13" x14ac:dyDescent="0.15">
      <c r="A464" s="25"/>
    </row>
    <row r="465" spans="1:1" ht="13" x14ac:dyDescent="0.15">
      <c r="A465" s="25"/>
    </row>
    <row r="466" spans="1:1" ht="13" x14ac:dyDescent="0.15">
      <c r="A466" s="25"/>
    </row>
    <row r="467" spans="1:1" ht="13" x14ac:dyDescent="0.15">
      <c r="A467" s="25"/>
    </row>
    <row r="468" spans="1:1" ht="13" x14ac:dyDescent="0.15">
      <c r="A468" s="25"/>
    </row>
    <row r="469" spans="1:1" ht="13" x14ac:dyDescent="0.15">
      <c r="A469" s="25"/>
    </row>
    <row r="470" spans="1:1" ht="13" x14ac:dyDescent="0.15">
      <c r="A470" s="25"/>
    </row>
    <row r="471" spans="1:1" ht="13" x14ac:dyDescent="0.15">
      <c r="A471" s="25"/>
    </row>
    <row r="472" spans="1:1" ht="13" x14ac:dyDescent="0.15">
      <c r="A472" s="25"/>
    </row>
    <row r="473" spans="1:1" ht="13" x14ac:dyDescent="0.15">
      <c r="A473" s="25"/>
    </row>
    <row r="474" spans="1:1" ht="13" x14ac:dyDescent="0.15">
      <c r="A474" s="25"/>
    </row>
    <row r="475" spans="1:1" ht="13" x14ac:dyDescent="0.15">
      <c r="A475" s="25"/>
    </row>
    <row r="476" spans="1:1" ht="13" x14ac:dyDescent="0.15">
      <c r="A476" s="25"/>
    </row>
    <row r="477" spans="1:1" ht="13" x14ac:dyDescent="0.15">
      <c r="A477" s="25"/>
    </row>
    <row r="478" spans="1:1" ht="13" x14ac:dyDescent="0.15">
      <c r="A478" s="25"/>
    </row>
    <row r="479" spans="1:1" ht="13" x14ac:dyDescent="0.15">
      <c r="A479" s="25"/>
    </row>
    <row r="480" spans="1:1" ht="13" x14ac:dyDescent="0.15">
      <c r="A480" s="25"/>
    </row>
    <row r="481" spans="1:1" ht="13" x14ac:dyDescent="0.15">
      <c r="A481" s="25"/>
    </row>
    <row r="482" spans="1:1" ht="13" x14ac:dyDescent="0.15">
      <c r="A482" s="25"/>
    </row>
    <row r="483" spans="1:1" ht="13" x14ac:dyDescent="0.15">
      <c r="A483" s="25"/>
    </row>
    <row r="484" spans="1:1" ht="13" x14ac:dyDescent="0.15">
      <c r="A484" s="25"/>
    </row>
    <row r="485" spans="1:1" ht="13" x14ac:dyDescent="0.15">
      <c r="A485" s="25"/>
    </row>
    <row r="486" spans="1:1" ht="13" x14ac:dyDescent="0.15">
      <c r="A486" s="25"/>
    </row>
    <row r="487" spans="1:1" ht="13" x14ac:dyDescent="0.15">
      <c r="A487" s="25"/>
    </row>
    <row r="488" spans="1:1" ht="13" x14ac:dyDescent="0.15">
      <c r="A488" s="25"/>
    </row>
    <row r="489" spans="1:1" ht="13" x14ac:dyDescent="0.15">
      <c r="A489" s="25"/>
    </row>
    <row r="490" spans="1:1" ht="13" x14ac:dyDescent="0.15">
      <c r="A490" s="25"/>
    </row>
    <row r="491" spans="1:1" ht="13" x14ac:dyDescent="0.15">
      <c r="A491" s="25"/>
    </row>
    <row r="492" spans="1:1" ht="13" x14ac:dyDescent="0.15">
      <c r="A492" s="25"/>
    </row>
    <row r="493" spans="1:1" ht="13" x14ac:dyDescent="0.15">
      <c r="A493" s="25"/>
    </row>
    <row r="494" spans="1:1" ht="13" x14ac:dyDescent="0.15">
      <c r="A494" s="25"/>
    </row>
    <row r="495" spans="1:1" ht="13" x14ac:dyDescent="0.15">
      <c r="A495" s="25"/>
    </row>
    <row r="496" spans="1:1" ht="13" x14ac:dyDescent="0.15">
      <c r="A496" s="25"/>
    </row>
    <row r="497" spans="1:1" ht="13" x14ac:dyDescent="0.15">
      <c r="A497" s="25"/>
    </row>
    <row r="498" spans="1:1" ht="13" x14ac:dyDescent="0.15">
      <c r="A498" s="25"/>
    </row>
    <row r="499" spans="1:1" ht="13" x14ac:dyDescent="0.15">
      <c r="A499" s="25"/>
    </row>
    <row r="500" spans="1:1" ht="13" x14ac:dyDescent="0.15">
      <c r="A500" s="25"/>
    </row>
    <row r="501" spans="1:1" ht="13" x14ac:dyDescent="0.15">
      <c r="A501" s="25"/>
    </row>
    <row r="502" spans="1:1" ht="13" x14ac:dyDescent="0.15">
      <c r="A502" s="25"/>
    </row>
    <row r="503" spans="1:1" ht="13" x14ac:dyDescent="0.15">
      <c r="A503" s="25"/>
    </row>
    <row r="504" spans="1:1" ht="13" x14ac:dyDescent="0.15">
      <c r="A504" s="25"/>
    </row>
    <row r="505" spans="1:1" ht="13" x14ac:dyDescent="0.15">
      <c r="A505" s="25"/>
    </row>
    <row r="506" spans="1:1" ht="13" x14ac:dyDescent="0.15">
      <c r="A506" s="25"/>
    </row>
    <row r="507" spans="1:1" ht="13" x14ac:dyDescent="0.15">
      <c r="A507" s="25"/>
    </row>
    <row r="508" spans="1:1" ht="13" x14ac:dyDescent="0.15">
      <c r="A508" s="25"/>
    </row>
    <row r="509" spans="1:1" ht="13" x14ac:dyDescent="0.15">
      <c r="A509" s="25"/>
    </row>
    <row r="510" spans="1:1" ht="13" x14ac:dyDescent="0.15">
      <c r="A510" s="25"/>
    </row>
    <row r="511" spans="1:1" ht="13" x14ac:dyDescent="0.15">
      <c r="A511" s="25"/>
    </row>
    <row r="512" spans="1:1" ht="13" x14ac:dyDescent="0.15">
      <c r="A512" s="25"/>
    </row>
    <row r="513" spans="1:1" ht="13" x14ac:dyDescent="0.15">
      <c r="A513" s="25"/>
    </row>
    <row r="514" spans="1:1" ht="13" x14ac:dyDescent="0.15">
      <c r="A514" s="25"/>
    </row>
    <row r="515" spans="1:1" ht="13" x14ac:dyDescent="0.15">
      <c r="A515" s="25"/>
    </row>
    <row r="516" spans="1:1" ht="13" x14ac:dyDescent="0.15">
      <c r="A516" s="25"/>
    </row>
    <row r="517" spans="1:1" ht="13" x14ac:dyDescent="0.15">
      <c r="A517" s="25"/>
    </row>
    <row r="518" spans="1:1" ht="13" x14ac:dyDescent="0.15">
      <c r="A518" s="25"/>
    </row>
    <row r="519" spans="1:1" ht="13" x14ac:dyDescent="0.15">
      <c r="A519" s="25"/>
    </row>
    <row r="520" spans="1:1" ht="13" x14ac:dyDescent="0.15">
      <c r="A520" s="25"/>
    </row>
    <row r="521" spans="1:1" ht="13" x14ac:dyDescent="0.15">
      <c r="A521" s="25"/>
    </row>
    <row r="522" spans="1:1" ht="13" x14ac:dyDescent="0.15">
      <c r="A522" s="25"/>
    </row>
    <row r="523" spans="1:1" ht="13" x14ac:dyDescent="0.15">
      <c r="A523" s="25"/>
    </row>
    <row r="524" spans="1:1" ht="13" x14ac:dyDescent="0.15">
      <c r="A524" s="25"/>
    </row>
    <row r="525" spans="1:1" ht="13" x14ac:dyDescent="0.15">
      <c r="A525" s="25"/>
    </row>
    <row r="526" spans="1:1" ht="13" x14ac:dyDescent="0.15">
      <c r="A526" s="25"/>
    </row>
    <row r="527" spans="1:1" ht="13" x14ac:dyDescent="0.15">
      <c r="A527" s="25"/>
    </row>
    <row r="528" spans="1:1" ht="13" x14ac:dyDescent="0.15">
      <c r="A528" s="25"/>
    </row>
    <row r="529" spans="1:1" ht="13" x14ac:dyDescent="0.15">
      <c r="A529" s="25"/>
    </row>
    <row r="530" spans="1:1" ht="13" x14ac:dyDescent="0.15">
      <c r="A530" s="25"/>
    </row>
    <row r="531" spans="1:1" ht="13" x14ac:dyDescent="0.15">
      <c r="A531" s="25"/>
    </row>
    <row r="532" spans="1:1" ht="13" x14ac:dyDescent="0.15">
      <c r="A532" s="25"/>
    </row>
    <row r="533" spans="1:1" ht="13" x14ac:dyDescent="0.15">
      <c r="A533" s="25"/>
    </row>
    <row r="534" spans="1:1" ht="13" x14ac:dyDescent="0.15">
      <c r="A534" s="25"/>
    </row>
    <row r="535" spans="1:1" ht="13" x14ac:dyDescent="0.15">
      <c r="A535" s="25"/>
    </row>
    <row r="536" spans="1:1" ht="13" x14ac:dyDescent="0.15">
      <c r="A536" s="25"/>
    </row>
    <row r="537" spans="1:1" ht="13" x14ac:dyDescent="0.15">
      <c r="A537" s="25"/>
    </row>
    <row r="538" spans="1:1" ht="13" x14ac:dyDescent="0.15">
      <c r="A538" s="25"/>
    </row>
    <row r="539" spans="1:1" ht="13" x14ac:dyDescent="0.15">
      <c r="A539" s="25"/>
    </row>
    <row r="540" spans="1:1" ht="13" x14ac:dyDescent="0.15">
      <c r="A540" s="25"/>
    </row>
    <row r="541" spans="1:1" ht="13" x14ac:dyDescent="0.15">
      <c r="A541" s="25"/>
    </row>
    <row r="542" spans="1:1" ht="13" x14ac:dyDescent="0.15">
      <c r="A542" s="25"/>
    </row>
    <row r="543" spans="1:1" ht="13" x14ac:dyDescent="0.15">
      <c r="A543" s="25"/>
    </row>
    <row r="544" spans="1:1" ht="13" x14ac:dyDescent="0.15">
      <c r="A544" s="25"/>
    </row>
    <row r="545" spans="1:1" ht="13" x14ac:dyDescent="0.15">
      <c r="A545" s="25"/>
    </row>
    <row r="546" spans="1:1" ht="13" x14ac:dyDescent="0.15">
      <c r="A546" s="25"/>
    </row>
    <row r="547" spans="1:1" ht="13" x14ac:dyDescent="0.15">
      <c r="A547" s="25"/>
    </row>
    <row r="548" spans="1:1" ht="13" x14ac:dyDescent="0.15">
      <c r="A548" s="25"/>
    </row>
    <row r="549" spans="1:1" ht="13" x14ac:dyDescent="0.15">
      <c r="A549" s="25"/>
    </row>
    <row r="550" spans="1:1" ht="13" x14ac:dyDescent="0.15">
      <c r="A550" s="25"/>
    </row>
    <row r="551" spans="1:1" ht="13" x14ac:dyDescent="0.15">
      <c r="A551" s="25"/>
    </row>
    <row r="552" spans="1:1" ht="13" x14ac:dyDescent="0.15">
      <c r="A552" s="25"/>
    </row>
    <row r="553" spans="1:1" ht="13" x14ac:dyDescent="0.15">
      <c r="A553" s="25"/>
    </row>
    <row r="554" spans="1:1" ht="13" x14ac:dyDescent="0.15">
      <c r="A554" s="25"/>
    </row>
    <row r="555" spans="1:1" ht="13" x14ac:dyDescent="0.15">
      <c r="A555" s="25"/>
    </row>
    <row r="556" spans="1:1" ht="13" x14ac:dyDescent="0.15">
      <c r="A556" s="25"/>
    </row>
    <row r="557" spans="1:1" ht="13" x14ac:dyDescent="0.15">
      <c r="A557" s="25"/>
    </row>
    <row r="558" spans="1:1" ht="13" x14ac:dyDescent="0.15">
      <c r="A558" s="25"/>
    </row>
    <row r="559" spans="1:1" ht="13" x14ac:dyDescent="0.15">
      <c r="A559" s="25"/>
    </row>
    <row r="560" spans="1:1" ht="13" x14ac:dyDescent="0.15">
      <c r="A560" s="25"/>
    </row>
    <row r="561" spans="1:1" ht="13" x14ac:dyDescent="0.15">
      <c r="A561" s="25"/>
    </row>
    <row r="562" spans="1:1" ht="13" x14ac:dyDescent="0.15">
      <c r="A562" s="25"/>
    </row>
    <row r="563" spans="1:1" ht="13" x14ac:dyDescent="0.15">
      <c r="A563" s="25"/>
    </row>
    <row r="564" spans="1:1" ht="13" x14ac:dyDescent="0.15">
      <c r="A564" s="25"/>
    </row>
    <row r="565" spans="1:1" ht="13" x14ac:dyDescent="0.15">
      <c r="A565" s="25"/>
    </row>
    <row r="566" spans="1:1" ht="13" x14ac:dyDescent="0.15">
      <c r="A566" s="25"/>
    </row>
    <row r="567" spans="1:1" ht="13" x14ac:dyDescent="0.15">
      <c r="A567" s="25"/>
    </row>
    <row r="568" spans="1:1" ht="13" x14ac:dyDescent="0.15">
      <c r="A568" s="25"/>
    </row>
    <row r="569" spans="1:1" ht="13" x14ac:dyDescent="0.15">
      <c r="A569" s="25"/>
    </row>
    <row r="570" spans="1:1" ht="13" x14ac:dyDescent="0.15">
      <c r="A570" s="25"/>
    </row>
    <row r="571" spans="1:1" ht="13" x14ac:dyDescent="0.15">
      <c r="A571" s="25"/>
    </row>
    <row r="572" spans="1:1" ht="13" x14ac:dyDescent="0.15">
      <c r="A572" s="25"/>
    </row>
    <row r="573" spans="1:1" ht="13" x14ac:dyDescent="0.15">
      <c r="A573" s="25"/>
    </row>
    <row r="574" spans="1:1" ht="13" x14ac:dyDescent="0.15">
      <c r="A574" s="25"/>
    </row>
    <row r="575" spans="1:1" ht="13" x14ac:dyDescent="0.15">
      <c r="A575" s="25"/>
    </row>
    <row r="576" spans="1:1" ht="13" x14ac:dyDescent="0.15">
      <c r="A576" s="25"/>
    </row>
    <row r="577" spans="1:1" ht="13" x14ac:dyDescent="0.15">
      <c r="A577" s="25"/>
    </row>
    <row r="578" spans="1:1" ht="13" x14ac:dyDescent="0.15">
      <c r="A578" s="25"/>
    </row>
    <row r="579" spans="1:1" ht="13" x14ac:dyDescent="0.15">
      <c r="A579" s="25"/>
    </row>
    <row r="580" spans="1:1" ht="13" x14ac:dyDescent="0.15">
      <c r="A580" s="25"/>
    </row>
    <row r="581" spans="1:1" ht="13" x14ac:dyDescent="0.15">
      <c r="A581" s="25"/>
    </row>
    <row r="582" spans="1:1" ht="13" x14ac:dyDescent="0.15">
      <c r="A582" s="25"/>
    </row>
    <row r="583" spans="1:1" ht="13" x14ac:dyDescent="0.15">
      <c r="A583" s="25"/>
    </row>
    <row r="584" spans="1:1" ht="13" x14ac:dyDescent="0.15">
      <c r="A584" s="25"/>
    </row>
    <row r="585" spans="1:1" ht="13" x14ac:dyDescent="0.15">
      <c r="A585" s="25"/>
    </row>
    <row r="586" spans="1:1" ht="13" x14ac:dyDescent="0.15">
      <c r="A586" s="25"/>
    </row>
    <row r="587" spans="1:1" ht="13" x14ac:dyDescent="0.15">
      <c r="A587" s="25"/>
    </row>
    <row r="588" spans="1:1" ht="13" x14ac:dyDescent="0.15">
      <c r="A588" s="25"/>
    </row>
    <row r="589" spans="1:1" ht="13" x14ac:dyDescent="0.15">
      <c r="A589" s="25"/>
    </row>
    <row r="590" spans="1:1" ht="13" x14ac:dyDescent="0.15">
      <c r="A590" s="25"/>
    </row>
    <row r="591" spans="1:1" ht="13" x14ac:dyDescent="0.15">
      <c r="A591" s="25"/>
    </row>
    <row r="592" spans="1:1" ht="13" x14ac:dyDescent="0.15">
      <c r="A592" s="25"/>
    </row>
    <row r="593" spans="1:1" ht="13" x14ac:dyDescent="0.15">
      <c r="A593" s="25"/>
    </row>
    <row r="594" spans="1:1" ht="13" x14ac:dyDescent="0.15">
      <c r="A594" s="25"/>
    </row>
    <row r="595" spans="1:1" ht="13" x14ac:dyDescent="0.15">
      <c r="A595" s="25"/>
    </row>
    <row r="596" spans="1:1" ht="13" x14ac:dyDescent="0.15">
      <c r="A596" s="25"/>
    </row>
    <row r="597" spans="1:1" ht="13" x14ac:dyDescent="0.15">
      <c r="A597" s="25"/>
    </row>
    <row r="598" spans="1:1" ht="13" x14ac:dyDescent="0.15">
      <c r="A598" s="25"/>
    </row>
    <row r="599" spans="1:1" ht="13" x14ac:dyDescent="0.15">
      <c r="A599" s="25"/>
    </row>
    <row r="600" spans="1:1" ht="13" x14ac:dyDescent="0.15">
      <c r="A600" s="25"/>
    </row>
    <row r="601" spans="1:1" ht="13" x14ac:dyDescent="0.15">
      <c r="A601" s="25"/>
    </row>
    <row r="602" spans="1:1" ht="13" x14ac:dyDescent="0.15">
      <c r="A602" s="25"/>
    </row>
    <row r="603" spans="1:1" ht="13" x14ac:dyDescent="0.15">
      <c r="A603" s="25"/>
    </row>
    <row r="604" spans="1:1" ht="13" x14ac:dyDescent="0.15">
      <c r="A604" s="25"/>
    </row>
    <row r="605" spans="1:1" ht="13" x14ac:dyDescent="0.15">
      <c r="A605" s="25"/>
    </row>
    <row r="606" spans="1:1" ht="13" x14ac:dyDescent="0.15">
      <c r="A606" s="25"/>
    </row>
    <row r="607" spans="1:1" ht="13" x14ac:dyDescent="0.15">
      <c r="A607" s="25"/>
    </row>
    <row r="608" spans="1:1" ht="13" x14ac:dyDescent="0.15">
      <c r="A608" s="25"/>
    </row>
    <row r="609" spans="1:1" ht="13" x14ac:dyDescent="0.15">
      <c r="A609" s="25"/>
    </row>
    <row r="610" spans="1:1" ht="13" x14ac:dyDescent="0.15">
      <c r="A610" s="25"/>
    </row>
    <row r="611" spans="1:1" ht="13" x14ac:dyDescent="0.15">
      <c r="A611" s="25"/>
    </row>
    <row r="612" spans="1:1" ht="13" x14ac:dyDescent="0.15">
      <c r="A612" s="25"/>
    </row>
    <row r="613" spans="1:1" ht="13" x14ac:dyDescent="0.15">
      <c r="A613" s="25"/>
    </row>
    <row r="614" spans="1:1" ht="13" x14ac:dyDescent="0.15">
      <c r="A614" s="25"/>
    </row>
    <row r="615" spans="1:1" ht="13" x14ac:dyDescent="0.15">
      <c r="A615" s="25"/>
    </row>
    <row r="616" spans="1:1" ht="13" x14ac:dyDescent="0.15">
      <c r="A616" s="25"/>
    </row>
    <row r="617" spans="1:1" ht="13" x14ac:dyDescent="0.15">
      <c r="A617" s="25"/>
    </row>
    <row r="618" spans="1:1" ht="13" x14ac:dyDescent="0.15">
      <c r="A618" s="25"/>
    </row>
    <row r="619" spans="1:1" ht="13" x14ac:dyDescent="0.15">
      <c r="A619" s="25"/>
    </row>
    <row r="620" spans="1:1" ht="13" x14ac:dyDescent="0.15">
      <c r="A620" s="25"/>
    </row>
    <row r="621" spans="1:1" ht="13" x14ac:dyDescent="0.15">
      <c r="A621" s="25"/>
    </row>
    <row r="622" spans="1:1" ht="13" x14ac:dyDescent="0.15">
      <c r="A622" s="25"/>
    </row>
    <row r="623" spans="1:1" ht="13" x14ac:dyDescent="0.15">
      <c r="A623" s="25"/>
    </row>
    <row r="624" spans="1:1" ht="13" x14ac:dyDescent="0.15">
      <c r="A624" s="25"/>
    </row>
    <row r="625" spans="1:1" ht="13" x14ac:dyDescent="0.15">
      <c r="A625" s="25"/>
    </row>
    <row r="626" spans="1:1" ht="13" x14ac:dyDescent="0.15">
      <c r="A626" s="25"/>
    </row>
    <row r="627" spans="1:1" ht="13" x14ac:dyDescent="0.15">
      <c r="A627" s="25"/>
    </row>
    <row r="628" spans="1:1" ht="13" x14ac:dyDescent="0.15">
      <c r="A628" s="25"/>
    </row>
    <row r="629" spans="1:1" ht="13" x14ac:dyDescent="0.15">
      <c r="A629" s="25"/>
    </row>
    <row r="630" spans="1:1" ht="13" x14ac:dyDescent="0.15">
      <c r="A630" s="25"/>
    </row>
    <row r="631" spans="1:1" ht="13" x14ac:dyDescent="0.15">
      <c r="A631" s="25"/>
    </row>
    <row r="632" spans="1:1" ht="13" x14ac:dyDescent="0.15">
      <c r="A632" s="25"/>
    </row>
    <row r="633" spans="1:1" ht="13" x14ac:dyDescent="0.15">
      <c r="A633" s="25"/>
    </row>
    <row r="634" spans="1:1" ht="13" x14ac:dyDescent="0.15">
      <c r="A634" s="25"/>
    </row>
    <row r="635" spans="1:1" ht="13" x14ac:dyDescent="0.15">
      <c r="A635" s="25"/>
    </row>
    <row r="636" spans="1:1" ht="13" x14ac:dyDescent="0.15">
      <c r="A636" s="25"/>
    </row>
    <row r="637" spans="1:1" ht="13" x14ac:dyDescent="0.15">
      <c r="A637" s="25"/>
    </row>
    <row r="638" spans="1:1" ht="13" x14ac:dyDescent="0.15">
      <c r="A638" s="25"/>
    </row>
    <row r="639" spans="1:1" ht="13" x14ac:dyDescent="0.15">
      <c r="A639" s="25"/>
    </row>
    <row r="640" spans="1:1" ht="13" x14ac:dyDescent="0.15">
      <c r="A640" s="25"/>
    </row>
    <row r="641" spans="1:1" ht="13" x14ac:dyDescent="0.15">
      <c r="A641" s="25"/>
    </row>
    <row r="642" spans="1:1" ht="13" x14ac:dyDescent="0.15">
      <c r="A642" s="25"/>
    </row>
    <row r="643" spans="1:1" ht="13" x14ac:dyDescent="0.15">
      <c r="A643" s="25"/>
    </row>
    <row r="644" spans="1:1" ht="13" x14ac:dyDescent="0.15">
      <c r="A644" s="25"/>
    </row>
    <row r="645" spans="1:1" ht="13" x14ac:dyDescent="0.15">
      <c r="A645" s="25"/>
    </row>
    <row r="646" spans="1:1" ht="13" x14ac:dyDescent="0.15">
      <c r="A646" s="25"/>
    </row>
    <row r="647" spans="1:1" ht="13" x14ac:dyDescent="0.15">
      <c r="A647" s="25"/>
    </row>
    <row r="648" spans="1:1" ht="13" x14ac:dyDescent="0.15">
      <c r="A648" s="25"/>
    </row>
    <row r="649" spans="1:1" ht="13" x14ac:dyDescent="0.15">
      <c r="A649" s="25"/>
    </row>
    <row r="650" spans="1:1" ht="13" x14ac:dyDescent="0.15">
      <c r="A650" s="25"/>
    </row>
    <row r="651" spans="1:1" ht="13" x14ac:dyDescent="0.15">
      <c r="A651" s="25"/>
    </row>
    <row r="652" spans="1:1" ht="13" x14ac:dyDescent="0.15">
      <c r="A652" s="25"/>
    </row>
    <row r="653" spans="1:1" ht="13" x14ac:dyDescent="0.15">
      <c r="A653" s="25"/>
    </row>
    <row r="654" spans="1:1" ht="13" x14ac:dyDescent="0.15">
      <c r="A654" s="25"/>
    </row>
    <row r="655" spans="1:1" ht="13" x14ac:dyDescent="0.15">
      <c r="A655" s="25"/>
    </row>
    <row r="656" spans="1:1" ht="13" x14ac:dyDescent="0.15">
      <c r="A656" s="25"/>
    </row>
    <row r="657" spans="1:1" ht="13" x14ac:dyDescent="0.15">
      <c r="A657" s="25"/>
    </row>
    <row r="658" spans="1:1" ht="13" x14ac:dyDescent="0.15">
      <c r="A658" s="25"/>
    </row>
    <row r="659" spans="1:1" ht="13" x14ac:dyDescent="0.15">
      <c r="A659" s="25"/>
    </row>
    <row r="660" spans="1:1" ht="13" x14ac:dyDescent="0.15">
      <c r="A660" s="25"/>
    </row>
    <row r="661" spans="1:1" ht="13" x14ac:dyDescent="0.15">
      <c r="A661" s="25"/>
    </row>
    <row r="662" spans="1:1" ht="13" x14ac:dyDescent="0.15">
      <c r="A662" s="25"/>
    </row>
    <row r="663" spans="1:1" ht="13" x14ac:dyDescent="0.15">
      <c r="A663" s="25"/>
    </row>
    <row r="664" spans="1:1" ht="13" x14ac:dyDescent="0.15">
      <c r="A664" s="25"/>
    </row>
    <row r="665" spans="1:1" ht="13" x14ac:dyDescent="0.15">
      <c r="A665" s="25"/>
    </row>
    <row r="666" spans="1:1" ht="13" x14ac:dyDescent="0.15">
      <c r="A666" s="25"/>
    </row>
    <row r="667" spans="1:1" ht="13" x14ac:dyDescent="0.15">
      <c r="A667" s="25"/>
    </row>
    <row r="668" spans="1:1" ht="13" x14ac:dyDescent="0.15">
      <c r="A668" s="25"/>
    </row>
    <row r="669" spans="1:1" ht="13" x14ac:dyDescent="0.15">
      <c r="A669" s="25"/>
    </row>
    <row r="670" spans="1:1" ht="13" x14ac:dyDescent="0.15">
      <c r="A670" s="25"/>
    </row>
    <row r="671" spans="1:1" ht="13" x14ac:dyDescent="0.15">
      <c r="A671" s="25"/>
    </row>
    <row r="672" spans="1:1" ht="13" x14ac:dyDescent="0.15">
      <c r="A672" s="25"/>
    </row>
    <row r="673" spans="1:1" ht="13" x14ac:dyDescent="0.15">
      <c r="A673" s="25"/>
    </row>
    <row r="674" spans="1:1" ht="13" x14ac:dyDescent="0.15">
      <c r="A674" s="25"/>
    </row>
    <row r="675" spans="1:1" ht="13" x14ac:dyDescent="0.15">
      <c r="A675" s="25"/>
    </row>
    <row r="676" spans="1:1" ht="13" x14ac:dyDescent="0.15">
      <c r="A676" s="25"/>
    </row>
    <row r="677" spans="1:1" ht="13" x14ac:dyDescent="0.15">
      <c r="A677" s="25"/>
    </row>
    <row r="678" spans="1:1" ht="13" x14ac:dyDescent="0.15">
      <c r="A678" s="25"/>
    </row>
    <row r="679" spans="1:1" ht="13" x14ac:dyDescent="0.15">
      <c r="A679" s="25"/>
    </row>
    <row r="680" spans="1:1" ht="13" x14ac:dyDescent="0.15">
      <c r="A680" s="25"/>
    </row>
    <row r="681" spans="1:1" ht="13" x14ac:dyDescent="0.15">
      <c r="A681" s="25"/>
    </row>
    <row r="682" spans="1:1" ht="13" x14ac:dyDescent="0.15">
      <c r="A682" s="25"/>
    </row>
    <row r="683" spans="1:1" ht="13" x14ac:dyDescent="0.15">
      <c r="A683" s="25"/>
    </row>
    <row r="684" spans="1:1" ht="13" x14ac:dyDescent="0.15">
      <c r="A684" s="25"/>
    </row>
    <row r="685" spans="1:1" ht="13" x14ac:dyDescent="0.15">
      <c r="A685" s="25"/>
    </row>
    <row r="686" spans="1:1" ht="13" x14ac:dyDescent="0.15">
      <c r="A686" s="25"/>
    </row>
    <row r="687" spans="1:1" ht="13" x14ac:dyDescent="0.15">
      <c r="A687" s="25"/>
    </row>
    <row r="688" spans="1:1" ht="13" x14ac:dyDescent="0.15">
      <c r="A688" s="25"/>
    </row>
    <row r="689" spans="1:1" ht="13" x14ac:dyDescent="0.15">
      <c r="A689" s="25"/>
    </row>
    <row r="690" spans="1:1" ht="13" x14ac:dyDescent="0.15">
      <c r="A690" s="25"/>
    </row>
    <row r="691" spans="1:1" ht="13" x14ac:dyDescent="0.15">
      <c r="A691" s="25"/>
    </row>
    <row r="692" spans="1:1" ht="13" x14ac:dyDescent="0.15">
      <c r="A692" s="25"/>
    </row>
    <row r="693" spans="1:1" ht="13" x14ac:dyDescent="0.15">
      <c r="A693" s="25"/>
    </row>
    <row r="694" spans="1:1" ht="13" x14ac:dyDescent="0.15">
      <c r="A694" s="25"/>
    </row>
    <row r="695" spans="1:1" ht="13" x14ac:dyDescent="0.15">
      <c r="A695" s="25"/>
    </row>
    <row r="696" spans="1:1" ht="13" x14ac:dyDescent="0.15">
      <c r="A696" s="25"/>
    </row>
    <row r="697" spans="1:1" ht="13" x14ac:dyDescent="0.15">
      <c r="A697" s="25"/>
    </row>
    <row r="698" spans="1:1" ht="13" x14ac:dyDescent="0.15">
      <c r="A698" s="25"/>
    </row>
    <row r="699" spans="1:1" ht="13" x14ac:dyDescent="0.15">
      <c r="A699" s="25"/>
    </row>
    <row r="700" spans="1:1" ht="13" x14ac:dyDescent="0.15">
      <c r="A700" s="25"/>
    </row>
    <row r="701" spans="1:1" ht="13" x14ac:dyDescent="0.15">
      <c r="A701" s="25"/>
    </row>
    <row r="702" spans="1:1" ht="13" x14ac:dyDescent="0.15">
      <c r="A702" s="25"/>
    </row>
    <row r="703" spans="1:1" ht="13" x14ac:dyDescent="0.15">
      <c r="A703" s="25"/>
    </row>
    <row r="704" spans="1:1" ht="13" x14ac:dyDescent="0.15">
      <c r="A704" s="25"/>
    </row>
    <row r="705" spans="1:1" ht="13" x14ac:dyDescent="0.15">
      <c r="A705" s="25"/>
    </row>
    <row r="706" spans="1:1" ht="13" x14ac:dyDescent="0.15">
      <c r="A706" s="25"/>
    </row>
    <row r="707" spans="1:1" ht="13" x14ac:dyDescent="0.15">
      <c r="A707" s="25"/>
    </row>
    <row r="708" spans="1:1" ht="13" x14ac:dyDescent="0.15">
      <c r="A708" s="25"/>
    </row>
    <row r="709" spans="1:1" ht="13" x14ac:dyDescent="0.15">
      <c r="A709" s="25"/>
    </row>
    <row r="710" spans="1:1" ht="13" x14ac:dyDescent="0.15">
      <c r="A710" s="25"/>
    </row>
    <row r="711" spans="1:1" ht="13" x14ac:dyDescent="0.15">
      <c r="A711" s="25"/>
    </row>
    <row r="712" spans="1:1" ht="13" x14ac:dyDescent="0.15">
      <c r="A712" s="25"/>
    </row>
    <row r="713" spans="1:1" ht="13" x14ac:dyDescent="0.15">
      <c r="A713" s="25"/>
    </row>
    <row r="714" spans="1:1" ht="13" x14ac:dyDescent="0.15">
      <c r="A714" s="25"/>
    </row>
    <row r="715" spans="1:1" ht="13" x14ac:dyDescent="0.15">
      <c r="A715" s="25"/>
    </row>
    <row r="716" spans="1:1" ht="13" x14ac:dyDescent="0.15">
      <c r="A716" s="25"/>
    </row>
    <row r="717" spans="1:1" ht="13" x14ac:dyDescent="0.15">
      <c r="A717" s="25"/>
    </row>
    <row r="718" spans="1:1" ht="13" x14ac:dyDescent="0.15">
      <c r="A718" s="25"/>
    </row>
    <row r="719" spans="1:1" ht="13" x14ac:dyDescent="0.15">
      <c r="A719" s="25"/>
    </row>
    <row r="720" spans="1:1" ht="13" x14ac:dyDescent="0.15">
      <c r="A720" s="25"/>
    </row>
    <row r="721" spans="1:1" ht="13" x14ac:dyDescent="0.15">
      <c r="A721" s="25"/>
    </row>
    <row r="722" spans="1:1" ht="13" x14ac:dyDescent="0.15">
      <c r="A722" s="25"/>
    </row>
    <row r="723" spans="1:1" ht="13" x14ac:dyDescent="0.15">
      <c r="A723" s="25"/>
    </row>
    <row r="724" spans="1:1" ht="13" x14ac:dyDescent="0.15">
      <c r="A724" s="25"/>
    </row>
    <row r="725" spans="1:1" ht="13" x14ac:dyDescent="0.15">
      <c r="A725" s="25"/>
    </row>
    <row r="726" spans="1:1" ht="13" x14ac:dyDescent="0.15">
      <c r="A726" s="25"/>
    </row>
    <row r="727" spans="1:1" ht="13" x14ac:dyDescent="0.15">
      <c r="A727" s="25"/>
    </row>
    <row r="728" spans="1:1" ht="13" x14ac:dyDescent="0.15">
      <c r="A728" s="25"/>
    </row>
    <row r="729" spans="1:1" ht="13" x14ac:dyDescent="0.15">
      <c r="A729" s="25"/>
    </row>
    <row r="730" spans="1:1" ht="13" x14ac:dyDescent="0.15">
      <c r="A730" s="25"/>
    </row>
    <row r="731" spans="1:1" ht="13" x14ac:dyDescent="0.15">
      <c r="A731" s="25"/>
    </row>
    <row r="732" spans="1:1" ht="13" x14ac:dyDescent="0.15">
      <c r="A732" s="25"/>
    </row>
    <row r="733" spans="1:1" ht="13" x14ac:dyDescent="0.15">
      <c r="A733" s="25"/>
    </row>
    <row r="734" spans="1:1" ht="13" x14ac:dyDescent="0.15">
      <c r="A734" s="25"/>
    </row>
    <row r="735" spans="1:1" ht="13" x14ac:dyDescent="0.15">
      <c r="A735" s="25"/>
    </row>
    <row r="736" spans="1:1" ht="13" x14ac:dyDescent="0.15">
      <c r="A736" s="25"/>
    </row>
    <row r="737" spans="1:1" ht="13" x14ac:dyDescent="0.15">
      <c r="A737" s="25"/>
    </row>
    <row r="738" spans="1:1" ht="13" x14ac:dyDescent="0.15">
      <c r="A738" s="25"/>
    </row>
    <row r="739" spans="1:1" ht="13" x14ac:dyDescent="0.15">
      <c r="A739" s="25"/>
    </row>
    <row r="740" spans="1:1" ht="13" x14ac:dyDescent="0.15">
      <c r="A740" s="25"/>
    </row>
    <row r="741" spans="1:1" ht="13" x14ac:dyDescent="0.15">
      <c r="A741" s="25"/>
    </row>
    <row r="742" spans="1:1" ht="13" x14ac:dyDescent="0.15">
      <c r="A742" s="25"/>
    </row>
    <row r="743" spans="1:1" ht="13" x14ac:dyDescent="0.15">
      <c r="A743" s="25"/>
    </row>
    <row r="744" spans="1:1" ht="13" x14ac:dyDescent="0.15">
      <c r="A744" s="25"/>
    </row>
    <row r="745" spans="1:1" ht="13" x14ac:dyDescent="0.15">
      <c r="A745" s="25"/>
    </row>
    <row r="746" spans="1:1" ht="13" x14ac:dyDescent="0.15">
      <c r="A746" s="25"/>
    </row>
    <row r="747" spans="1:1" ht="13" x14ac:dyDescent="0.15">
      <c r="A747" s="25"/>
    </row>
    <row r="748" spans="1:1" ht="13" x14ac:dyDescent="0.15">
      <c r="A748" s="25"/>
    </row>
    <row r="749" spans="1:1" ht="13" x14ac:dyDescent="0.15">
      <c r="A749" s="25"/>
    </row>
    <row r="750" spans="1:1" ht="13" x14ac:dyDescent="0.15">
      <c r="A750" s="25"/>
    </row>
    <row r="751" spans="1:1" ht="13" x14ac:dyDescent="0.15">
      <c r="A751" s="25"/>
    </row>
    <row r="752" spans="1:1" ht="13" x14ac:dyDescent="0.15">
      <c r="A752" s="25"/>
    </row>
    <row r="753" spans="1:1" ht="13" x14ac:dyDescent="0.15">
      <c r="A753" s="25"/>
    </row>
    <row r="754" spans="1:1" ht="13" x14ac:dyDescent="0.15">
      <c r="A754" s="25"/>
    </row>
    <row r="755" spans="1:1" ht="13" x14ac:dyDescent="0.15">
      <c r="A755" s="25"/>
    </row>
    <row r="756" spans="1:1" ht="13" x14ac:dyDescent="0.15">
      <c r="A756" s="25"/>
    </row>
    <row r="757" spans="1:1" ht="13" x14ac:dyDescent="0.15">
      <c r="A757" s="25"/>
    </row>
    <row r="758" spans="1:1" ht="13" x14ac:dyDescent="0.15">
      <c r="A758" s="25"/>
    </row>
    <row r="759" spans="1:1" ht="13" x14ac:dyDescent="0.15">
      <c r="A759" s="25"/>
    </row>
    <row r="760" spans="1:1" ht="13" x14ac:dyDescent="0.15">
      <c r="A760" s="25"/>
    </row>
    <row r="761" spans="1:1" ht="13" x14ac:dyDescent="0.15">
      <c r="A761" s="25"/>
    </row>
    <row r="762" spans="1:1" ht="13" x14ac:dyDescent="0.15">
      <c r="A762" s="25"/>
    </row>
    <row r="763" spans="1:1" ht="13" x14ac:dyDescent="0.15">
      <c r="A763" s="25"/>
    </row>
    <row r="764" spans="1:1" ht="13" x14ac:dyDescent="0.15">
      <c r="A764" s="25"/>
    </row>
    <row r="765" spans="1:1" ht="13" x14ac:dyDescent="0.15">
      <c r="A765" s="25"/>
    </row>
    <row r="766" spans="1:1" ht="13" x14ac:dyDescent="0.15">
      <c r="A766" s="25"/>
    </row>
    <row r="767" spans="1:1" ht="13" x14ac:dyDescent="0.15">
      <c r="A767" s="25"/>
    </row>
    <row r="768" spans="1:1" ht="13" x14ac:dyDescent="0.15">
      <c r="A768" s="25"/>
    </row>
    <row r="769" spans="1:1" ht="13" x14ac:dyDescent="0.15">
      <c r="A769" s="25"/>
    </row>
    <row r="770" spans="1:1" ht="13" x14ac:dyDescent="0.15">
      <c r="A770" s="25"/>
    </row>
    <row r="771" spans="1:1" ht="13" x14ac:dyDescent="0.15">
      <c r="A771" s="25"/>
    </row>
    <row r="772" spans="1:1" ht="13" x14ac:dyDescent="0.15">
      <c r="A772" s="25"/>
    </row>
    <row r="773" spans="1:1" ht="13" x14ac:dyDescent="0.15">
      <c r="A773" s="25"/>
    </row>
    <row r="774" spans="1:1" ht="13" x14ac:dyDescent="0.15">
      <c r="A774" s="25"/>
    </row>
    <row r="775" spans="1:1" ht="13" x14ac:dyDescent="0.15">
      <c r="A775" s="25"/>
    </row>
    <row r="776" spans="1:1" ht="13" x14ac:dyDescent="0.15">
      <c r="A776" s="25"/>
    </row>
    <row r="777" spans="1:1" ht="13" x14ac:dyDescent="0.15">
      <c r="A777" s="25"/>
    </row>
    <row r="778" spans="1:1" ht="13" x14ac:dyDescent="0.15">
      <c r="A778" s="25"/>
    </row>
    <row r="779" spans="1:1" ht="13" x14ac:dyDescent="0.15">
      <c r="A779" s="25"/>
    </row>
    <row r="780" spans="1:1" ht="13" x14ac:dyDescent="0.15">
      <c r="A780" s="25"/>
    </row>
    <row r="781" spans="1:1" ht="13" x14ac:dyDescent="0.15">
      <c r="A781" s="25"/>
    </row>
    <row r="782" spans="1:1" ht="13" x14ac:dyDescent="0.15">
      <c r="A782" s="25"/>
    </row>
    <row r="783" spans="1:1" ht="13" x14ac:dyDescent="0.15">
      <c r="A783" s="25"/>
    </row>
    <row r="784" spans="1:1" ht="13" x14ac:dyDescent="0.15">
      <c r="A784" s="25"/>
    </row>
    <row r="785" spans="1:1" ht="13" x14ac:dyDescent="0.15">
      <c r="A785" s="25"/>
    </row>
    <row r="786" spans="1:1" ht="13" x14ac:dyDescent="0.15">
      <c r="A786" s="25"/>
    </row>
    <row r="787" spans="1:1" ht="13" x14ac:dyDescent="0.15">
      <c r="A787" s="25"/>
    </row>
    <row r="788" spans="1:1" ht="13" x14ac:dyDescent="0.15">
      <c r="A788" s="25"/>
    </row>
    <row r="789" spans="1:1" ht="13" x14ac:dyDescent="0.15">
      <c r="A789" s="25"/>
    </row>
    <row r="790" spans="1:1" ht="13" x14ac:dyDescent="0.15">
      <c r="A790" s="25"/>
    </row>
    <row r="791" spans="1:1" ht="13" x14ac:dyDescent="0.15">
      <c r="A791" s="25"/>
    </row>
    <row r="792" spans="1:1" ht="13" x14ac:dyDescent="0.15">
      <c r="A792" s="25"/>
    </row>
    <row r="793" spans="1:1" ht="13" x14ac:dyDescent="0.15">
      <c r="A793" s="25"/>
    </row>
    <row r="794" spans="1:1" ht="13" x14ac:dyDescent="0.15">
      <c r="A794" s="25"/>
    </row>
    <row r="795" spans="1:1" ht="13" x14ac:dyDescent="0.15">
      <c r="A795" s="25"/>
    </row>
    <row r="796" spans="1:1" ht="13" x14ac:dyDescent="0.15">
      <c r="A796" s="25"/>
    </row>
    <row r="797" spans="1:1" ht="13" x14ac:dyDescent="0.15">
      <c r="A797" s="25"/>
    </row>
    <row r="798" spans="1:1" ht="13" x14ac:dyDescent="0.15">
      <c r="A798" s="25"/>
    </row>
    <row r="799" spans="1:1" ht="13" x14ac:dyDescent="0.15">
      <c r="A799" s="25"/>
    </row>
    <row r="800" spans="1:1" ht="13" x14ac:dyDescent="0.15">
      <c r="A800" s="25"/>
    </row>
    <row r="801" spans="1:1" ht="13" x14ac:dyDescent="0.15">
      <c r="A801" s="25"/>
    </row>
    <row r="802" spans="1:1" ht="13" x14ac:dyDescent="0.15">
      <c r="A802" s="25"/>
    </row>
    <row r="803" spans="1:1" ht="13" x14ac:dyDescent="0.15">
      <c r="A803" s="25"/>
    </row>
    <row r="804" spans="1:1" ht="13" x14ac:dyDescent="0.15">
      <c r="A804" s="25"/>
    </row>
    <row r="805" spans="1:1" ht="13" x14ac:dyDescent="0.15">
      <c r="A805" s="25"/>
    </row>
    <row r="806" spans="1:1" ht="13" x14ac:dyDescent="0.15">
      <c r="A806" s="25"/>
    </row>
    <row r="807" spans="1:1" ht="13" x14ac:dyDescent="0.15">
      <c r="A807" s="25"/>
    </row>
    <row r="808" spans="1:1" ht="13" x14ac:dyDescent="0.15">
      <c r="A808" s="25"/>
    </row>
    <row r="809" spans="1:1" ht="13" x14ac:dyDescent="0.15">
      <c r="A809" s="25"/>
    </row>
    <row r="810" spans="1:1" ht="13" x14ac:dyDescent="0.15">
      <c r="A810" s="25"/>
    </row>
    <row r="811" spans="1:1" ht="13" x14ac:dyDescent="0.15">
      <c r="A811" s="25"/>
    </row>
    <row r="812" spans="1:1" ht="13" x14ac:dyDescent="0.15">
      <c r="A812" s="25"/>
    </row>
    <row r="813" spans="1:1" ht="13" x14ac:dyDescent="0.15">
      <c r="A813" s="25"/>
    </row>
    <row r="814" spans="1:1" ht="13" x14ac:dyDescent="0.15">
      <c r="A814" s="25"/>
    </row>
    <row r="815" spans="1:1" ht="13" x14ac:dyDescent="0.15">
      <c r="A815" s="25"/>
    </row>
    <row r="816" spans="1:1" ht="13" x14ac:dyDescent="0.15">
      <c r="A816" s="25"/>
    </row>
    <row r="817" spans="1:1" ht="13" x14ac:dyDescent="0.15">
      <c r="A817" s="25"/>
    </row>
    <row r="818" spans="1:1" ht="13" x14ac:dyDescent="0.15">
      <c r="A818" s="25"/>
    </row>
    <row r="819" spans="1:1" ht="13" x14ac:dyDescent="0.15">
      <c r="A819" s="25"/>
    </row>
    <row r="820" spans="1:1" ht="13" x14ac:dyDescent="0.15">
      <c r="A820" s="25"/>
    </row>
    <row r="821" spans="1:1" ht="13" x14ac:dyDescent="0.15">
      <c r="A821" s="25"/>
    </row>
    <row r="822" spans="1:1" ht="13" x14ac:dyDescent="0.15">
      <c r="A822" s="25"/>
    </row>
    <row r="823" spans="1:1" ht="13" x14ac:dyDescent="0.15">
      <c r="A823" s="25"/>
    </row>
    <row r="824" spans="1:1" ht="13" x14ac:dyDescent="0.15">
      <c r="A824" s="25"/>
    </row>
    <row r="825" spans="1:1" ht="13" x14ac:dyDescent="0.15">
      <c r="A825" s="25"/>
    </row>
    <row r="826" spans="1:1" ht="13" x14ac:dyDescent="0.15">
      <c r="A826" s="25"/>
    </row>
    <row r="827" spans="1:1" ht="13" x14ac:dyDescent="0.15">
      <c r="A827" s="25"/>
    </row>
    <row r="828" spans="1:1" ht="13" x14ac:dyDescent="0.15">
      <c r="A828" s="25"/>
    </row>
    <row r="829" spans="1:1" ht="13" x14ac:dyDescent="0.15">
      <c r="A829" s="25"/>
    </row>
    <row r="830" spans="1:1" ht="13" x14ac:dyDescent="0.15">
      <c r="A830" s="25"/>
    </row>
    <row r="831" spans="1:1" ht="13" x14ac:dyDescent="0.15">
      <c r="A831" s="25"/>
    </row>
    <row r="832" spans="1:1" ht="13" x14ac:dyDescent="0.15">
      <c r="A832" s="25"/>
    </row>
    <row r="833" spans="1:1" ht="13" x14ac:dyDescent="0.15">
      <c r="A833" s="25"/>
    </row>
    <row r="834" spans="1:1" ht="13" x14ac:dyDescent="0.15">
      <c r="A834" s="25"/>
    </row>
    <row r="835" spans="1:1" ht="13" x14ac:dyDescent="0.15">
      <c r="A835" s="25"/>
    </row>
    <row r="836" spans="1:1" ht="13" x14ac:dyDescent="0.15">
      <c r="A836" s="25"/>
    </row>
    <row r="837" spans="1:1" ht="13" x14ac:dyDescent="0.15">
      <c r="A837" s="25"/>
    </row>
    <row r="838" spans="1:1" ht="13" x14ac:dyDescent="0.15">
      <c r="A838" s="25"/>
    </row>
    <row r="839" spans="1:1" ht="13" x14ac:dyDescent="0.15">
      <c r="A839" s="25"/>
    </row>
    <row r="840" spans="1:1" ht="13" x14ac:dyDescent="0.15">
      <c r="A840" s="25"/>
    </row>
    <row r="841" spans="1:1" ht="13" x14ac:dyDescent="0.15">
      <c r="A841" s="25"/>
    </row>
    <row r="842" spans="1:1" ht="13" x14ac:dyDescent="0.15">
      <c r="A842" s="25"/>
    </row>
    <row r="843" spans="1:1" ht="13" x14ac:dyDescent="0.15">
      <c r="A843" s="25"/>
    </row>
    <row r="844" spans="1:1" ht="13" x14ac:dyDescent="0.15">
      <c r="A844" s="25"/>
    </row>
    <row r="845" spans="1:1" ht="13" x14ac:dyDescent="0.15">
      <c r="A845" s="25"/>
    </row>
    <row r="846" spans="1:1" ht="13" x14ac:dyDescent="0.15">
      <c r="A846" s="25"/>
    </row>
    <row r="847" spans="1:1" ht="13" x14ac:dyDescent="0.15">
      <c r="A847" s="25"/>
    </row>
    <row r="848" spans="1:1" ht="13" x14ac:dyDescent="0.15">
      <c r="A848" s="25"/>
    </row>
    <row r="849" spans="1:1" ht="13" x14ac:dyDescent="0.15">
      <c r="A849" s="25"/>
    </row>
    <row r="850" spans="1:1" ht="13" x14ac:dyDescent="0.15">
      <c r="A850" s="25"/>
    </row>
    <row r="851" spans="1:1" ht="13" x14ac:dyDescent="0.15">
      <c r="A851" s="25"/>
    </row>
    <row r="852" spans="1:1" ht="13" x14ac:dyDescent="0.15">
      <c r="A852" s="25"/>
    </row>
    <row r="853" spans="1:1" ht="13" x14ac:dyDescent="0.15">
      <c r="A853" s="25"/>
    </row>
    <row r="854" spans="1:1" ht="13" x14ac:dyDescent="0.15">
      <c r="A854" s="25"/>
    </row>
    <row r="855" spans="1:1" ht="13" x14ac:dyDescent="0.15">
      <c r="A855" s="25"/>
    </row>
    <row r="856" spans="1:1" ht="13" x14ac:dyDescent="0.15">
      <c r="A856" s="25"/>
    </row>
    <row r="857" spans="1:1" ht="13" x14ac:dyDescent="0.15">
      <c r="A857" s="25"/>
    </row>
    <row r="858" spans="1:1" ht="13" x14ac:dyDescent="0.15">
      <c r="A858" s="25"/>
    </row>
    <row r="859" spans="1:1" ht="13" x14ac:dyDescent="0.15">
      <c r="A859" s="25"/>
    </row>
    <row r="860" spans="1:1" ht="13" x14ac:dyDescent="0.15">
      <c r="A860" s="25"/>
    </row>
    <row r="861" spans="1:1" ht="13" x14ac:dyDescent="0.15">
      <c r="A861" s="25"/>
    </row>
    <row r="862" spans="1:1" ht="13" x14ac:dyDescent="0.15">
      <c r="A862" s="25"/>
    </row>
    <row r="863" spans="1:1" ht="13" x14ac:dyDescent="0.15">
      <c r="A863" s="25"/>
    </row>
    <row r="864" spans="1:1" ht="13" x14ac:dyDescent="0.15">
      <c r="A864" s="25"/>
    </row>
    <row r="865" spans="1:1" ht="13" x14ac:dyDescent="0.15">
      <c r="A865" s="25"/>
    </row>
    <row r="866" spans="1:1" ht="13" x14ac:dyDescent="0.15">
      <c r="A866" s="25"/>
    </row>
    <row r="867" spans="1:1" ht="13" x14ac:dyDescent="0.15">
      <c r="A867" s="25"/>
    </row>
    <row r="868" spans="1:1" ht="13" x14ac:dyDescent="0.15">
      <c r="A868" s="25"/>
    </row>
    <row r="869" spans="1:1" ht="13" x14ac:dyDescent="0.15">
      <c r="A869" s="25"/>
    </row>
    <row r="870" spans="1:1" ht="13" x14ac:dyDescent="0.15">
      <c r="A870" s="25"/>
    </row>
    <row r="871" spans="1:1" ht="13" x14ac:dyDescent="0.15">
      <c r="A871" s="25"/>
    </row>
    <row r="872" spans="1:1" ht="13" x14ac:dyDescent="0.15">
      <c r="A872" s="25"/>
    </row>
    <row r="873" spans="1:1" ht="13" x14ac:dyDescent="0.15">
      <c r="A873" s="25"/>
    </row>
    <row r="874" spans="1:1" ht="13" x14ac:dyDescent="0.15">
      <c r="A874" s="25"/>
    </row>
    <row r="875" spans="1:1" ht="13" x14ac:dyDescent="0.15">
      <c r="A875" s="25"/>
    </row>
    <row r="876" spans="1:1" ht="13" x14ac:dyDescent="0.15">
      <c r="A876" s="25"/>
    </row>
    <row r="877" spans="1:1" ht="13" x14ac:dyDescent="0.15">
      <c r="A877" s="25"/>
    </row>
    <row r="878" spans="1:1" ht="13" x14ac:dyDescent="0.15">
      <c r="A878" s="25"/>
    </row>
    <row r="879" spans="1:1" ht="13" x14ac:dyDescent="0.15">
      <c r="A879" s="25"/>
    </row>
    <row r="880" spans="1:1" ht="13" x14ac:dyDescent="0.15">
      <c r="A880" s="25"/>
    </row>
    <row r="881" spans="1:1" ht="13" x14ac:dyDescent="0.15">
      <c r="A881" s="25"/>
    </row>
    <row r="882" spans="1:1" ht="13" x14ac:dyDescent="0.15">
      <c r="A882" s="25"/>
    </row>
    <row r="883" spans="1:1" ht="13" x14ac:dyDescent="0.15">
      <c r="A883" s="25"/>
    </row>
    <row r="884" spans="1:1" ht="13" x14ac:dyDescent="0.15">
      <c r="A884" s="25"/>
    </row>
    <row r="885" spans="1:1" ht="13" x14ac:dyDescent="0.15">
      <c r="A885" s="25"/>
    </row>
    <row r="886" spans="1:1" ht="13" x14ac:dyDescent="0.15">
      <c r="A886" s="25"/>
    </row>
    <row r="887" spans="1:1" ht="13" x14ac:dyDescent="0.15">
      <c r="A887" s="25"/>
    </row>
    <row r="888" spans="1:1" ht="13" x14ac:dyDescent="0.15">
      <c r="A888" s="25"/>
    </row>
    <row r="889" spans="1:1" ht="13" x14ac:dyDescent="0.15">
      <c r="A889" s="25"/>
    </row>
    <row r="890" spans="1:1" ht="13" x14ac:dyDescent="0.15">
      <c r="A890" s="25"/>
    </row>
    <row r="891" spans="1:1" ht="13" x14ac:dyDescent="0.15">
      <c r="A891" s="25"/>
    </row>
    <row r="892" spans="1:1" ht="13" x14ac:dyDescent="0.15">
      <c r="A892" s="25"/>
    </row>
    <row r="893" spans="1:1" ht="13" x14ac:dyDescent="0.15">
      <c r="A893" s="25"/>
    </row>
    <row r="894" spans="1:1" ht="13" x14ac:dyDescent="0.15">
      <c r="A894" s="25"/>
    </row>
    <row r="895" spans="1:1" ht="13" x14ac:dyDescent="0.15">
      <c r="A895" s="25"/>
    </row>
    <row r="896" spans="1:1" ht="13" x14ac:dyDescent="0.15">
      <c r="A896" s="25"/>
    </row>
    <row r="897" spans="1:1" ht="13" x14ac:dyDescent="0.15">
      <c r="A897" s="25"/>
    </row>
    <row r="898" spans="1:1" ht="13" x14ac:dyDescent="0.15">
      <c r="A898" s="25"/>
    </row>
    <row r="899" spans="1:1" ht="13" x14ac:dyDescent="0.15">
      <c r="A899" s="25"/>
    </row>
    <row r="900" spans="1:1" ht="13" x14ac:dyDescent="0.15">
      <c r="A900" s="25"/>
    </row>
    <row r="901" spans="1:1" ht="13" x14ac:dyDescent="0.15">
      <c r="A901" s="25"/>
    </row>
    <row r="902" spans="1:1" ht="13" x14ac:dyDescent="0.15">
      <c r="A902" s="25"/>
    </row>
    <row r="903" spans="1:1" ht="13" x14ac:dyDescent="0.15">
      <c r="A903" s="25"/>
    </row>
    <row r="904" spans="1:1" ht="13" x14ac:dyDescent="0.15">
      <c r="A904" s="25"/>
    </row>
    <row r="905" spans="1:1" ht="13" x14ac:dyDescent="0.15">
      <c r="A905" s="25"/>
    </row>
    <row r="906" spans="1:1" ht="13" x14ac:dyDescent="0.15">
      <c r="A906" s="25"/>
    </row>
    <row r="907" spans="1:1" ht="13" x14ac:dyDescent="0.15">
      <c r="A907" s="25"/>
    </row>
    <row r="908" spans="1:1" ht="13" x14ac:dyDescent="0.15">
      <c r="A908" s="25"/>
    </row>
    <row r="909" spans="1:1" ht="13" x14ac:dyDescent="0.15">
      <c r="A909" s="25"/>
    </row>
    <row r="910" spans="1:1" ht="13" x14ac:dyDescent="0.15">
      <c r="A910" s="25"/>
    </row>
    <row r="911" spans="1:1" ht="13" x14ac:dyDescent="0.15">
      <c r="A911" s="25"/>
    </row>
    <row r="912" spans="1:1" ht="13" x14ac:dyDescent="0.15">
      <c r="A912" s="25"/>
    </row>
    <row r="913" spans="1:1" ht="13" x14ac:dyDescent="0.15">
      <c r="A913" s="25"/>
    </row>
    <row r="914" spans="1:1" ht="13" x14ac:dyDescent="0.15">
      <c r="A914" s="25"/>
    </row>
    <row r="915" spans="1:1" ht="13" x14ac:dyDescent="0.15">
      <c r="A915" s="25"/>
    </row>
    <row r="916" spans="1:1" ht="13" x14ac:dyDescent="0.15">
      <c r="A916" s="25"/>
    </row>
    <row r="917" spans="1:1" ht="13" x14ac:dyDescent="0.15">
      <c r="A917" s="25"/>
    </row>
    <row r="918" spans="1:1" ht="13" x14ac:dyDescent="0.15">
      <c r="A918" s="25"/>
    </row>
    <row r="919" spans="1:1" ht="13" x14ac:dyDescent="0.15">
      <c r="A919" s="25"/>
    </row>
    <row r="920" spans="1:1" ht="13" x14ac:dyDescent="0.15">
      <c r="A920" s="25"/>
    </row>
    <row r="921" spans="1:1" ht="13" x14ac:dyDescent="0.15">
      <c r="A921" s="25"/>
    </row>
    <row r="922" spans="1:1" ht="13" x14ac:dyDescent="0.15">
      <c r="A922" s="25"/>
    </row>
    <row r="923" spans="1:1" ht="13" x14ac:dyDescent="0.15">
      <c r="A923" s="25"/>
    </row>
    <row r="924" spans="1:1" ht="13" x14ac:dyDescent="0.15">
      <c r="A924" s="25"/>
    </row>
    <row r="925" spans="1:1" ht="13" x14ac:dyDescent="0.15">
      <c r="A925" s="25"/>
    </row>
    <row r="926" spans="1:1" ht="13" x14ac:dyDescent="0.15">
      <c r="A926" s="25"/>
    </row>
    <row r="927" spans="1:1" ht="13" x14ac:dyDescent="0.15">
      <c r="A927" s="25"/>
    </row>
    <row r="928" spans="1:1" ht="13" x14ac:dyDescent="0.15">
      <c r="A928" s="25"/>
    </row>
    <row r="929" spans="1:1" ht="13" x14ac:dyDescent="0.15">
      <c r="A929" s="25"/>
    </row>
    <row r="930" spans="1:1" ht="13" x14ac:dyDescent="0.15">
      <c r="A930" s="25"/>
    </row>
    <row r="931" spans="1:1" ht="13" x14ac:dyDescent="0.15">
      <c r="A931" s="25"/>
    </row>
    <row r="932" spans="1:1" ht="13" x14ac:dyDescent="0.15">
      <c r="A932" s="25"/>
    </row>
    <row r="933" spans="1:1" ht="13" x14ac:dyDescent="0.15">
      <c r="A933" s="25"/>
    </row>
    <row r="934" spans="1:1" ht="13" x14ac:dyDescent="0.15">
      <c r="A934" s="25"/>
    </row>
    <row r="935" spans="1:1" ht="13" x14ac:dyDescent="0.15">
      <c r="A935" s="25"/>
    </row>
    <row r="936" spans="1:1" ht="13" x14ac:dyDescent="0.15">
      <c r="A936" s="25"/>
    </row>
    <row r="937" spans="1:1" ht="13" x14ac:dyDescent="0.15">
      <c r="A937" s="25"/>
    </row>
    <row r="938" spans="1:1" ht="13" x14ac:dyDescent="0.15">
      <c r="A938" s="25"/>
    </row>
    <row r="939" spans="1:1" ht="13" x14ac:dyDescent="0.15">
      <c r="A939" s="25"/>
    </row>
    <row r="940" spans="1:1" ht="13" x14ac:dyDescent="0.15">
      <c r="A940" s="25"/>
    </row>
    <row r="941" spans="1:1" ht="13" x14ac:dyDescent="0.15">
      <c r="A941" s="25"/>
    </row>
    <row r="942" spans="1:1" ht="13" x14ac:dyDescent="0.15">
      <c r="A942" s="25"/>
    </row>
    <row r="943" spans="1:1" ht="13" x14ac:dyDescent="0.15">
      <c r="A943" s="25"/>
    </row>
    <row r="944" spans="1:1" ht="13" x14ac:dyDescent="0.15">
      <c r="A944" s="25"/>
    </row>
    <row r="945" spans="1:1" ht="13" x14ac:dyDescent="0.15">
      <c r="A945" s="25"/>
    </row>
    <row r="946" spans="1:1" ht="13" x14ac:dyDescent="0.15">
      <c r="A946" s="25"/>
    </row>
    <row r="947" spans="1:1" ht="13" x14ac:dyDescent="0.15">
      <c r="A947" s="25"/>
    </row>
    <row r="948" spans="1:1" ht="13" x14ac:dyDescent="0.15">
      <c r="A948" s="25"/>
    </row>
    <row r="949" spans="1:1" ht="13" x14ac:dyDescent="0.15">
      <c r="A949" s="25"/>
    </row>
    <row r="950" spans="1:1" ht="13" x14ac:dyDescent="0.15">
      <c r="A950" s="25"/>
    </row>
    <row r="951" spans="1:1" ht="13" x14ac:dyDescent="0.15">
      <c r="A951" s="25"/>
    </row>
    <row r="952" spans="1:1" ht="13" x14ac:dyDescent="0.15">
      <c r="A952" s="25"/>
    </row>
    <row r="953" spans="1:1" ht="13" x14ac:dyDescent="0.15">
      <c r="A953" s="25"/>
    </row>
    <row r="954" spans="1:1" ht="13" x14ac:dyDescent="0.15">
      <c r="A954" s="25"/>
    </row>
    <row r="955" spans="1:1" ht="13" x14ac:dyDescent="0.15">
      <c r="A955" s="25"/>
    </row>
    <row r="956" spans="1:1" ht="13" x14ac:dyDescent="0.15">
      <c r="A956" s="25"/>
    </row>
    <row r="957" spans="1:1" ht="13" x14ac:dyDescent="0.15">
      <c r="A957" s="25"/>
    </row>
    <row r="958" spans="1:1" ht="13" x14ac:dyDescent="0.15">
      <c r="A958" s="25"/>
    </row>
    <row r="959" spans="1:1" ht="13" x14ac:dyDescent="0.15">
      <c r="A959" s="25"/>
    </row>
    <row r="960" spans="1:1" ht="13" x14ac:dyDescent="0.15">
      <c r="A960" s="25"/>
    </row>
    <row r="961" spans="1:1" ht="13" x14ac:dyDescent="0.15">
      <c r="A961" s="25"/>
    </row>
    <row r="962" spans="1:1" ht="13" x14ac:dyDescent="0.15">
      <c r="A962" s="25"/>
    </row>
    <row r="963" spans="1:1" ht="13" x14ac:dyDescent="0.15">
      <c r="A963" s="25"/>
    </row>
    <row r="964" spans="1:1" ht="13" x14ac:dyDescent="0.15">
      <c r="A964" s="25"/>
    </row>
    <row r="965" spans="1:1" ht="13" x14ac:dyDescent="0.15">
      <c r="A965" s="25"/>
    </row>
    <row r="966" spans="1:1" ht="13" x14ac:dyDescent="0.15">
      <c r="A966" s="25"/>
    </row>
    <row r="967" spans="1:1" ht="13" x14ac:dyDescent="0.15">
      <c r="A967" s="25"/>
    </row>
    <row r="968" spans="1:1" ht="13" x14ac:dyDescent="0.15">
      <c r="A968" s="25"/>
    </row>
    <row r="969" spans="1:1" ht="13" x14ac:dyDescent="0.15">
      <c r="A969" s="25"/>
    </row>
    <row r="970" spans="1:1" ht="13" x14ac:dyDescent="0.15">
      <c r="A970" s="25"/>
    </row>
    <row r="971" spans="1:1" ht="13" x14ac:dyDescent="0.15">
      <c r="A971" s="25"/>
    </row>
    <row r="972" spans="1:1" ht="13" x14ac:dyDescent="0.15">
      <c r="A972" s="25"/>
    </row>
    <row r="973" spans="1:1" ht="13" x14ac:dyDescent="0.15">
      <c r="A973" s="25"/>
    </row>
    <row r="974" spans="1:1" ht="13" x14ac:dyDescent="0.15">
      <c r="A974" s="25"/>
    </row>
    <row r="975" spans="1:1" ht="13" x14ac:dyDescent="0.15">
      <c r="A975" s="25"/>
    </row>
    <row r="976" spans="1:1" ht="13" x14ac:dyDescent="0.15">
      <c r="A976" s="25"/>
    </row>
    <row r="977" spans="1:1" ht="13" x14ac:dyDescent="0.15">
      <c r="A977" s="25"/>
    </row>
    <row r="978" spans="1:1" ht="13" x14ac:dyDescent="0.15">
      <c r="A978" s="25"/>
    </row>
    <row r="979" spans="1:1" ht="13" x14ac:dyDescent="0.15">
      <c r="A979" s="25"/>
    </row>
    <row r="980" spans="1:1" ht="13" x14ac:dyDescent="0.15">
      <c r="A980" s="25"/>
    </row>
    <row r="981" spans="1:1" ht="13" x14ac:dyDescent="0.15">
      <c r="A981" s="25"/>
    </row>
    <row r="982" spans="1:1" ht="13" x14ac:dyDescent="0.15">
      <c r="A982" s="25"/>
    </row>
    <row r="983" spans="1:1" ht="13" x14ac:dyDescent="0.15">
      <c r="A983" s="25"/>
    </row>
    <row r="984" spans="1:1" ht="13" x14ac:dyDescent="0.15">
      <c r="A984" s="25"/>
    </row>
    <row r="985" spans="1:1" ht="13" x14ac:dyDescent="0.15">
      <c r="A985" s="25"/>
    </row>
    <row r="986" spans="1:1" ht="13" x14ac:dyDescent="0.15">
      <c r="A986" s="25"/>
    </row>
    <row r="987" spans="1:1" ht="13" x14ac:dyDescent="0.15">
      <c r="A987" s="25"/>
    </row>
  </sheetData>
  <hyperlinks>
    <hyperlink ref="J6" r:id="rId1"/>
    <hyperlink ref="J7" r:id="rId2"/>
    <hyperlink ref="J8" r:id="rId3"/>
    <hyperlink ref="J9" r:id="rId4"/>
    <hyperlink ref="J10" r:id="rId5"/>
    <hyperlink ref="K10" r:id="rId6"/>
    <hyperlink ref="L10" r:id="rId7"/>
    <hyperlink ref="M10" r:id="rId8"/>
    <hyperlink ref="N10" r:id="rId9"/>
    <hyperlink ref="J11" r:id="rId10"/>
    <hyperlink ref="J12" r:id="rId11"/>
    <hyperlink ref="J13" r:id="rId12"/>
    <hyperlink ref="J18" r:id="rId13"/>
    <hyperlink ref="J19" r:id="rId14"/>
    <hyperlink ref="J20" r:id="rId15"/>
    <hyperlink ref="J21" r:id="rId16"/>
    <hyperlink ref="J22" r:id="rId17"/>
    <hyperlink ref="J25" r:id="rId18"/>
    <hyperlink ref="J26" r:id="rId19"/>
    <hyperlink ref="J29" r:id="rId20"/>
    <hyperlink ref="J30" r:id="rId21"/>
    <hyperlink ref="J31" r:id="rId22"/>
    <hyperlink ref="J32" r:id="rId23"/>
    <hyperlink ref="J35" r:id="rId24"/>
    <hyperlink ref="J38" r:id="rId25"/>
    <hyperlink ref="J39" r:id="rId26"/>
    <hyperlink ref="J45" r:id="rId27"/>
    <hyperlink ref="J46" r:id="rId28"/>
    <hyperlink ref="J47" r:id="rId29"/>
    <hyperlink ref="J50" r:id="rId30"/>
    <hyperlink ref="J51" r:id="rId31"/>
    <hyperlink ref="J52" r:id="rId32"/>
    <hyperlink ref="J53" r:id="rId33"/>
    <hyperlink ref="J56" r:id="rId34"/>
    <hyperlink ref="J57" r:id="rId35"/>
    <hyperlink ref="J58" r:id="rId36"/>
    <hyperlink ref="J59" r:id="rId37"/>
    <hyperlink ref="J60" r:id="rId38"/>
    <hyperlink ref="J72" r:id="rId39"/>
    <hyperlink ref="J76" r:id="rId40"/>
    <hyperlink ref="J77" r:id="rId41"/>
    <hyperlink ref="J78" r:id="rId42"/>
    <hyperlink ref="J81" r:id="rId43"/>
    <hyperlink ref="J84" r:id="rId44"/>
    <hyperlink ref="J85" r:id="rId45"/>
    <hyperlink ref="J86" r:id="rId46"/>
    <hyperlink ref="J87" r:id="rId47"/>
    <hyperlink ref="J90" r:id="rId48"/>
    <hyperlink ref="J91" r:id="rId49"/>
    <hyperlink ref="J92" r:id="rId50"/>
    <hyperlink ref="J93" r:id="rId51"/>
    <hyperlink ref="J36" r:id="rId52"/>
    <hyperlink ref="J37" r:id="rId53"/>
    <hyperlink ref="J69" r:id="rId54"/>
    <hyperlink ref="J70" r:id="rId55"/>
    <hyperlink ref="J7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electronics fasteners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2020-02-27T15:21:21Z</dcterms:created>
  <dcterms:modified xsi:type="dcterms:W3CDTF">2020-02-27T15:22:11Z</dcterms:modified>
</cp:coreProperties>
</file>