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hurr\Downloads\"/>
    </mc:Choice>
  </mc:AlternateContent>
  <xr:revisionPtr revIDLastSave="0" documentId="13_ncr:1_{7E6F2DAA-13A0-4FD4-800C-C34031F1498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mfBrM0s15aOdBIYI4leQYETBKhg=="/>
    </ext>
  </extLst>
</workbook>
</file>

<file path=xl/calcChain.xml><?xml version="1.0" encoding="utf-8"?>
<calcChain xmlns="http://schemas.openxmlformats.org/spreadsheetml/2006/main">
  <c r="G11" i="1" l="1"/>
  <c r="G5" i="1"/>
  <c r="G6" i="1"/>
  <c r="D29" i="1"/>
  <c r="B29" i="1"/>
  <c r="D28" i="1"/>
  <c r="B28" i="1"/>
  <c r="D27" i="1"/>
  <c r="B27" i="1"/>
  <c r="D26" i="1"/>
  <c r="B26" i="1"/>
  <c r="D25" i="1"/>
  <c r="B25" i="1"/>
  <c r="D24" i="1"/>
  <c r="B24" i="1"/>
  <c r="G17" i="1"/>
  <c r="F17" i="1"/>
  <c r="G16" i="1"/>
  <c r="F16" i="1"/>
  <c r="G15" i="1"/>
  <c r="F15" i="1"/>
  <c r="G14" i="1"/>
  <c r="F14" i="1"/>
  <c r="G13" i="1"/>
  <c r="F13" i="1"/>
  <c r="G12" i="1"/>
  <c r="F12" i="1"/>
  <c r="F11" i="1"/>
  <c r="G7" i="1"/>
  <c r="F7" i="1"/>
  <c r="F6" i="1"/>
  <c r="F5" i="1"/>
  <c r="H4" i="1"/>
  <c r="F4" i="1"/>
  <c r="G4" i="1" s="1"/>
  <c r="B3" i="1"/>
  <c r="I5" i="1" l="1"/>
  <c r="I6" i="1"/>
  <c r="I4" i="1"/>
  <c r="G8" i="1"/>
  <c r="B9" i="1" s="1"/>
  <c r="I7" i="1"/>
  <c r="G18" i="1"/>
  <c r="J4" i="1" l="1"/>
  <c r="B19" i="1"/>
  <c r="G19" i="1" s="1"/>
  <c r="C14" i="1" s="1"/>
  <c r="H14" i="1" s="1"/>
  <c r="K5" i="1" l="1"/>
  <c r="C5" i="1" s="1"/>
  <c r="K7" i="1"/>
  <c r="K6" i="1"/>
  <c r="G20" i="1"/>
  <c r="D14" i="1" s="1"/>
  <c r="I14" i="1" s="1"/>
  <c r="C13" i="1"/>
  <c r="H13" i="1" s="1"/>
  <c r="C17" i="1"/>
  <c r="H17" i="1" s="1"/>
  <c r="C16" i="1"/>
  <c r="H16" i="1" s="1"/>
  <c r="C11" i="1"/>
  <c r="C12" i="1"/>
  <c r="H12" i="1" s="1"/>
  <c r="C15" i="1"/>
  <c r="H15" i="1" s="1"/>
  <c r="L5" i="1" l="1"/>
  <c r="D16" i="1"/>
  <c r="I16" i="1" s="1"/>
  <c r="D13" i="1"/>
  <c r="I13" i="1" s="1"/>
  <c r="D11" i="1"/>
  <c r="I11" i="1" s="1"/>
  <c r="D12" i="1"/>
  <c r="I12" i="1" s="1"/>
  <c r="L6" i="1"/>
  <c r="C6" i="1"/>
  <c r="D15" i="1"/>
  <c r="I15" i="1" s="1"/>
  <c r="D17" i="1"/>
  <c r="I17" i="1" s="1"/>
  <c r="C7" i="1"/>
  <c r="L7" i="1"/>
  <c r="H11" i="1"/>
  <c r="B22" i="1" l="1"/>
  <c r="D22" i="1"/>
  <c r="D23" i="1"/>
  <c r="B23" i="1"/>
</calcChain>
</file>

<file path=xl/sharedStrings.xml><?xml version="1.0" encoding="utf-8"?>
<sst xmlns="http://schemas.openxmlformats.org/spreadsheetml/2006/main" count="42" uniqueCount="40">
  <si>
    <t>Boost stake</t>
  </si>
  <si>
    <t>Odds</t>
  </si>
  <si>
    <t>Return</t>
  </si>
  <si>
    <t>Stake</t>
  </si>
  <si>
    <t>back odds</t>
  </si>
  <si>
    <t>true odds</t>
  </si>
  <si>
    <t>back stake</t>
  </si>
  <si>
    <t>percentage</t>
  </si>
  <si>
    <t>total companion stake</t>
  </si>
  <si>
    <t>companion stakes</t>
  </si>
  <si>
    <t>return</t>
  </si>
  <si>
    <r>
      <rPr>
        <sz val="10"/>
        <color theme="1"/>
        <rFont val="Arial"/>
      </rPr>
      <t xml:space="preserve">Companion </t>
    </r>
    <r>
      <rPr>
        <b/>
        <sz val="10"/>
        <color theme="1"/>
        <rFont val="Arial"/>
      </rPr>
      <t>Back</t>
    </r>
    <r>
      <rPr>
        <sz val="10"/>
        <color theme="1"/>
        <rFont val="Arial"/>
      </rPr>
      <t xml:space="preserve"> odds</t>
    </r>
  </si>
  <si>
    <t>Companion Commission</t>
  </si>
  <si>
    <t>combined true odds</t>
  </si>
  <si>
    <t>Combined Back odds</t>
  </si>
  <si>
    <t>Underlay</t>
  </si>
  <si>
    <t>lay odds</t>
  </si>
  <si>
    <t>liability</t>
  </si>
  <si>
    <t>underlay liability</t>
  </si>
  <si>
    <t>Lay 1</t>
  </si>
  <si>
    <t>Lay 2</t>
  </si>
  <si>
    <t>Lay 3</t>
  </si>
  <si>
    <t>Lay 4</t>
  </si>
  <si>
    <t>Lay 5</t>
  </si>
  <si>
    <t>Lay 6</t>
  </si>
  <si>
    <t>Lay 7</t>
  </si>
  <si>
    <t>Commission</t>
  </si>
  <si>
    <t>Combined Lay odds</t>
  </si>
  <si>
    <t>total lay stake</t>
  </si>
  <si>
    <t>underlay stake</t>
  </si>
  <si>
    <t>Profit/Loss</t>
  </si>
  <si>
    <t>Back loses, companion loses</t>
  </si>
  <si>
    <t>Option 1</t>
  </si>
  <si>
    <t>Option 2</t>
  </si>
  <si>
    <t>Option 3</t>
  </si>
  <si>
    <t>Option 4</t>
  </si>
  <si>
    <t>Option 5</t>
  </si>
  <si>
    <t>Option 6</t>
  </si>
  <si>
    <t>Option 7</t>
  </si>
  <si>
    <t>Similar profit/loss if companion bet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</si>
</sst>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;\-[$£-809]#,##0.00"/>
    <numFmt numFmtId="165" formatCode="[$£-809]#,##0.00;[Red]\-[$£-809]#,##0.00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6"/>
      <color theme="1"/>
      <name val="Arial"/>
    </font>
    <font>
      <sz val="8"/>
      <color theme="1"/>
      <name val="Arial"/>
    </font>
    <font>
      <sz val="10"/>
      <color theme="1"/>
      <name val="Calibri"/>
    </font>
    <font>
      <sz val="8"/>
      <color rgb="FF808080"/>
      <name val="Calibri"/>
    </font>
    <font>
      <sz val="8"/>
      <color rgb="FF808080"/>
      <name val="Arial"/>
    </font>
    <font>
      <sz val="6"/>
      <color theme="1"/>
      <name val="Calibri"/>
    </font>
    <font>
      <sz val="10"/>
      <color theme="1"/>
      <name val="Calibri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FF66FF"/>
        <bgColor rgb="FFFF66F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00FF66"/>
        <bgColor rgb="FF00FF66"/>
      </patternFill>
    </fill>
    <fill>
      <patternFill patternType="solid">
        <fgColor rgb="FFEEEEEE"/>
        <bgColor rgb="FFEEEEEE"/>
      </patternFill>
    </fill>
  </fills>
  <borders count="12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/>
    <xf numFmtId="164" fontId="1" fillId="2" borderId="2" xfId="0" applyNumberFormat="1" applyFont="1" applyFill="1" applyBorder="1" applyAlignment="1"/>
    <xf numFmtId="0" fontId="1" fillId="0" borderId="3" xfId="0" applyFont="1" applyBorder="1"/>
    <xf numFmtId="0" fontId="2" fillId="3" borderId="4" xfId="0" applyFont="1" applyFill="1" applyBorder="1" applyAlignment="1"/>
    <xf numFmtId="165" fontId="1" fillId="0" borderId="0" xfId="0" applyNumberFormat="1" applyFont="1"/>
    <xf numFmtId="165" fontId="1" fillId="4" borderId="5" xfId="0" applyNumberFormat="1" applyFont="1" applyFill="1" applyBorder="1" applyAlignment="1">
      <alignment horizontal="right"/>
    </xf>
    <xf numFmtId="0" fontId="3" fillId="0" borderId="0" xfId="0" applyFont="1"/>
    <xf numFmtId="165" fontId="1" fillId="0" borderId="6" xfId="0" applyNumberFormat="1" applyFont="1" applyBorder="1" applyAlignment="1">
      <alignment horizontal="right"/>
    </xf>
    <xf numFmtId="164" fontId="3" fillId="0" borderId="0" xfId="0" applyNumberFormat="1" applyFont="1"/>
    <xf numFmtId="0" fontId="2" fillId="5" borderId="4" xfId="0" applyFont="1" applyFill="1" applyBorder="1" applyAlignment="1"/>
    <xf numFmtId="9" fontId="1" fillId="6" borderId="4" xfId="0" applyNumberFormat="1" applyFont="1" applyFill="1" applyBorder="1" applyAlignment="1"/>
    <xf numFmtId="0" fontId="1" fillId="0" borderId="0" xfId="0" applyFont="1"/>
    <xf numFmtId="0" fontId="4" fillId="4" borderId="7" xfId="0" applyFont="1" applyFill="1" applyBorder="1" applyAlignment="1">
      <alignment horizontal="right"/>
    </xf>
    <xf numFmtId="0" fontId="2" fillId="7" borderId="4" xfId="0" applyFont="1" applyFill="1" applyBorder="1" applyAlignment="1"/>
    <xf numFmtId="165" fontId="5" fillId="0" borderId="6" xfId="0" applyNumberFormat="1" applyFont="1" applyBorder="1"/>
    <xf numFmtId="165" fontId="6" fillId="0" borderId="8" xfId="0" applyNumberFormat="1" applyFont="1" applyBorder="1"/>
    <xf numFmtId="0" fontId="1" fillId="7" borderId="4" xfId="0" applyFont="1" applyFill="1" applyBorder="1"/>
    <xf numFmtId="165" fontId="1" fillId="0" borderId="6" xfId="0" applyNumberFormat="1" applyFont="1" applyBorder="1"/>
    <xf numFmtId="165" fontId="7" fillId="0" borderId="8" xfId="0" applyNumberFormat="1" applyFont="1" applyBorder="1"/>
    <xf numFmtId="165" fontId="7" fillId="0" borderId="9" xfId="0" applyNumberFormat="1" applyFont="1" applyBorder="1"/>
    <xf numFmtId="9" fontId="1" fillId="6" borderId="4" xfId="0" applyNumberFormat="1" applyFont="1" applyFill="1" applyBorder="1"/>
    <xf numFmtId="165" fontId="1" fillId="8" borderId="5" xfId="0" applyNumberFormat="1" applyFont="1" applyFill="1" applyBorder="1"/>
    <xf numFmtId="165" fontId="7" fillId="0" borderId="0" xfId="0" applyNumberFormat="1" applyFont="1"/>
    <xf numFmtId="165" fontId="8" fillId="0" borderId="0" xfId="0" applyNumberFormat="1" applyFont="1"/>
    <xf numFmtId="0" fontId="1" fillId="8" borderId="10" xfId="0" applyFont="1" applyFill="1" applyBorder="1"/>
    <xf numFmtId="0" fontId="1" fillId="8" borderId="4" xfId="0" applyFont="1" applyFill="1" applyBorder="1"/>
    <xf numFmtId="0" fontId="1" fillId="4" borderId="10" xfId="0" applyFont="1" applyFill="1" applyBorder="1"/>
    <xf numFmtId="0" fontId="1" fillId="4" borderId="4" xfId="0" applyFont="1" applyFill="1" applyBorder="1"/>
    <xf numFmtId="165" fontId="1" fillId="4" borderId="5" xfId="0" applyNumberFormat="1" applyFont="1" applyFill="1" applyBorder="1"/>
    <xf numFmtId="165" fontId="7" fillId="0" borderId="11" xfId="0" applyNumberFormat="1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B1" sqref="B1"/>
    </sheetView>
  </sheetViews>
  <sheetFormatPr defaultColWidth="14.453125" defaultRowHeight="15" customHeight="1" x14ac:dyDescent="0.25"/>
  <cols>
    <col min="1" max="1" width="17.81640625" customWidth="1"/>
    <col min="2" max="3" width="11.54296875" customWidth="1"/>
    <col min="4" max="4" width="8.08984375" customWidth="1"/>
    <col min="5" max="12" width="11.54296875" customWidth="1"/>
    <col min="13" max="26" width="12.54296875" customWidth="1"/>
  </cols>
  <sheetData>
    <row r="1" spans="1:12" ht="12.75" customHeight="1" x14ac:dyDescent="0.25">
      <c r="A1" s="1" t="s">
        <v>0</v>
      </c>
      <c r="B1" s="2">
        <v>250</v>
      </c>
    </row>
    <row r="2" spans="1:12" ht="12.75" customHeight="1" x14ac:dyDescent="0.25">
      <c r="A2" s="3" t="s">
        <v>1</v>
      </c>
      <c r="B2" s="4">
        <v>2.54</v>
      </c>
    </row>
    <row r="3" spans="1:12" ht="12.75" customHeight="1" x14ac:dyDescent="0.25">
      <c r="A3" s="3" t="s">
        <v>2</v>
      </c>
      <c r="B3" s="5">
        <f>B1*B2</f>
        <v>635</v>
      </c>
      <c r="C3" s="6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</row>
    <row r="4" spans="1:12" ht="12.75" customHeight="1" x14ac:dyDescent="0.25">
      <c r="A4" s="3"/>
      <c r="B4" s="5"/>
      <c r="C4" s="8"/>
      <c r="F4" s="7">
        <f>IF(B2="","",B2)</f>
        <v>2.54</v>
      </c>
      <c r="G4" s="7">
        <f>IF(B2="","",1/F4)</f>
        <v>0.39370078740157477</v>
      </c>
      <c r="H4" s="9">
        <f>IF(B1="","",B1)</f>
        <v>250</v>
      </c>
      <c r="I4" s="7">
        <f>(G4/SUM(G4:G7))*100</f>
        <v>54.151624548736464</v>
      </c>
      <c r="J4" s="9">
        <f>(H4*((SUM(I5:I7)/I4)))</f>
        <v>211.66666666666666</v>
      </c>
      <c r="K4" s="7"/>
      <c r="L4" s="7"/>
    </row>
    <row r="5" spans="1:12" ht="12.75" customHeight="1" x14ac:dyDescent="0.3">
      <c r="A5" s="3" t="s">
        <v>11</v>
      </c>
      <c r="B5" s="10">
        <v>3</v>
      </c>
      <c r="C5" s="6">
        <f t="shared" ref="C5:C7" si="0">IF(K5="","",K5)</f>
        <v>211.66666666666666</v>
      </c>
      <c r="F5" s="7">
        <f>IF(B5="","",B5)-(((B5-1)*B8))</f>
        <v>3</v>
      </c>
      <c r="G5" s="7">
        <f>IF(B5="","0",1/F5)</f>
        <v>0.33333333333333331</v>
      </c>
      <c r="H5" s="7"/>
      <c r="I5" s="7">
        <f>(G5/SUM(G4:G7))*100</f>
        <v>45.848375451263543</v>
      </c>
      <c r="J5" s="7"/>
      <c r="K5" s="9">
        <f>IF(B5="","",J4*(I5/(SUM(I5:I7))))</f>
        <v>211.66666666666666</v>
      </c>
      <c r="L5" s="9">
        <f>(K5*(B5-1))-((K5*(B5-1))*B8)</f>
        <v>423.33333333333331</v>
      </c>
    </row>
    <row r="6" spans="1:12" ht="12.75" customHeight="1" x14ac:dyDescent="0.25">
      <c r="A6" s="3"/>
      <c r="B6" s="10"/>
      <c r="C6" s="6" t="str">
        <f t="shared" si="0"/>
        <v/>
      </c>
      <c r="F6" s="7" t="str">
        <f t="shared" ref="F6:F7" si="1">IF(B6="","",B6)</f>
        <v/>
      </c>
      <c r="G6" s="7" t="str">
        <f>IF(B6="","0",1/F6)</f>
        <v>0</v>
      </c>
      <c r="H6" s="7"/>
      <c r="I6" s="7">
        <f>(G6/SUM(G4:G7))*100</f>
        <v>0</v>
      </c>
      <c r="J6" s="7"/>
      <c r="K6" s="9" t="str">
        <f>IF(B6="","",J4*(I6/(SUM(I5:I7))))</f>
        <v/>
      </c>
      <c r="L6" s="9" t="e">
        <f>(K6*(B6-1))-((K6*(B6-1))*B8)</f>
        <v>#VALUE!</v>
      </c>
    </row>
    <row r="7" spans="1:12" ht="12.75" customHeight="1" x14ac:dyDescent="0.25">
      <c r="A7" s="3"/>
      <c r="B7" s="10"/>
      <c r="C7" s="6" t="str">
        <f t="shared" si="0"/>
        <v>0</v>
      </c>
      <c r="F7" s="7" t="str">
        <f t="shared" si="1"/>
        <v/>
      </c>
      <c r="G7" s="7" t="str">
        <f>IF(B7="","0",1/F7)</f>
        <v>0</v>
      </c>
      <c r="H7" s="7"/>
      <c r="I7" s="7">
        <f>(G7/SUM(G4:G7))*100</f>
        <v>0</v>
      </c>
      <c r="J7" s="7"/>
      <c r="K7" s="7" t="str">
        <f>IF(B7="","0",J4*(I7/(SUM(I5:I7))))</f>
        <v>0</v>
      </c>
      <c r="L7" s="9" t="e">
        <f>(K7*(B7-1))-((K6*(B6-1))*B8)</f>
        <v>#VALUE!</v>
      </c>
    </row>
    <row r="8" spans="1:12" ht="12.75" customHeight="1" x14ac:dyDescent="0.25">
      <c r="A8" s="3" t="s">
        <v>12</v>
      </c>
      <c r="B8" s="11">
        <v>0</v>
      </c>
      <c r="C8" s="8"/>
      <c r="F8" s="7" t="s">
        <v>13</v>
      </c>
      <c r="G8" s="7">
        <f>SUM(G4:G7)</f>
        <v>0.72703412073490803</v>
      </c>
      <c r="H8" s="7"/>
      <c r="I8" s="7"/>
      <c r="J8" s="7"/>
      <c r="K8" s="7"/>
    </row>
    <row r="9" spans="1:12" ht="12.75" customHeight="1" x14ac:dyDescent="0.25">
      <c r="A9" s="3" t="s">
        <v>14</v>
      </c>
      <c r="B9" s="12">
        <f>ROUND(1/G8,2)</f>
        <v>1.38</v>
      </c>
      <c r="C9" s="8"/>
      <c r="F9" s="7"/>
      <c r="G9" s="7"/>
      <c r="H9" s="7"/>
      <c r="I9" s="7"/>
    </row>
    <row r="10" spans="1:12" ht="12.75" customHeight="1" x14ac:dyDescent="0.25">
      <c r="A10" s="3"/>
      <c r="B10" s="5"/>
      <c r="C10" s="8"/>
      <c r="D10" s="13" t="s">
        <v>15</v>
      </c>
      <c r="F10" s="7" t="s">
        <v>16</v>
      </c>
      <c r="G10" s="7" t="s">
        <v>5</v>
      </c>
      <c r="H10" s="7" t="s">
        <v>17</v>
      </c>
      <c r="I10" s="7" t="s">
        <v>18</v>
      </c>
    </row>
    <row r="11" spans="1:12" ht="12.75" customHeight="1" x14ac:dyDescent="0.3">
      <c r="A11" s="3" t="s">
        <v>19</v>
      </c>
      <c r="B11" s="14">
        <v>1.33</v>
      </c>
      <c r="C11" s="15">
        <f t="shared" ref="C11:C17" si="2">ROUND(G11/$G$18*$G$19,2)</f>
        <v>477.45</v>
      </c>
      <c r="D11" s="16">
        <f t="shared" ref="D11:D17" si="3">ROUND(G11/$G$18*$G$20,2)</f>
        <v>461.67</v>
      </c>
      <c r="F11" s="7">
        <f t="shared" ref="F11:F17" si="4">IF(B11="","",B11)</f>
        <v>1.33</v>
      </c>
      <c r="G11" s="7">
        <f>IF(B11="","0",1/F11)</f>
        <v>0.75187969924812026</v>
      </c>
      <c r="H11" s="7">
        <f t="shared" ref="H11:H17" si="5">ROUND(C11*(B11-1),2)</f>
        <v>157.56</v>
      </c>
      <c r="I11" s="7">
        <f t="shared" ref="I11:I17" si="6">ROUND(D11*(B11-1),2)</f>
        <v>152.35</v>
      </c>
    </row>
    <row r="12" spans="1:12" ht="12.75" customHeight="1" x14ac:dyDescent="0.25">
      <c r="A12" s="3" t="s">
        <v>20</v>
      </c>
      <c r="B12" s="17"/>
      <c r="C12" s="18">
        <f t="shared" si="2"/>
        <v>0</v>
      </c>
      <c r="D12" s="19">
        <f t="shared" si="3"/>
        <v>0</v>
      </c>
      <c r="F12" s="9" t="str">
        <f t="shared" si="4"/>
        <v/>
      </c>
      <c r="G12" s="9" t="str">
        <f t="shared" ref="G12:G17" si="7">IF(B12="","0",1/F12)</f>
        <v>0</v>
      </c>
      <c r="H12" s="7">
        <f t="shared" si="5"/>
        <v>0</v>
      </c>
      <c r="I12" s="7">
        <f t="shared" si="6"/>
        <v>0</v>
      </c>
    </row>
    <row r="13" spans="1:12" ht="12.75" customHeight="1" x14ac:dyDescent="0.25">
      <c r="A13" s="3" t="s">
        <v>21</v>
      </c>
      <c r="B13" s="17"/>
      <c r="C13" s="18">
        <f t="shared" si="2"/>
        <v>0</v>
      </c>
      <c r="D13" s="19">
        <f t="shared" si="3"/>
        <v>0</v>
      </c>
      <c r="F13" s="9" t="str">
        <f t="shared" si="4"/>
        <v/>
      </c>
      <c r="G13" s="9" t="str">
        <f t="shared" si="7"/>
        <v>0</v>
      </c>
      <c r="H13" s="7">
        <f t="shared" si="5"/>
        <v>0</v>
      </c>
      <c r="I13" s="7">
        <f t="shared" si="6"/>
        <v>0</v>
      </c>
    </row>
    <row r="14" spans="1:12" ht="12.75" customHeight="1" x14ac:dyDescent="0.25">
      <c r="A14" s="3" t="s">
        <v>22</v>
      </c>
      <c r="B14" s="17"/>
      <c r="C14" s="18">
        <f t="shared" si="2"/>
        <v>0</v>
      </c>
      <c r="D14" s="19">
        <f t="shared" si="3"/>
        <v>0</v>
      </c>
      <c r="F14" s="9" t="str">
        <f t="shared" si="4"/>
        <v/>
      </c>
      <c r="G14" s="9" t="str">
        <f t="shared" si="7"/>
        <v>0</v>
      </c>
      <c r="H14" s="7">
        <f t="shared" si="5"/>
        <v>0</v>
      </c>
      <c r="I14" s="7">
        <f t="shared" si="6"/>
        <v>0</v>
      </c>
    </row>
    <row r="15" spans="1:12" ht="12.75" customHeight="1" x14ac:dyDescent="0.25">
      <c r="A15" s="3" t="s">
        <v>23</v>
      </c>
      <c r="B15" s="17"/>
      <c r="C15" s="18">
        <f t="shared" si="2"/>
        <v>0</v>
      </c>
      <c r="D15" s="19">
        <f t="shared" si="3"/>
        <v>0</v>
      </c>
      <c r="F15" s="9" t="str">
        <f t="shared" si="4"/>
        <v/>
      </c>
      <c r="G15" s="9" t="str">
        <f t="shared" si="7"/>
        <v>0</v>
      </c>
      <c r="H15" s="7">
        <f t="shared" si="5"/>
        <v>0</v>
      </c>
      <c r="I15" s="7">
        <f t="shared" si="6"/>
        <v>0</v>
      </c>
    </row>
    <row r="16" spans="1:12" ht="12.75" customHeight="1" x14ac:dyDescent="0.25">
      <c r="A16" s="3" t="s">
        <v>24</v>
      </c>
      <c r="B16" s="17"/>
      <c r="C16" s="18">
        <f t="shared" si="2"/>
        <v>0</v>
      </c>
      <c r="D16" s="19">
        <f t="shared" si="3"/>
        <v>0</v>
      </c>
      <c r="F16" s="7" t="str">
        <f t="shared" si="4"/>
        <v/>
      </c>
      <c r="G16" s="7" t="str">
        <f t="shared" si="7"/>
        <v>0</v>
      </c>
      <c r="H16" s="7">
        <f t="shared" si="5"/>
        <v>0</v>
      </c>
      <c r="I16" s="7">
        <f t="shared" si="6"/>
        <v>0</v>
      </c>
    </row>
    <row r="17" spans="1:9" ht="12.75" customHeight="1" x14ac:dyDescent="0.25">
      <c r="A17" s="3" t="s">
        <v>25</v>
      </c>
      <c r="B17" s="17"/>
      <c r="C17" s="18">
        <f t="shared" si="2"/>
        <v>0</v>
      </c>
      <c r="D17" s="20">
        <f t="shared" si="3"/>
        <v>0</v>
      </c>
      <c r="F17" s="7" t="str">
        <f t="shared" si="4"/>
        <v/>
      </c>
      <c r="G17" s="7" t="str">
        <f t="shared" si="7"/>
        <v>0</v>
      </c>
      <c r="H17" s="7">
        <f t="shared" si="5"/>
        <v>0</v>
      </c>
      <c r="I17" s="7">
        <f t="shared" si="6"/>
        <v>0</v>
      </c>
    </row>
    <row r="18" spans="1:9" ht="12.75" customHeight="1" x14ac:dyDescent="0.25">
      <c r="A18" s="3" t="s">
        <v>26</v>
      </c>
      <c r="B18" s="21">
        <v>0</v>
      </c>
      <c r="C18" s="22"/>
      <c r="D18" s="23"/>
      <c r="F18" s="7" t="s">
        <v>13</v>
      </c>
      <c r="G18" s="7">
        <f>SUM(G11:G17)</f>
        <v>0.75187969924812026</v>
      </c>
      <c r="H18" s="7"/>
      <c r="I18" s="7"/>
    </row>
    <row r="19" spans="1:9" ht="12.75" customHeight="1" x14ac:dyDescent="0.25">
      <c r="A19" s="3" t="s">
        <v>27</v>
      </c>
      <c r="B19" s="12">
        <f>ROUND(1/G18,2)</f>
        <v>1.33</v>
      </c>
      <c r="C19" s="22"/>
      <c r="D19" s="23"/>
      <c r="F19" s="7" t="s">
        <v>28</v>
      </c>
      <c r="G19" s="24">
        <f>ROUNDUP(B3/(B19-B18),2)</f>
        <v>477.45</v>
      </c>
      <c r="H19" s="7"/>
      <c r="I19" s="7"/>
    </row>
    <row r="20" spans="1:9" ht="12.75" customHeight="1" x14ac:dyDescent="0.25">
      <c r="A20" s="25"/>
      <c r="B20" s="26"/>
      <c r="C20" s="22"/>
      <c r="D20" s="23"/>
      <c r="F20" s="7" t="s">
        <v>29</v>
      </c>
      <c r="G20" s="9">
        <f>(B1+J4)/(1-B18)</f>
        <v>461.66666666666663</v>
      </c>
      <c r="H20" s="7"/>
      <c r="I20" s="7"/>
    </row>
    <row r="21" spans="1:9" ht="12.75" customHeight="1" x14ac:dyDescent="0.25">
      <c r="A21" s="27" t="s">
        <v>30</v>
      </c>
      <c r="B21" s="28"/>
      <c r="C21" s="29"/>
      <c r="D21" s="23"/>
    </row>
    <row r="22" spans="1:9" ht="12.75" customHeight="1" x14ac:dyDescent="0.25">
      <c r="A22" s="3" t="s">
        <v>31</v>
      </c>
      <c r="B22" s="5">
        <f>(SUM(C11:C17)-(SUM(C11:C17)*B18)-B1-SUM(C5:C7))</f>
        <v>15.783333333333331</v>
      </c>
      <c r="C22" s="22"/>
      <c r="D22" s="30">
        <f>SUM(D11:D17)-(SUM(D11:D17)*B18)-B1-SUM(C5:C7)</f>
        <v>3.3333333333587234E-3</v>
      </c>
    </row>
    <row r="23" spans="1:9" ht="12.75" customHeight="1" x14ac:dyDescent="0.25">
      <c r="A23" s="3" t="s">
        <v>32</v>
      </c>
      <c r="B23" s="5">
        <f>(B3-B1)+SUM(C12:C17)-H11-SUM(C5:C7)</f>
        <v>15.773333333333341</v>
      </c>
      <c r="C23" s="22"/>
      <c r="D23" s="19">
        <f>(B3-B1)+SUM(D12:D17)-I11-SUM(C5:C7)</f>
        <v>20.983333333333348</v>
      </c>
    </row>
    <row r="24" spans="1:9" ht="12.75" customHeight="1" x14ac:dyDescent="0.25">
      <c r="A24" s="3" t="s">
        <v>33</v>
      </c>
      <c r="B24" s="5" t="str">
        <f>IF(B12="","",((B3-B1)+SUM(C11:C17)-C12-H12)-SUM(C5:C7))</f>
        <v/>
      </c>
      <c r="C24" s="22"/>
      <c r="D24" s="19" t="str">
        <f>IF(B12="","",((B3-B1)+SUM(D11:D17)-D12-I12-SUM(C5:C7)))</f>
        <v/>
      </c>
    </row>
    <row r="25" spans="1:9" ht="12.75" customHeight="1" x14ac:dyDescent="0.25">
      <c r="A25" s="3" t="s">
        <v>34</v>
      </c>
      <c r="B25" s="5" t="str">
        <f>IF(B13="","",((B3-B1)+SUM(C11:C17)-C13-H13)-SUM(C5:C7))</f>
        <v/>
      </c>
      <c r="C25" s="22"/>
      <c r="D25" s="19" t="str">
        <f>IF(B13="","",((B3-B1)+SUM(D11:D17)-D13-I13)-SUM(C5:C7))</f>
        <v/>
      </c>
    </row>
    <row r="26" spans="1:9" ht="12.75" customHeight="1" x14ac:dyDescent="0.25">
      <c r="A26" s="3" t="s">
        <v>35</v>
      </c>
      <c r="B26" s="5" t="str">
        <f>IF(B14="","",((B3-B1)+SUM(C11:C17)-C14-H14)-SUM(C5:C7))</f>
        <v/>
      </c>
      <c r="C26" s="22"/>
      <c r="D26" s="19" t="str">
        <f>IF(B14="","",((B3-B1)+SUM(D11:D17)-D14-I14)-SUM(C5:C7))</f>
        <v/>
      </c>
    </row>
    <row r="27" spans="1:9" ht="12.75" customHeight="1" x14ac:dyDescent="0.25">
      <c r="A27" s="3" t="s">
        <v>36</v>
      </c>
      <c r="B27" s="5" t="str">
        <f>IF(B15="","",((B3-B1)+SUM(C11:C17)-C15-H15)-SUM(C5:C7))</f>
        <v/>
      </c>
      <c r="C27" s="22"/>
      <c r="D27" s="19" t="str">
        <f>IF(B15="","",((B3-B1)+SUM(D11:D17)-D15-I15)-SUM(C5:C7))</f>
        <v/>
      </c>
    </row>
    <row r="28" spans="1:9" ht="12.75" customHeight="1" x14ac:dyDescent="0.25">
      <c r="A28" s="3" t="s">
        <v>37</v>
      </c>
      <c r="B28" s="5" t="str">
        <f>IF(B16="","",((B3-B1)+SUM(C11:C17)-C16-H16)-SUM(C5:C7))</f>
        <v/>
      </c>
      <c r="C28" s="22"/>
      <c r="D28" s="19" t="str">
        <f>IF(B16="","",((B3-B1)+SUM(D11:D17)-D16-I16)-SUM(C5:C7))</f>
        <v/>
      </c>
    </row>
    <row r="29" spans="1:9" ht="12.75" customHeight="1" x14ac:dyDescent="0.25">
      <c r="A29" s="3" t="s">
        <v>38</v>
      </c>
      <c r="B29" s="5" t="str">
        <f>IF(B17="","",((B3-B1)+SUM(C11:C17)-C17-H17)-SUM(C5:C7))</f>
        <v/>
      </c>
      <c r="C29" s="22"/>
      <c r="D29" s="20" t="str">
        <f>IF(B17="","",((B3-B1)+SUM(D11:D17)-D17-I17)-SUM(C5:C7))</f>
        <v/>
      </c>
    </row>
    <row r="30" spans="1:9" ht="12.75" customHeight="1" x14ac:dyDescent="0.3">
      <c r="A30" s="31" t="s">
        <v>39</v>
      </c>
      <c r="C30" s="5"/>
    </row>
    <row r="31" spans="1:9" ht="12.75" customHeight="1" x14ac:dyDescent="0.25">
      <c r="C31" s="5"/>
    </row>
    <row r="32" spans="1:9" ht="12.75" customHeight="1" x14ac:dyDescent="0.25">
      <c r="C32" s="5"/>
    </row>
    <row r="33" spans="3:3" ht="12.75" customHeight="1" x14ac:dyDescent="0.25">
      <c r="C33" s="5"/>
    </row>
    <row r="34" spans="3:3" ht="12.75" customHeight="1" x14ac:dyDescent="0.25">
      <c r="C34" s="5"/>
    </row>
    <row r="35" spans="3:3" ht="12.75" customHeight="1" x14ac:dyDescent="0.25">
      <c r="C35" s="5"/>
    </row>
    <row r="36" spans="3:3" ht="12.75" customHeight="1" x14ac:dyDescent="0.25">
      <c r="C36" s="5"/>
    </row>
    <row r="37" spans="3:3" ht="12.75" customHeight="1" x14ac:dyDescent="0.25">
      <c r="C37" s="5"/>
    </row>
    <row r="38" spans="3:3" ht="12.75" customHeight="1" x14ac:dyDescent="0.25">
      <c r="C38" s="5"/>
    </row>
    <row r="39" spans="3:3" ht="12.75" customHeight="1" x14ac:dyDescent="0.25">
      <c r="C39" s="5"/>
    </row>
    <row r="40" spans="3:3" ht="12.75" customHeight="1" x14ac:dyDescent="0.25">
      <c r="C40" s="5"/>
    </row>
    <row r="41" spans="3:3" ht="12.75" customHeight="1" x14ac:dyDescent="0.25">
      <c r="C41" s="5"/>
    </row>
    <row r="42" spans="3:3" ht="12.75" customHeight="1" x14ac:dyDescent="0.25">
      <c r="C42" s="5"/>
    </row>
    <row r="43" spans="3:3" ht="12.75" customHeight="1" x14ac:dyDescent="0.25">
      <c r="C43" s="5"/>
    </row>
    <row r="44" spans="3:3" ht="12.75" customHeight="1" x14ac:dyDescent="0.25">
      <c r="C44" s="5"/>
    </row>
    <row r="45" spans="3:3" ht="12.75" customHeight="1" x14ac:dyDescent="0.25">
      <c r="C45" s="5"/>
    </row>
    <row r="46" spans="3:3" ht="12.75" customHeight="1" x14ac:dyDescent="0.25">
      <c r="C46" s="5"/>
    </row>
    <row r="47" spans="3:3" ht="12.75" customHeight="1" x14ac:dyDescent="0.25">
      <c r="C47" s="5"/>
    </row>
    <row r="48" spans="3:3" ht="12.75" customHeight="1" x14ac:dyDescent="0.25">
      <c r="C48" s="5"/>
    </row>
    <row r="49" spans="3:3" ht="12.75" customHeight="1" x14ac:dyDescent="0.25">
      <c r="C49" s="5"/>
    </row>
    <row r="50" spans="3:3" ht="12.75" customHeight="1" x14ac:dyDescent="0.25">
      <c r="C50" s="5"/>
    </row>
    <row r="51" spans="3:3" ht="12.75" customHeight="1" x14ac:dyDescent="0.25">
      <c r="C51" s="5"/>
    </row>
    <row r="52" spans="3:3" ht="12.75" customHeight="1" x14ac:dyDescent="0.25">
      <c r="C52" s="5"/>
    </row>
    <row r="53" spans="3:3" ht="12.75" customHeight="1" x14ac:dyDescent="0.25">
      <c r="C53" s="5"/>
    </row>
    <row r="54" spans="3:3" ht="12.75" customHeight="1" x14ac:dyDescent="0.25">
      <c r="C54" s="5"/>
    </row>
    <row r="55" spans="3:3" ht="12.75" customHeight="1" x14ac:dyDescent="0.25">
      <c r="C55" s="5"/>
    </row>
    <row r="56" spans="3:3" ht="12.75" customHeight="1" x14ac:dyDescent="0.25">
      <c r="C56" s="5"/>
    </row>
    <row r="57" spans="3:3" ht="12.75" customHeight="1" x14ac:dyDescent="0.25">
      <c r="C57" s="5"/>
    </row>
    <row r="58" spans="3:3" ht="12.75" customHeight="1" x14ac:dyDescent="0.25">
      <c r="C58" s="5"/>
    </row>
    <row r="59" spans="3:3" ht="12.75" customHeight="1" x14ac:dyDescent="0.25">
      <c r="C59" s="5"/>
    </row>
    <row r="60" spans="3:3" ht="12.75" customHeight="1" x14ac:dyDescent="0.25">
      <c r="C60" s="5"/>
    </row>
    <row r="61" spans="3:3" ht="12.75" customHeight="1" x14ac:dyDescent="0.25">
      <c r="C61" s="5"/>
    </row>
    <row r="62" spans="3:3" ht="12.75" customHeight="1" x14ac:dyDescent="0.25">
      <c r="C62" s="5"/>
    </row>
    <row r="63" spans="3:3" ht="12.75" customHeight="1" x14ac:dyDescent="0.25">
      <c r="C63" s="5"/>
    </row>
    <row r="64" spans="3:3" ht="12.75" customHeight="1" x14ac:dyDescent="0.25">
      <c r="C64" s="5"/>
    </row>
    <row r="65" spans="3:3" ht="12.75" customHeight="1" x14ac:dyDescent="0.25">
      <c r="C65" s="5"/>
    </row>
    <row r="66" spans="3:3" ht="12.75" customHeight="1" x14ac:dyDescent="0.25">
      <c r="C66" s="5"/>
    </row>
    <row r="67" spans="3:3" ht="12.75" customHeight="1" x14ac:dyDescent="0.25">
      <c r="C67" s="5"/>
    </row>
    <row r="68" spans="3:3" ht="12.75" customHeight="1" x14ac:dyDescent="0.25">
      <c r="C68" s="5"/>
    </row>
    <row r="69" spans="3:3" ht="12.75" customHeight="1" x14ac:dyDescent="0.25">
      <c r="C69" s="5"/>
    </row>
    <row r="70" spans="3:3" ht="12.75" customHeight="1" x14ac:dyDescent="0.25">
      <c r="C70" s="5"/>
    </row>
    <row r="71" spans="3:3" ht="12.75" customHeight="1" x14ac:dyDescent="0.25">
      <c r="C71" s="5"/>
    </row>
    <row r="72" spans="3:3" ht="12.75" customHeight="1" x14ac:dyDescent="0.25">
      <c r="C72" s="5"/>
    </row>
    <row r="73" spans="3:3" ht="12.75" customHeight="1" x14ac:dyDescent="0.25">
      <c r="C73" s="5"/>
    </row>
    <row r="74" spans="3:3" ht="12.75" customHeight="1" x14ac:dyDescent="0.25">
      <c r="C74" s="5"/>
    </row>
    <row r="75" spans="3:3" ht="12.75" customHeight="1" x14ac:dyDescent="0.25">
      <c r="C75" s="5"/>
    </row>
    <row r="76" spans="3:3" ht="12.75" customHeight="1" x14ac:dyDescent="0.25">
      <c r="C76" s="5"/>
    </row>
    <row r="77" spans="3:3" ht="12.75" customHeight="1" x14ac:dyDescent="0.25">
      <c r="C77" s="5"/>
    </row>
    <row r="78" spans="3:3" ht="12.75" customHeight="1" x14ac:dyDescent="0.25">
      <c r="C78" s="5"/>
    </row>
    <row r="79" spans="3:3" ht="12.75" customHeight="1" x14ac:dyDescent="0.25">
      <c r="C79" s="5"/>
    </row>
    <row r="80" spans="3:3" ht="12.75" customHeight="1" x14ac:dyDescent="0.25">
      <c r="C80" s="5"/>
    </row>
    <row r="81" spans="3:3" ht="12.75" customHeight="1" x14ac:dyDescent="0.25">
      <c r="C81" s="5"/>
    </row>
    <row r="82" spans="3:3" ht="12.75" customHeight="1" x14ac:dyDescent="0.25">
      <c r="C82" s="5"/>
    </row>
    <row r="83" spans="3:3" ht="12.75" customHeight="1" x14ac:dyDescent="0.25">
      <c r="C83" s="5"/>
    </row>
    <row r="84" spans="3:3" ht="12.75" customHeight="1" x14ac:dyDescent="0.25">
      <c r="C84" s="5"/>
    </row>
    <row r="85" spans="3:3" ht="12.75" customHeight="1" x14ac:dyDescent="0.25">
      <c r="C85" s="5"/>
    </row>
    <row r="86" spans="3:3" ht="12.75" customHeight="1" x14ac:dyDescent="0.25">
      <c r="C86" s="5"/>
    </row>
    <row r="87" spans="3:3" ht="12.75" customHeight="1" x14ac:dyDescent="0.25">
      <c r="C87" s="5"/>
    </row>
    <row r="88" spans="3:3" ht="12.75" customHeight="1" x14ac:dyDescent="0.25">
      <c r="C88" s="5"/>
    </row>
    <row r="89" spans="3:3" ht="12.75" customHeight="1" x14ac:dyDescent="0.25">
      <c r="C89" s="5"/>
    </row>
    <row r="90" spans="3:3" ht="12.75" customHeight="1" x14ac:dyDescent="0.25">
      <c r="C90" s="5"/>
    </row>
    <row r="91" spans="3:3" ht="12.75" customHeight="1" x14ac:dyDescent="0.25">
      <c r="C91" s="5"/>
    </row>
    <row r="92" spans="3:3" ht="12.75" customHeight="1" x14ac:dyDescent="0.25">
      <c r="C92" s="5"/>
    </row>
    <row r="93" spans="3:3" ht="12.75" customHeight="1" x14ac:dyDescent="0.25">
      <c r="C93" s="5"/>
    </row>
    <row r="94" spans="3:3" ht="12.75" customHeight="1" x14ac:dyDescent="0.25">
      <c r="C94" s="5"/>
    </row>
    <row r="95" spans="3:3" ht="12.75" customHeight="1" x14ac:dyDescent="0.25">
      <c r="C95" s="5"/>
    </row>
    <row r="96" spans="3:3" ht="12.75" customHeight="1" x14ac:dyDescent="0.25">
      <c r="C96" s="5"/>
    </row>
    <row r="97" spans="3:3" ht="12.75" customHeight="1" x14ac:dyDescent="0.25">
      <c r="C97" s="5"/>
    </row>
    <row r="98" spans="3:3" ht="12.75" customHeight="1" x14ac:dyDescent="0.25">
      <c r="C98" s="5"/>
    </row>
    <row r="99" spans="3:3" ht="12.75" customHeight="1" x14ac:dyDescent="0.25">
      <c r="C99" s="5"/>
    </row>
    <row r="100" spans="3:3" ht="12.75" customHeight="1" x14ac:dyDescent="0.25">
      <c r="C100" s="5"/>
    </row>
    <row r="101" spans="3:3" ht="15.75" customHeight="1" x14ac:dyDescent="0.25"/>
    <row r="102" spans="3:3" ht="15.75" customHeight="1" x14ac:dyDescent="0.25"/>
    <row r="103" spans="3:3" ht="15.75" customHeight="1" x14ac:dyDescent="0.25"/>
    <row r="104" spans="3:3" ht="15.75" customHeight="1" x14ac:dyDescent="0.25"/>
    <row r="105" spans="3:3" ht="15.75" customHeight="1" x14ac:dyDescent="0.25"/>
    <row r="106" spans="3:3" ht="15.75" customHeight="1" x14ac:dyDescent="0.25"/>
    <row r="107" spans="3:3" ht="15.75" customHeight="1" x14ac:dyDescent="0.25"/>
    <row r="108" spans="3:3" ht="15.75" customHeight="1" x14ac:dyDescent="0.25"/>
    <row r="109" spans="3:3" ht="15.75" customHeight="1" x14ac:dyDescent="0.25"/>
    <row r="110" spans="3:3" ht="15.75" customHeight="1" x14ac:dyDescent="0.25"/>
    <row r="111" spans="3:3" ht="15.75" customHeight="1" x14ac:dyDescent="0.25"/>
    <row r="112" spans="3: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778" bottom="1.0527777777777778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 x14ac:dyDescent="0.25"/>
  <cols>
    <col min="1" max="6" width="11.54296875" customWidth="1"/>
    <col min="7" max="26" width="12.542968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778" bottom="1.0527777777777778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53125" defaultRowHeight="15" customHeight="1" x14ac:dyDescent="0.25"/>
  <cols>
    <col min="1" max="6" width="11.54296875" customWidth="1"/>
    <col min="7" max="26" width="12.542968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778" bottom="1.05277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Lawrie Hurren</dc:creator>
  <cp:lastModifiedBy>Lawrie Hurren</cp:lastModifiedBy>
  <dcterms:created xsi:type="dcterms:W3CDTF">2020-06-06T14:55:06Z</dcterms:created>
  <dcterms:modified xsi:type="dcterms:W3CDTF">2021-02-24T09:39:33Z</dcterms:modified>
</cp:coreProperties>
</file>