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CF7\"/>
    </mc:Choice>
  </mc:AlternateContent>
  <xr:revisionPtr revIDLastSave="0" documentId="8_{B987E787-21CA-435D-A63D-1E5088FF58BE}" xr6:coauthVersionLast="45" xr6:coauthVersionMax="45" xr10:uidLastSave="{00000000-0000-0000-0000-000000000000}"/>
  <bookViews>
    <workbookView xWindow="-120" yWindow="-120" windowWidth="15600" windowHeight="11760" tabRatio="2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K7" i="1"/>
  <c r="L7" i="1"/>
  <c r="G7" i="1"/>
  <c r="B3" i="1" l="1"/>
  <c r="F4" i="1"/>
  <c r="G4" i="1"/>
  <c r="H4" i="1"/>
  <c r="F5" i="1"/>
  <c r="G5" i="1"/>
  <c r="F6" i="1"/>
  <c r="G6" i="1"/>
  <c r="F7" i="1"/>
  <c r="I7" i="1" s="1"/>
  <c r="I6" i="1"/>
  <c r="G8" i="1"/>
  <c r="B9" i="1"/>
  <c r="F11" i="1"/>
  <c r="G11" i="1"/>
  <c r="F12" i="1"/>
  <c r="F13" i="1"/>
  <c r="G13" i="1"/>
  <c r="F14" i="1"/>
  <c r="G14" i="1"/>
  <c r="F15" i="1"/>
  <c r="G15" i="1"/>
  <c r="F16" i="1"/>
  <c r="G16" i="1"/>
  <c r="F17" i="1"/>
  <c r="G17" i="1"/>
  <c r="G18" i="1"/>
  <c r="B19" i="1"/>
  <c r="G19" i="1"/>
  <c r="B24" i="1"/>
  <c r="D24" i="1"/>
  <c r="B25" i="1"/>
  <c r="D25" i="1"/>
  <c r="B26" i="1"/>
  <c r="D26" i="1"/>
  <c r="B27" i="1"/>
  <c r="D27" i="1"/>
  <c r="B28" i="1"/>
  <c r="D28" i="1"/>
  <c r="B29" i="1"/>
  <c r="D29" i="1"/>
  <c r="C17" i="1" l="1"/>
  <c r="H17" i="1" s="1"/>
  <c r="C16" i="1"/>
  <c r="H16" i="1" s="1"/>
  <c r="C15" i="1"/>
  <c r="H15" i="1" s="1"/>
  <c r="C14" i="1"/>
  <c r="H14" i="1" s="1"/>
  <c r="C13" i="1"/>
  <c r="H13" i="1" s="1"/>
  <c r="C12" i="1"/>
  <c r="C11" i="1"/>
  <c r="I5" i="1"/>
  <c r="I4" i="1"/>
  <c r="J4" i="1" l="1"/>
  <c r="C7" i="1" s="1"/>
  <c r="H11" i="1"/>
  <c r="H12" i="1"/>
  <c r="K5" i="1" l="1"/>
  <c r="K6" i="1"/>
  <c r="G20" i="1"/>
  <c r="D17" i="1" l="1"/>
  <c r="I17" i="1" s="1"/>
  <c r="D16" i="1"/>
  <c r="I16" i="1" s="1"/>
  <c r="D15" i="1"/>
  <c r="I15" i="1" s="1"/>
  <c r="D14" i="1"/>
  <c r="I14" i="1" s="1"/>
  <c r="D13" i="1"/>
  <c r="I13" i="1" s="1"/>
  <c r="D12" i="1"/>
  <c r="D11" i="1"/>
  <c r="C6" i="1"/>
  <c r="L6" i="1"/>
  <c r="C5" i="1"/>
  <c r="L5" i="1"/>
  <c r="B22" i="1" l="1"/>
  <c r="B23" i="1"/>
  <c r="I11" i="1"/>
  <c r="D22" i="1"/>
  <c r="I12" i="1"/>
  <c r="D23" i="1"/>
</calcChain>
</file>

<file path=xl/sharedStrings.xml><?xml version="1.0" encoding="utf-8"?>
<sst xmlns="http://schemas.openxmlformats.org/spreadsheetml/2006/main" count="42" uniqueCount="40">
  <si>
    <t>Boost stake</t>
  </si>
  <si>
    <t>Odds</t>
  </si>
  <si>
    <t>Return</t>
  </si>
  <si>
    <t>Stake</t>
  </si>
  <si>
    <t>back odds</t>
  </si>
  <si>
    <t>true odds</t>
  </si>
  <si>
    <t>back stake</t>
  </si>
  <si>
    <t>percentage</t>
  </si>
  <si>
    <t>total companion stake</t>
  </si>
  <si>
    <t>companion stakes</t>
  </si>
  <si>
    <t>return</t>
  </si>
  <si>
    <r>
      <t xml:space="preserve">Companion </t>
    </r>
    <r>
      <rPr>
        <b/>
        <sz val="10"/>
        <rFont val="Arial"/>
        <family val="2"/>
      </rPr>
      <t>Back</t>
    </r>
    <r>
      <rPr>
        <sz val="10"/>
        <rFont val="Arial"/>
        <family val="2"/>
      </rPr>
      <t xml:space="preserve"> odds</t>
    </r>
  </si>
  <si>
    <t>Companion Commission</t>
  </si>
  <si>
    <t>combined true odds</t>
  </si>
  <si>
    <t>Combined Back odds</t>
  </si>
  <si>
    <t>Underlay</t>
  </si>
  <si>
    <t>lay odds</t>
  </si>
  <si>
    <t>liability</t>
  </si>
  <si>
    <t>underlay liability</t>
  </si>
  <si>
    <t>Lay 1</t>
  </si>
  <si>
    <t>Lay 2</t>
  </si>
  <si>
    <t>Lay 3</t>
  </si>
  <si>
    <t>Lay 4</t>
  </si>
  <si>
    <t>Lay 5</t>
  </si>
  <si>
    <t>Lay 6</t>
  </si>
  <si>
    <t>Lay 7</t>
  </si>
  <si>
    <t>Commission</t>
  </si>
  <si>
    <t>Combined Lay odds</t>
  </si>
  <si>
    <t>total lay stake</t>
  </si>
  <si>
    <t>underlay stake</t>
  </si>
  <si>
    <t>Profit/Loss</t>
  </si>
  <si>
    <t>Back loses, companion loses</t>
  </si>
  <si>
    <t>Option 1</t>
  </si>
  <si>
    <t>Option 2</t>
  </si>
  <si>
    <t>Option 3</t>
  </si>
  <si>
    <t>Option 4</t>
  </si>
  <si>
    <t>Option 5</t>
  </si>
  <si>
    <t>Option 6</t>
  </si>
  <si>
    <t>Option 7</t>
  </si>
  <si>
    <t>Similar profit/loss if companion bet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</si>
</sst>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\-[$£-809]#,##0.00"/>
    <numFmt numFmtId="165" formatCode="[$£-809]#,##0.00;\-[$£-809]#,##0.00"/>
  </numFmts>
  <fonts count="8">
    <font>
      <sz val="10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8"/>
      <color indexed="23"/>
      <name val="Calibri"/>
      <family val="2"/>
    </font>
    <font>
      <sz val="8"/>
      <color indexed="23"/>
      <name val="Arial"/>
      <family val="2"/>
    </font>
    <font>
      <sz val="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4"/>
        <bgColor indexed="46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31"/>
      </patternFill>
    </fill>
    <fill>
      <patternFill patternType="solid">
        <fgColor indexed="52"/>
        <b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15"/>
      </patternFill>
    </fill>
    <fill>
      <patternFill patternType="solid">
        <fgColor indexed="9"/>
        <bgColor indexed="26"/>
      </patternFill>
    </fill>
  </fills>
  <borders count="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ont="1"/>
    <xf numFmtId="0" fontId="0" fillId="0" borderId="1" xfId="0" applyFont="1" applyBorder="1"/>
    <xf numFmtId="165" fontId="0" fillId="2" borderId="2" xfId="0" applyNumberFormat="1" applyFill="1" applyBorder="1"/>
    <xf numFmtId="0" fontId="0" fillId="0" borderId="3" xfId="0" applyFont="1" applyBorder="1"/>
    <xf numFmtId="0" fontId="0" fillId="3" borderId="0" xfId="0" applyFill="1"/>
    <xf numFmtId="164" fontId="0" fillId="0" borderId="0" xfId="0" applyNumberFormat="1"/>
    <xf numFmtId="164" fontId="0" fillId="4" borderId="4" xfId="0" applyNumberFormat="1" applyFont="1" applyFill="1" applyBorder="1" applyAlignment="1">
      <alignment horizontal="right"/>
    </xf>
    <xf numFmtId="0" fontId="1" fillId="0" borderId="0" xfId="0" applyFont="1"/>
    <xf numFmtId="164" fontId="0" fillId="0" borderId="4" xfId="0" applyNumberFormat="1" applyFont="1" applyFill="1" applyBorder="1" applyAlignment="1">
      <alignment horizontal="right"/>
    </xf>
    <xf numFmtId="165" fontId="1" fillId="0" borderId="0" xfId="0" applyNumberFormat="1" applyFont="1"/>
    <xf numFmtId="0" fontId="0" fillId="5" borderId="0" xfId="0" applyNumberFormat="1" applyFill="1"/>
    <xf numFmtId="9" fontId="0" fillId="6" borderId="0" xfId="0" applyNumberFormat="1" applyFill="1"/>
    <xf numFmtId="0" fontId="0" fillId="0" borderId="0" xfId="0" applyNumberFormat="1"/>
    <xf numFmtId="0" fontId="3" fillId="4" borderId="5" xfId="0" applyFont="1" applyFill="1" applyBorder="1" applyAlignment="1">
      <alignment horizontal="right"/>
    </xf>
    <xf numFmtId="0" fontId="0" fillId="7" borderId="0" xfId="0" applyFill="1"/>
    <xf numFmtId="164" fontId="4" fillId="0" borderId="4" xfId="0" applyNumberFormat="1" applyFont="1" applyBorder="1"/>
    <xf numFmtId="164" fontId="5" fillId="0" borderId="6" xfId="0" applyNumberFormat="1" applyFont="1" applyBorder="1"/>
    <xf numFmtId="0" fontId="1" fillId="0" borderId="0" xfId="0" applyNumberFormat="1" applyFont="1"/>
    <xf numFmtId="164" fontId="0" fillId="0" borderId="4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0" fillId="8" borderId="4" xfId="0" applyNumberFormat="1" applyFont="1" applyFill="1" applyBorder="1"/>
    <xf numFmtId="164" fontId="6" fillId="0" borderId="0" xfId="0" applyNumberFormat="1" applyFont="1"/>
    <xf numFmtId="164" fontId="7" fillId="0" borderId="0" xfId="0" applyNumberFormat="1" applyFont="1"/>
    <xf numFmtId="0" fontId="0" fillId="8" borderId="3" xfId="0" applyFill="1" applyBorder="1"/>
    <xf numFmtId="0" fontId="0" fillId="8" borderId="0" xfId="0" applyFill="1"/>
    <xf numFmtId="0" fontId="0" fillId="4" borderId="3" xfId="0" applyFont="1" applyFill="1" applyBorder="1"/>
    <xf numFmtId="0" fontId="0" fillId="4" borderId="0" xfId="0" applyFill="1"/>
    <xf numFmtId="164" fontId="0" fillId="4" borderId="4" xfId="0" applyNumberFormat="1" applyFont="1" applyFill="1" applyBorder="1"/>
    <xf numFmtId="164" fontId="6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EEEEE"/>
      <rgbColor rgb="00FF0000"/>
      <rgbColor rgb="0000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66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F1" sqref="F1:L1048576"/>
    </sheetView>
  </sheetViews>
  <sheetFormatPr defaultColWidth="11.5703125" defaultRowHeight="12.75"/>
  <cols>
    <col min="1" max="1" width="25.140625" customWidth="1"/>
    <col min="3" max="3" width="11.5703125" style="1"/>
    <col min="4" max="4" width="8.140625" customWidth="1"/>
    <col min="6" max="12" width="11.5703125" hidden="1" customWidth="1"/>
  </cols>
  <sheetData>
    <row r="1" spans="1:12">
      <c r="A1" s="2" t="s">
        <v>0</v>
      </c>
      <c r="B1" s="3">
        <v>20</v>
      </c>
      <c r="C1"/>
    </row>
    <row r="2" spans="1:12">
      <c r="A2" s="4" t="s">
        <v>1</v>
      </c>
      <c r="B2" s="5">
        <v>4.5</v>
      </c>
      <c r="C2"/>
    </row>
    <row r="3" spans="1:12">
      <c r="A3" s="4" t="s">
        <v>2</v>
      </c>
      <c r="B3" s="6">
        <f>B1*B2</f>
        <v>90</v>
      </c>
      <c r="C3" s="7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</row>
    <row r="4" spans="1:12">
      <c r="A4" s="4"/>
      <c r="B4" s="6"/>
      <c r="C4" s="9"/>
      <c r="F4" s="8">
        <f>IF(B2="","",B2)</f>
        <v>4.5</v>
      </c>
      <c r="G4" s="8">
        <f>IF(B2="","",1/F4)</f>
        <v>0.22222222222222221</v>
      </c>
      <c r="H4" s="10">
        <f>IF(B1="","",B1)</f>
        <v>20</v>
      </c>
      <c r="I4" s="8">
        <f>(G4/SUM(G4:G7))*100</f>
        <v>64.888123924268498</v>
      </c>
      <c r="J4" s="10">
        <f>(H4*((SUM(I5:I7)/I4)))</f>
        <v>10.822281167108754</v>
      </c>
      <c r="K4" s="8"/>
      <c r="L4" s="8"/>
    </row>
    <row r="5" spans="1:12">
      <c r="A5" s="4" t="s">
        <v>11</v>
      </c>
      <c r="B5" s="11">
        <v>14.5</v>
      </c>
      <c r="C5" s="7">
        <f>IF(K5="","",K5)</f>
        <v>6.2068965517241388</v>
      </c>
      <c r="F5" s="8">
        <f>IF(B5="","",B5)-(((B5-1)*B8))</f>
        <v>14.5</v>
      </c>
      <c r="G5" s="8">
        <f>IF(B5="","",1/F5)</f>
        <v>6.8965517241379309E-2</v>
      </c>
      <c r="H5" s="8"/>
      <c r="I5" s="8">
        <f>(G5/SUM(G4:G7))*100</f>
        <v>20.137693631669535</v>
      </c>
      <c r="J5" s="8"/>
      <c r="K5" s="10">
        <f>IF(B5="","",J4*(I5/(SUM(I5:I7))))</f>
        <v>6.2068965517241388</v>
      </c>
      <c r="L5" s="10">
        <f>(K5*(B5-1))-((K5*(B5-1))*B8)</f>
        <v>83.793103448275872</v>
      </c>
    </row>
    <row r="6" spans="1:12">
      <c r="A6" s="4"/>
      <c r="B6" s="11">
        <v>19.5</v>
      </c>
      <c r="C6" s="7">
        <f>IF(K6="","",K6)</f>
        <v>4.6153846153846159</v>
      </c>
      <c r="F6" s="8">
        <f>IF(B6="","",B6)</f>
        <v>19.5</v>
      </c>
      <c r="G6" s="8">
        <f>IF(B6="","",1/F6)</f>
        <v>5.128205128205128E-2</v>
      </c>
      <c r="H6" s="8"/>
      <c r="I6" s="8">
        <f>(G6/SUM(G4:G7))*100</f>
        <v>14.974182444061961</v>
      </c>
      <c r="J6" s="8"/>
      <c r="K6" s="10">
        <f>IF(B6="","",J4*(I6/(SUM(I5:I7))))</f>
        <v>4.6153846153846159</v>
      </c>
      <c r="L6" s="10">
        <f>(K6*(B6-1))-((K6*(B6-1))*B8)</f>
        <v>85.384615384615387</v>
      </c>
    </row>
    <row r="7" spans="1:12">
      <c r="A7" s="4"/>
      <c r="B7" s="11"/>
      <c r="C7" s="7" t="str">
        <f>IF(K7="","",K7)</f>
        <v>0</v>
      </c>
      <c r="F7" s="8" t="str">
        <f>IF(B7="","",B7)</f>
        <v/>
      </c>
      <c r="G7" s="8" t="str">
        <f>IF(B7="","0",1/F7)</f>
        <v>0</v>
      </c>
      <c r="H7" s="8"/>
      <c r="I7" s="8">
        <f>(G7/SUM(G4:G7))*100</f>
        <v>0</v>
      </c>
      <c r="J7" s="8"/>
      <c r="K7" s="8" t="str">
        <f>IF(B7="","0",J4*(I7/(SUM(I5:I7))))</f>
        <v>0</v>
      </c>
      <c r="L7" s="10">
        <f>(K7*(B7-1))-((K6*(B6-1))*B8)</f>
        <v>0</v>
      </c>
    </row>
    <row r="8" spans="1:12">
      <c r="A8" s="4" t="s">
        <v>12</v>
      </c>
      <c r="B8" s="12">
        <v>0</v>
      </c>
      <c r="C8" s="9"/>
      <c r="F8" s="8" t="s">
        <v>13</v>
      </c>
      <c r="G8" s="8">
        <f>SUM(G4:G7)</f>
        <v>0.34246979074565281</v>
      </c>
      <c r="H8" s="8"/>
      <c r="I8" s="8"/>
      <c r="J8" s="8"/>
      <c r="K8" s="8"/>
    </row>
    <row r="9" spans="1:12">
      <c r="A9" s="4" t="s">
        <v>14</v>
      </c>
      <c r="B9" s="13">
        <f>ROUND(1/G8,2)</f>
        <v>2.92</v>
      </c>
      <c r="C9" s="9"/>
      <c r="F9" s="8"/>
      <c r="G9" s="8"/>
      <c r="H9" s="8"/>
      <c r="I9" s="8"/>
    </row>
    <row r="10" spans="1:12">
      <c r="A10" s="4"/>
      <c r="B10" s="6"/>
      <c r="C10" s="9"/>
      <c r="D10" s="14" t="s">
        <v>15</v>
      </c>
      <c r="F10" s="8" t="s">
        <v>16</v>
      </c>
      <c r="G10" s="8" t="s">
        <v>5</v>
      </c>
      <c r="H10" s="8" t="s">
        <v>17</v>
      </c>
      <c r="I10" s="8" t="s">
        <v>18</v>
      </c>
    </row>
    <row r="11" spans="1:12">
      <c r="A11" s="4" t="s">
        <v>19</v>
      </c>
      <c r="B11" s="15">
        <v>2.88</v>
      </c>
      <c r="C11" s="16">
        <f t="shared" ref="C11:C17" si="0">ROUND(G11/$G$18*$G$19,2)</f>
        <v>31.25</v>
      </c>
      <c r="D11" s="17">
        <f t="shared" ref="D11:D17" si="1">ROUND(G11/$G$18*$G$20,2)</f>
        <v>30.82</v>
      </c>
      <c r="F11" s="18">
        <f t="shared" ref="F11:F17" si="2">IF(B11="","",B11)</f>
        <v>2.88</v>
      </c>
      <c r="G11" s="18">
        <f>IF(B11="","",1/F11)</f>
        <v>0.34722222222222221</v>
      </c>
      <c r="H11" s="18">
        <f t="shared" ref="H11:H17" si="3">ROUND(C11*(B11-1),2)</f>
        <v>58.75</v>
      </c>
      <c r="I11" s="8">
        <f t="shared" ref="I11:I17" si="4">ROUND(D11*(B11-1),2)</f>
        <v>57.94</v>
      </c>
    </row>
    <row r="12" spans="1:12">
      <c r="A12" s="4" t="s">
        <v>20</v>
      </c>
      <c r="B12" s="15"/>
      <c r="C12" s="19">
        <f t="shared" si="0"/>
        <v>0</v>
      </c>
      <c r="D12" s="20">
        <f t="shared" si="1"/>
        <v>0</v>
      </c>
      <c r="F12" s="10" t="str">
        <f t="shared" si="2"/>
        <v/>
      </c>
      <c r="G12" s="10" t="str">
        <f>IF(B12="","0",1/F12)</f>
        <v>0</v>
      </c>
      <c r="H12" s="18">
        <f t="shared" si="3"/>
        <v>0</v>
      </c>
      <c r="I12" s="8">
        <f t="shared" si="4"/>
        <v>0</v>
      </c>
    </row>
    <row r="13" spans="1:12">
      <c r="A13" s="4" t="s">
        <v>21</v>
      </c>
      <c r="B13" s="15"/>
      <c r="C13" s="19">
        <f t="shared" si="0"/>
        <v>0</v>
      </c>
      <c r="D13" s="20">
        <f t="shared" si="1"/>
        <v>0</v>
      </c>
      <c r="F13" s="10" t="str">
        <f t="shared" si="2"/>
        <v/>
      </c>
      <c r="G13" s="10" t="str">
        <f>IF(B13="","0",1/F13)</f>
        <v>0</v>
      </c>
      <c r="H13" s="18">
        <f t="shared" si="3"/>
        <v>0</v>
      </c>
      <c r="I13" s="8">
        <f t="shared" si="4"/>
        <v>0</v>
      </c>
    </row>
    <row r="14" spans="1:12">
      <c r="A14" s="4" t="s">
        <v>22</v>
      </c>
      <c r="B14" s="15"/>
      <c r="C14" s="19">
        <f t="shared" si="0"/>
        <v>0</v>
      </c>
      <c r="D14" s="20">
        <f t="shared" si="1"/>
        <v>0</v>
      </c>
      <c r="F14" s="10" t="str">
        <f t="shared" si="2"/>
        <v/>
      </c>
      <c r="G14" s="10" t="str">
        <f>IF(B14="","0",1/F14)</f>
        <v>0</v>
      </c>
      <c r="H14" s="18">
        <f t="shared" si="3"/>
        <v>0</v>
      </c>
      <c r="I14" s="8">
        <f t="shared" si="4"/>
        <v>0</v>
      </c>
    </row>
    <row r="15" spans="1:12">
      <c r="A15" s="4" t="s">
        <v>23</v>
      </c>
      <c r="B15" s="15"/>
      <c r="C15" s="19">
        <f t="shared" si="0"/>
        <v>0</v>
      </c>
      <c r="D15" s="20">
        <f t="shared" si="1"/>
        <v>0</v>
      </c>
      <c r="F15" s="10" t="str">
        <f t="shared" si="2"/>
        <v/>
      </c>
      <c r="G15" s="10" t="str">
        <f>IF(B15="","0",1/F15)</f>
        <v>0</v>
      </c>
      <c r="H15" s="18">
        <f t="shared" si="3"/>
        <v>0</v>
      </c>
      <c r="I15" s="8">
        <f t="shared" si="4"/>
        <v>0</v>
      </c>
    </row>
    <row r="16" spans="1:12">
      <c r="A16" s="4" t="s">
        <v>24</v>
      </c>
      <c r="B16" s="15"/>
      <c r="C16" s="19">
        <f t="shared" si="0"/>
        <v>0</v>
      </c>
      <c r="D16" s="20">
        <f t="shared" si="1"/>
        <v>0</v>
      </c>
      <c r="F16" s="8" t="str">
        <f t="shared" si="2"/>
        <v/>
      </c>
      <c r="G16" s="8" t="str">
        <f>IF(B16="","0",1/F16)</f>
        <v>0</v>
      </c>
      <c r="H16" s="18">
        <f t="shared" si="3"/>
        <v>0</v>
      </c>
      <c r="I16" s="8">
        <f t="shared" si="4"/>
        <v>0</v>
      </c>
    </row>
    <row r="17" spans="1:9">
      <c r="A17" s="4" t="s">
        <v>25</v>
      </c>
      <c r="B17" s="15"/>
      <c r="C17" s="19">
        <f t="shared" si="0"/>
        <v>0</v>
      </c>
      <c r="D17" s="21">
        <f t="shared" si="1"/>
        <v>0</v>
      </c>
      <c r="F17" s="8" t="str">
        <f t="shared" si="2"/>
        <v/>
      </c>
      <c r="G17" s="8" t="str">
        <f>IF(B17="","0",1/F17)</f>
        <v>0</v>
      </c>
      <c r="H17" s="18">
        <f t="shared" si="3"/>
        <v>0</v>
      </c>
      <c r="I17" s="8">
        <f t="shared" si="4"/>
        <v>0</v>
      </c>
    </row>
    <row r="18" spans="1:9">
      <c r="A18" s="4" t="s">
        <v>26</v>
      </c>
      <c r="B18" s="12">
        <v>0</v>
      </c>
      <c r="C18" s="22"/>
      <c r="D18" s="23"/>
      <c r="F18" s="8" t="s">
        <v>13</v>
      </c>
      <c r="G18" s="18">
        <f>SUM(G11:G17)</f>
        <v>0.34722222222222221</v>
      </c>
      <c r="H18" s="8"/>
      <c r="I18" s="8"/>
    </row>
    <row r="19" spans="1:9">
      <c r="A19" s="4" t="s">
        <v>27</v>
      </c>
      <c r="B19" s="13">
        <f>ROUND(1/G18,2)</f>
        <v>2.88</v>
      </c>
      <c r="C19" s="22"/>
      <c r="D19" s="23"/>
      <c r="F19" s="8" t="s">
        <v>28</v>
      </c>
      <c r="G19" s="24">
        <f>ROUNDUP(B3/(B19-B18),2)</f>
        <v>31.25</v>
      </c>
      <c r="H19" s="8"/>
      <c r="I19" s="8"/>
    </row>
    <row r="20" spans="1:9">
      <c r="A20" s="25"/>
      <c r="B20" s="26"/>
      <c r="C20" s="22"/>
      <c r="D20" s="23"/>
      <c r="F20" s="8" t="s">
        <v>29</v>
      </c>
      <c r="G20" s="10">
        <f>(B1+J4)/(1-B18)</f>
        <v>30.822281167108756</v>
      </c>
      <c r="H20" s="8"/>
      <c r="I20" s="8"/>
    </row>
    <row r="21" spans="1:9">
      <c r="A21" s="27" t="s">
        <v>30</v>
      </c>
      <c r="B21" s="28"/>
      <c r="C21" s="29"/>
      <c r="D21" s="23"/>
    </row>
    <row r="22" spans="1:9">
      <c r="A22" s="4" t="s">
        <v>31</v>
      </c>
      <c r="B22" s="6">
        <f>(SUM(C11:C17)-(SUM(C11:C17)*B18)-B1-SUM(C5:C7))</f>
        <v>0.42771883289124446</v>
      </c>
      <c r="C22" s="22"/>
      <c r="D22" s="30">
        <f>SUM(D11:D17)-(SUM(D11:D17)*B18)-B1-SUM(C5:C7)</f>
        <v>-2.2811671087552554E-3</v>
      </c>
    </row>
    <row r="23" spans="1:9">
      <c r="A23" s="4" t="s">
        <v>32</v>
      </c>
      <c r="B23" s="6">
        <f>(B3-B1)+SUM(C12:C17)-H11-SUM(C5:C7)</f>
        <v>0.42771883289124446</v>
      </c>
      <c r="C23" s="22"/>
      <c r="D23" s="20">
        <f>(B3-B1)+SUM(D12:D17)-I11-SUM(C5:C7)</f>
        <v>1.2377188328912467</v>
      </c>
    </row>
    <row r="24" spans="1:9">
      <c r="A24" s="4" t="s">
        <v>33</v>
      </c>
      <c r="B24" s="6" t="str">
        <f>IF(B12="","",((B3-B1)+SUM(C11:C17)-C12-H12)-SUM(C5:C7))</f>
        <v/>
      </c>
      <c r="C24" s="22"/>
      <c r="D24" s="20" t="str">
        <f>IF(B12="","",((B3-B1)+SUM(D11:D17)-D12-I12-SUM(C5:C7)))</f>
        <v/>
      </c>
    </row>
    <row r="25" spans="1:9">
      <c r="A25" s="4" t="s">
        <v>34</v>
      </c>
      <c r="B25" s="6" t="str">
        <f>IF(B13="","",((B3-B1)+SUM(C11:C17)-C13-H13)-SUM(C5:C7))</f>
        <v/>
      </c>
      <c r="C25" s="22"/>
      <c r="D25" s="20" t="str">
        <f>IF(B13="","",((B3-B1)+SUM(D11:D17)-D13-I13)-SUM(C5:C7))</f>
        <v/>
      </c>
    </row>
    <row r="26" spans="1:9">
      <c r="A26" s="4" t="s">
        <v>35</v>
      </c>
      <c r="B26" s="6" t="str">
        <f>IF(B14="","",((B3-B1)+SUM(C11:C17)-C14-H14)-SUM(C5:C7))</f>
        <v/>
      </c>
      <c r="C26" s="22"/>
      <c r="D26" s="20" t="str">
        <f>IF(B14="","",((B3-B1)+SUM(D11:D17)-D14-I14)-SUM(C5:C7))</f>
        <v/>
      </c>
    </row>
    <row r="27" spans="1:9">
      <c r="A27" s="4" t="s">
        <v>36</v>
      </c>
      <c r="B27" s="6" t="str">
        <f>IF(B15="","",((B3-B1)+SUM(C11:C17)-C15-H15)-SUM(C5:C7))</f>
        <v/>
      </c>
      <c r="C27" s="22"/>
      <c r="D27" s="20" t="str">
        <f>IF(B15="","",((B3-B1)+SUM(D11:D17)-D15-I15)-SUM(C5:C7))</f>
        <v/>
      </c>
    </row>
    <row r="28" spans="1:9">
      <c r="A28" s="4" t="s">
        <v>37</v>
      </c>
      <c r="B28" s="6" t="str">
        <f>IF(B16="","",((B3-B1)+SUM(C11:C17)-C16-H16)-SUM(C5:C7))</f>
        <v/>
      </c>
      <c r="C28" s="22"/>
      <c r="D28" s="20" t="str">
        <f>IF(B16="","",((B3-B1)+SUM(D11:D17)-D16-I16)-SUM(C5:C7))</f>
        <v/>
      </c>
    </row>
    <row r="29" spans="1:9">
      <c r="A29" s="4" t="s">
        <v>38</v>
      </c>
      <c r="B29" s="6" t="str">
        <f>IF(B17="","",((B3-B1)+SUM(C11:C17)-C17-H17)-SUM(C5:C7))</f>
        <v/>
      </c>
      <c r="C29" s="22"/>
      <c r="D29" s="21" t="str">
        <f>IF(B17="","",((B3-B1)+SUM(D11:D17)-D17-I17)-SUM(C5:C7))</f>
        <v/>
      </c>
    </row>
    <row r="30" spans="1:9">
      <c r="A30" t="s">
        <v>39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2020-06-06T14:55:06Z</dcterms:created>
  <dcterms:modified xsi:type="dcterms:W3CDTF">2020-06-06T15:03:39Z</dcterms:modified>
  <cp:category/>
  <cp:contentStatus/>
</cp:coreProperties>
</file>