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ylon/Syracuse/Term 3/A&amp;D/Project/"/>
    </mc:Choice>
  </mc:AlternateContent>
  <xr:revisionPtr revIDLastSave="0" documentId="13_ncr:1_{4C2F9894-0D3E-7E4A-98DE-49DB7241B33B}" xr6:coauthVersionLast="43" xr6:coauthVersionMax="43" xr10:uidLastSave="{00000000-0000-0000-0000-000000000000}"/>
  <bookViews>
    <workbookView xWindow="0" yWindow="0" windowWidth="25600" windowHeight="16000" firstSheet="2" activeTab="2" xr2:uid="{F75BF7DD-2422-6043-8426-730399F8F71F}"/>
  </bookViews>
  <sheets>
    <sheet name="Sheet10" sheetId="10" r:id="rId1"/>
    <sheet name="Running Data" sheetId="1" r:id="rId2"/>
    <sheet name="Improve" sheetId="19" r:id="rId3"/>
    <sheet name="Sheet20" sheetId="20" r:id="rId4"/>
    <sheet name="Sample Size" sheetId="6" r:id="rId5"/>
    <sheet name="Histogram" sheetId="2" r:id="rId6"/>
    <sheet name="Central Tendency &amp; Variance" sheetId="3" r:id="rId7"/>
    <sheet name="Box and Whisker" sheetId="4" r:id="rId8"/>
    <sheet name="Simple Linear Regression" sheetId="5" r:id="rId9"/>
    <sheet name="Correlation Coefficient" sheetId="8" r:id="rId10"/>
    <sheet name="Time Series" sheetId="7" r:id="rId11"/>
    <sheet name="Control Chart" sheetId="9" r:id="rId12"/>
  </sheets>
  <definedNames>
    <definedName name="_xlchart.v1.0" hidden="1">'Box and Whisker'!$B$2:$B$26</definedName>
    <definedName name="_xlchart.v1.1" hidden="1">'Box and Whisker'!$C$1</definedName>
    <definedName name="_xlchart.v1.2" hidden="1">'Box and Whisker'!$C$2:$C$26</definedName>
    <definedName name="_xlchart.v1.3" hidden="1">'Box and Whisker'!$B$2:$B$26</definedName>
    <definedName name="_xlchart.v1.4" hidden="1">'Box and Whisker'!$C$1</definedName>
    <definedName name="_xlchart.v1.5" hidden="1">'Box and Whisker'!$C$2:$C$26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7" l="1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J5" i="19"/>
  <c r="J4" i="19"/>
  <c r="J3" i="19"/>
  <c r="B29" i="5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F19" i="6"/>
  <c r="H6" i="10"/>
  <c r="H10" i="10"/>
  <c r="H5" i="10"/>
  <c r="G50" i="9"/>
  <c r="F52" i="9"/>
  <c r="F54" i="9"/>
  <c r="F57" i="9"/>
  <c r="F58" i="9"/>
  <c r="F60" i="9"/>
  <c r="F62" i="9"/>
  <c r="F64" i="9"/>
  <c r="F65" i="9"/>
  <c r="F67" i="9"/>
  <c r="F69" i="9"/>
  <c r="F70" i="9"/>
  <c r="F71" i="9"/>
  <c r="E75" i="9"/>
  <c r="D44" i="9"/>
  <c r="H6" i="9"/>
  <c r="G7" i="9"/>
  <c r="G9" i="9"/>
  <c r="G11" i="9"/>
  <c r="G12" i="9"/>
  <c r="G15" i="9"/>
  <c r="G17" i="9"/>
  <c r="G19" i="9"/>
  <c r="G22" i="9"/>
  <c r="G24" i="9"/>
  <c r="G28" i="9"/>
  <c r="G29" i="9"/>
  <c r="G31" i="9"/>
  <c r="G33" i="9"/>
  <c r="G34" i="9"/>
  <c r="G36" i="9"/>
  <c r="G37" i="9"/>
  <c r="G38" i="9"/>
  <c r="G40" i="9"/>
  <c r="G42" i="9"/>
  <c r="G6" i="9"/>
  <c r="A29" i="8"/>
  <c r="A28" i="8"/>
  <c r="M11" i="3"/>
  <c r="M8" i="3"/>
  <c r="M7" i="3"/>
  <c r="M4" i="3"/>
  <c r="M3" i="3"/>
  <c r="M2" i="3"/>
  <c r="H12" i="6"/>
  <c r="G16" i="3"/>
  <c r="H4" i="3"/>
  <c r="D8" i="3"/>
  <c r="D7" i="3"/>
  <c r="D4" i="3"/>
  <c r="D3" i="3"/>
  <c r="D2" i="3"/>
</calcChain>
</file>

<file path=xl/sharedStrings.xml><?xml version="1.0" encoding="utf-8"?>
<sst xmlns="http://schemas.openxmlformats.org/spreadsheetml/2006/main" count="329" uniqueCount="93">
  <si>
    <t>Date</t>
  </si>
  <si>
    <t>Time</t>
  </si>
  <si>
    <t>Pace</t>
  </si>
  <si>
    <t>Temp</t>
  </si>
  <si>
    <t>Total Mileage</t>
  </si>
  <si>
    <t>Sleep</t>
  </si>
  <si>
    <t>Stress Day Before</t>
  </si>
  <si>
    <t>Eat Before</t>
  </si>
  <si>
    <t>Yes</t>
  </si>
  <si>
    <t>No</t>
  </si>
  <si>
    <t>Weight</t>
  </si>
  <si>
    <t>Mean</t>
  </si>
  <si>
    <t>Median</t>
  </si>
  <si>
    <t>Mode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</si>
  <si>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</si>
  <si>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</si>
  <si>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</si>
  <si>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</si>
  <si>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</si>
  <si>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</si>
  <si>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</si>
  <si>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</si>
  <si>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</si>
  <si>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</si>
  <si>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</si>
  <si>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</si>
  <si>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</si>
  <si>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</si>
  <si>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</si>
  <si>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</si>
  <si>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</si>
  <si>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</si>
  <si>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</si>
  <si>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</si>
  <si>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</si>
  <si>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</si>
  <si>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</si>
  <si>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</si>
  <si>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</si>
  <si>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correlation</t>
  </si>
  <si>
    <t>Bins</t>
  </si>
  <si>
    <t>Bin</t>
  </si>
  <si>
    <t>More</t>
  </si>
  <si>
    <t>Frequency</t>
  </si>
  <si>
    <t>Range</t>
  </si>
  <si>
    <t>10.22-6.59</t>
  </si>
  <si>
    <t>Range:</t>
  </si>
  <si>
    <t>Standard Deviation:</t>
  </si>
  <si>
    <t>Sample Size</t>
  </si>
  <si>
    <t>Pace(Seconds)</t>
  </si>
  <si>
    <t>Standard Dev</t>
  </si>
  <si>
    <t>9 samples</t>
  </si>
  <si>
    <t>Min</t>
  </si>
  <si>
    <t>Max</t>
  </si>
  <si>
    <t>r squared</t>
  </si>
  <si>
    <t>Output(y)</t>
  </si>
  <si>
    <t>moving avg</t>
  </si>
  <si>
    <t>n=1</t>
  </si>
  <si>
    <t>R</t>
  </si>
  <si>
    <t>Rbar</t>
  </si>
  <si>
    <t>UCL</t>
  </si>
  <si>
    <t>LCL</t>
  </si>
  <si>
    <t>xbar</t>
  </si>
  <si>
    <t xml:space="preserve">xbar </t>
  </si>
  <si>
    <t>Mean stress</t>
  </si>
  <si>
    <t>Column1</t>
  </si>
  <si>
    <t>Mean Pace</t>
  </si>
  <si>
    <t>Sample size</t>
  </si>
  <si>
    <t>95% Confidence Level</t>
  </si>
  <si>
    <t>((1.96 * 44.1256539) / 25) ^2</t>
  </si>
  <si>
    <t>Minutes Sleep</t>
  </si>
  <si>
    <t xml:space="preserve">Pace.Seconds.  </t>
  </si>
  <si>
    <t xml:space="preserve"> Min.   :526.0  </t>
  </si>
  <si>
    <t xml:space="preserve"> 1st Qu.:551.5  </t>
  </si>
  <si>
    <t xml:space="preserve"> Median :553.5  </t>
  </si>
  <si>
    <t xml:space="preserve"> Mean   :567.3  </t>
  </si>
  <si>
    <t xml:space="preserve"> 3rd Qu.:592.8  </t>
  </si>
  <si>
    <t xml:space="preserve"> Max.   :622.0  </t>
  </si>
  <si>
    <t>Pace.Seconds.</t>
  </si>
  <si>
    <t xml:space="preserve"> Min.   :442  </t>
  </si>
  <si>
    <t xml:space="preserve"> 1st Qu.:486  </t>
  </si>
  <si>
    <t xml:space="preserve"> Median :520  </t>
  </si>
  <si>
    <t xml:space="preserve"> Mean   :516  </t>
  </si>
  <si>
    <t xml:space="preserve"> 3rd Qu.:537  </t>
  </si>
  <si>
    <t xml:space="preserve"> Max.   :592  </t>
  </si>
  <si>
    <t xml:space="preserve"> Min.   : 9.00    </t>
  </si>
  <si>
    <t xml:space="preserve"> 1st Qu.:15.00    </t>
  </si>
  <si>
    <t xml:space="preserve"> Median :19.00    </t>
  </si>
  <si>
    <t xml:space="preserve"> Mean   :22.12    </t>
  </si>
  <si>
    <t xml:space="preserve"> 3rd Qu.:30.00    </t>
  </si>
  <si>
    <t xml:space="preserve"> Max.   :43.00    </t>
  </si>
  <si>
    <t>Stress Before</t>
  </si>
  <si>
    <t>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</si>
</sst>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:ss.0;@"/>
  </numFmts>
  <fonts count="2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166" fontId="0" fillId="0" borderId="0" xfId="0" applyNumberFormat="1"/>
    <xf numFmtId="45" fontId="0" fillId="0" borderId="0" xfId="0" applyNumberFormat="1"/>
    <xf numFmtId="21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0" borderId="0" xfId="0" applyFont="1"/>
    <xf numFmtId="0" fontId="0" fillId="3" borderId="0" xfId="0" applyFill="1"/>
    <xf numFmtId="1" fontId="0" fillId="0" borderId="0" xfId="0" applyNumberFormat="1"/>
    <xf numFmtId="14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2">
    <dxf>
      <numFmt numFmtId="25" formatCode="h:mm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Level vs 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'Running Data'!$B$96:$B$133</c:f>
              <c:numCache>
                <c:formatCode>h:mm</c:formatCode>
                <c:ptCount val="38"/>
              </c:numCache>
            </c:numRef>
          </c:xVal>
          <c:yVal>
            <c:numRef>
              <c:f>'Running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E-DD4B-9138-92C4BD527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801119"/>
        <c:axId val="1969086783"/>
      </c:scatterChart>
      <c:valAx>
        <c:axId val="194080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086783"/>
        <c:crosses val="autoZero"/>
        <c:crossBetween val="midCat"/>
      </c:valAx>
      <c:valAx>
        <c:axId val="19690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0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</a:t>
            </a:r>
            <a:r>
              <a:rPr lang="en-US" baseline="0"/>
              <a:t> Chart after Improvement Process (5/17/19)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'Running Data'!$A$2:$A$39</c:f>
              <c:numCache>
                <c:formatCode>m/d/yy</c:formatCode>
                <c:ptCount val="38"/>
                <c:pt idx="0">
                  <c:v>43544</c:v>
                </c:pt>
                <c:pt idx="1">
                  <c:v>43546</c:v>
                </c:pt>
                <c:pt idx="2">
                  <c:v>43550</c:v>
                </c:pt>
                <c:pt idx="3">
                  <c:v>43551</c:v>
                </c:pt>
                <c:pt idx="4">
                  <c:v>43553</c:v>
                </c:pt>
                <c:pt idx="5">
                  <c:v>43557</c:v>
                </c:pt>
                <c:pt idx="6">
                  <c:v>43560</c:v>
                </c:pt>
                <c:pt idx="7">
                  <c:v>43561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43570</c:v>
                </c:pt>
                <c:pt idx="13">
                  <c:v>43571</c:v>
                </c:pt>
                <c:pt idx="14">
                  <c:v>43573</c:v>
                </c:pt>
                <c:pt idx="15">
                  <c:v>43575</c:v>
                </c:pt>
                <c:pt idx="16">
                  <c:v>43578</c:v>
                </c:pt>
                <c:pt idx="17">
                  <c:v>43580</c:v>
                </c:pt>
                <c:pt idx="18">
                  <c:v>43585</c:v>
                </c:pt>
                <c:pt idx="19">
                  <c:v>43586</c:v>
                </c:pt>
                <c:pt idx="20">
                  <c:v>43588</c:v>
                </c:pt>
                <c:pt idx="21">
                  <c:v>43589</c:v>
                </c:pt>
                <c:pt idx="22">
                  <c:v>43590</c:v>
                </c:pt>
                <c:pt idx="23">
                  <c:v>43598</c:v>
                </c:pt>
                <c:pt idx="24">
                  <c:v>43600</c:v>
                </c:pt>
                <c:pt idx="25">
                  <c:v>43602</c:v>
                </c:pt>
                <c:pt idx="26">
                  <c:v>43607</c:v>
                </c:pt>
                <c:pt idx="27">
                  <c:v>43608</c:v>
                </c:pt>
                <c:pt idx="28">
                  <c:v>43609</c:v>
                </c:pt>
                <c:pt idx="29">
                  <c:v>43611</c:v>
                </c:pt>
                <c:pt idx="30">
                  <c:v>43612</c:v>
                </c:pt>
                <c:pt idx="31">
                  <c:v>43613</c:v>
                </c:pt>
                <c:pt idx="32">
                  <c:v>43615</c:v>
                </c:pt>
                <c:pt idx="33">
                  <c:v>43616</c:v>
                </c:pt>
                <c:pt idx="34">
                  <c:v>43617</c:v>
                </c:pt>
                <c:pt idx="35">
                  <c:v>43620</c:v>
                </c:pt>
                <c:pt idx="36">
                  <c:v>43621</c:v>
                </c:pt>
                <c:pt idx="37">
                  <c:v>43622</c:v>
                </c:pt>
              </c:numCache>
            </c:numRef>
          </c:cat>
          <c:val>
            <c:numRef>
              <c:f>'Running Data'!$K$2:$K$39</c:f>
              <c:numCache>
                <c:formatCode>General</c:formatCode>
                <c:ptCount val="38"/>
                <c:pt idx="0">
                  <c:v>520</c:v>
                </c:pt>
                <c:pt idx="1">
                  <c:v>523</c:v>
                </c:pt>
                <c:pt idx="2">
                  <c:v>552</c:v>
                </c:pt>
                <c:pt idx="3">
                  <c:v>550</c:v>
                </c:pt>
                <c:pt idx="4">
                  <c:v>595</c:v>
                </c:pt>
                <c:pt idx="5">
                  <c:v>456</c:v>
                </c:pt>
                <c:pt idx="6">
                  <c:v>507</c:v>
                </c:pt>
                <c:pt idx="7">
                  <c:v>592</c:v>
                </c:pt>
                <c:pt idx="8">
                  <c:v>566</c:v>
                </c:pt>
                <c:pt idx="9">
                  <c:v>551</c:v>
                </c:pt>
                <c:pt idx="10">
                  <c:v>622</c:v>
                </c:pt>
                <c:pt idx="11">
                  <c:v>519</c:v>
                </c:pt>
                <c:pt idx="12">
                  <c:v>526</c:v>
                </c:pt>
                <c:pt idx="13">
                  <c:v>486</c:v>
                </c:pt>
                <c:pt idx="14">
                  <c:v>552</c:v>
                </c:pt>
                <c:pt idx="15">
                  <c:v>537</c:v>
                </c:pt>
                <c:pt idx="16">
                  <c:v>483</c:v>
                </c:pt>
                <c:pt idx="17">
                  <c:v>578</c:v>
                </c:pt>
                <c:pt idx="18">
                  <c:v>526</c:v>
                </c:pt>
                <c:pt idx="19">
                  <c:v>592</c:v>
                </c:pt>
                <c:pt idx="20">
                  <c:v>555</c:v>
                </c:pt>
                <c:pt idx="21">
                  <c:v>538</c:v>
                </c:pt>
                <c:pt idx="22">
                  <c:v>442</c:v>
                </c:pt>
                <c:pt idx="23">
                  <c:v>552</c:v>
                </c:pt>
                <c:pt idx="24">
                  <c:v>596</c:v>
                </c:pt>
                <c:pt idx="25">
                  <c:v>513</c:v>
                </c:pt>
                <c:pt idx="26">
                  <c:v>563</c:v>
                </c:pt>
                <c:pt idx="27">
                  <c:v>527</c:v>
                </c:pt>
                <c:pt idx="28">
                  <c:v>566</c:v>
                </c:pt>
                <c:pt idx="29">
                  <c:v>573</c:v>
                </c:pt>
                <c:pt idx="30">
                  <c:v>419</c:v>
                </c:pt>
                <c:pt idx="31">
                  <c:v>452</c:v>
                </c:pt>
                <c:pt idx="32">
                  <c:v>465</c:v>
                </c:pt>
                <c:pt idx="33">
                  <c:v>481</c:v>
                </c:pt>
                <c:pt idx="34">
                  <c:v>479</c:v>
                </c:pt>
                <c:pt idx="35">
                  <c:v>491</c:v>
                </c:pt>
                <c:pt idx="36">
                  <c:v>447</c:v>
                </c:pt>
                <c:pt idx="37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D-7A4B-B42C-E2A7AAA8D3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4184656"/>
        <c:axId val="1030578144"/>
      </c:lineChart>
      <c:dateAx>
        <c:axId val="97418465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578144"/>
        <c:crosses val="autoZero"/>
        <c:auto val="1"/>
        <c:lblOffset val="100"/>
        <c:baseTimeUnit val="days"/>
      </c:dateAx>
      <c:valAx>
        <c:axId val="10305781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7418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Pace</a:t>
            </a:r>
            <a:r>
              <a:rPr lang="en-US" baseline="0"/>
              <a:t> in seconds </a:t>
            </a:r>
          </a:p>
          <a:p>
            <a:pPr>
              <a:defRPr/>
            </a:pPr>
            <a:r>
              <a:rPr lang="en-US" baseline="0"/>
              <a:t>3/20/19 - 5/15/19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Histogram!$R$18:$R$24</c:f>
              <c:strCach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More</c:v>
                </c:pt>
              </c:strCache>
            </c:strRef>
          </c:cat>
          <c:val>
            <c:numRef>
              <c:f>Histogram!$S$18:$S$24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11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C1-E141-ADDF-97E42568C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350784"/>
        <c:axId val="996352416"/>
      </c:barChart>
      <c:catAx>
        <c:axId val="99635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Pace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352416"/>
        <c:crosses val="autoZero"/>
        <c:auto val="1"/>
        <c:lblAlgn val="ctr"/>
        <c:lblOffset val="100"/>
        <c:noMultiLvlLbl val="0"/>
      </c:catAx>
      <c:valAx>
        <c:axId val="996352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3507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Pace(ss) vs Stress Level Day Before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15004374453195"/>
                  <c:y val="0.138830927384076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 Linear Regression'!$A$2:$A$39</c:f>
              <c:numCache>
                <c:formatCode>General</c:formatCode>
                <c:ptCount val="38"/>
                <c:pt idx="0">
                  <c:v>520</c:v>
                </c:pt>
                <c:pt idx="1">
                  <c:v>523</c:v>
                </c:pt>
                <c:pt idx="2">
                  <c:v>552</c:v>
                </c:pt>
                <c:pt idx="3">
                  <c:v>550</c:v>
                </c:pt>
                <c:pt idx="4">
                  <c:v>595</c:v>
                </c:pt>
                <c:pt idx="5">
                  <c:v>456</c:v>
                </c:pt>
                <c:pt idx="6">
                  <c:v>507</c:v>
                </c:pt>
                <c:pt idx="7">
                  <c:v>592</c:v>
                </c:pt>
                <c:pt idx="8">
                  <c:v>566</c:v>
                </c:pt>
                <c:pt idx="9">
                  <c:v>551</c:v>
                </c:pt>
                <c:pt idx="10">
                  <c:v>622</c:v>
                </c:pt>
                <c:pt idx="11">
                  <c:v>519</c:v>
                </c:pt>
                <c:pt idx="12">
                  <c:v>526</c:v>
                </c:pt>
                <c:pt idx="13">
                  <c:v>486</c:v>
                </c:pt>
                <c:pt idx="14">
                  <c:v>552</c:v>
                </c:pt>
                <c:pt idx="15">
                  <c:v>537</c:v>
                </c:pt>
                <c:pt idx="16">
                  <c:v>483</c:v>
                </c:pt>
                <c:pt idx="17">
                  <c:v>578</c:v>
                </c:pt>
                <c:pt idx="18">
                  <c:v>526</c:v>
                </c:pt>
                <c:pt idx="19">
                  <c:v>592</c:v>
                </c:pt>
                <c:pt idx="20">
                  <c:v>555</c:v>
                </c:pt>
                <c:pt idx="21">
                  <c:v>538</c:v>
                </c:pt>
                <c:pt idx="22">
                  <c:v>442</c:v>
                </c:pt>
                <c:pt idx="23">
                  <c:v>552</c:v>
                </c:pt>
                <c:pt idx="24">
                  <c:v>596</c:v>
                </c:pt>
              </c:numCache>
            </c:numRef>
          </c:xVal>
          <c:yVal>
            <c:numRef>
              <c:f>'Simple Linear Regression'!$B$2:$B$39</c:f>
              <c:numCache>
                <c:formatCode>General</c:formatCode>
                <c:ptCount val="38"/>
                <c:pt idx="0">
                  <c:v>15</c:v>
                </c:pt>
                <c:pt idx="1">
                  <c:v>16</c:v>
                </c:pt>
                <c:pt idx="2">
                  <c:v>19</c:v>
                </c:pt>
                <c:pt idx="3">
                  <c:v>26</c:v>
                </c:pt>
                <c:pt idx="4">
                  <c:v>14</c:v>
                </c:pt>
                <c:pt idx="5">
                  <c:v>11</c:v>
                </c:pt>
                <c:pt idx="6">
                  <c:v>32</c:v>
                </c:pt>
                <c:pt idx="7">
                  <c:v>41</c:v>
                </c:pt>
                <c:pt idx="8">
                  <c:v>35</c:v>
                </c:pt>
                <c:pt idx="9">
                  <c:v>16</c:v>
                </c:pt>
                <c:pt idx="10">
                  <c:v>29</c:v>
                </c:pt>
                <c:pt idx="11">
                  <c:v>15</c:v>
                </c:pt>
                <c:pt idx="12">
                  <c:v>13</c:v>
                </c:pt>
                <c:pt idx="13">
                  <c:v>20</c:v>
                </c:pt>
                <c:pt idx="14">
                  <c:v>12</c:v>
                </c:pt>
                <c:pt idx="15">
                  <c:v>10</c:v>
                </c:pt>
                <c:pt idx="16">
                  <c:v>19</c:v>
                </c:pt>
                <c:pt idx="17">
                  <c:v>32</c:v>
                </c:pt>
                <c:pt idx="18">
                  <c:v>9</c:v>
                </c:pt>
                <c:pt idx="19">
                  <c:v>21</c:v>
                </c:pt>
                <c:pt idx="20">
                  <c:v>43</c:v>
                </c:pt>
                <c:pt idx="21">
                  <c:v>29</c:v>
                </c:pt>
                <c:pt idx="22">
                  <c:v>16</c:v>
                </c:pt>
                <c:pt idx="23">
                  <c:v>30</c:v>
                </c:pt>
                <c:pt idx="24">
                  <c:v>30</c:v>
                </c:pt>
                <c:pt idx="27">
                  <c:v>22.12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3-5248-921B-2FF858791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774080"/>
        <c:axId val="944592176"/>
      </c:scatterChart>
      <c:valAx>
        <c:axId val="97577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592176"/>
        <c:crosses val="autoZero"/>
        <c:crossBetween val="midCat"/>
      </c:valAx>
      <c:valAx>
        <c:axId val="9445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7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Pace(seconds)/Weight(lbs)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32524059492564"/>
                  <c:y val="-0.316659740449110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0.0064x + 136.42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0.0366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 Linear Regression'!$A$46:$A$70</c:f>
              <c:numCache>
                <c:formatCode>General</c:formatCode>
                <c:ptCount val="25"/>
                <c:pt idx="0">
                  <c:v>520</c:v>
                </c:pt>
                <c:pt idx="1">
                  <c:v>523</c:v>
                </c:pt>
                <c:pt idx="2">
                  <c:v>552</c:v>
                </c:pt>
                <c:pt idx="3">
                  <c:v>550</c:v>
                </c:pt>
                <c:pt idx="4">
                  <c:v>595</c:v>
                </c:pt>
                <c:pt idx="5">
                  <c:v>456</c:v>
                </c:pt>
                <c:pt idx="6">
                  <c:v>507</c:v>
                </c:pt>
                <c:pt idx="7">
                  <c:v>592</c:v>
                </c:pt>
                <c:pt idx="8">
                  <c:v>566</c:v>
                </c:pt>
                <c:pt idx="9">
                  <c:v>551</c:v>
                </c:pt>
                <c:pt idx="10">
                  <c:v>622</c:v>
                </c:pt>
                <c:pt idx="11">
                  <c:v>519</c:v>
                </c:pt>
                <c:pt idx="12">
                  <c:v>526</c:v>
                </c:pt>
                <c:pt idx="13">
                  <c:v>486</c:v>
                </c:pt>
                <c:pt idx="14">
                  <c:v>552</c:v>
                </c:pt>
                <c:pt idx="15">
                  <c:v>537</c:v>
                </c:pt>
                <c:pt idx="16">
                  <c:v>483</c:v>
                </c:pt>
                <c:pt idx="17">
                  <c:v>578</c:v>
                </c:pt>
                <c:pt idx="18">
                  <c:v>526</c:v>
                </c:pt>
                <c:pt idx="19">
                  <c:v>592</c:v>
                </c:pt>
                <c:pt idx="20">
                  <c:v>555</c:v>
                </c:pt>
                <c:pt idx="21">
                  <c:v>538</c:v>
                </c:pt>
                <c:pt idx="22">
                  <c:v>442</c:v>
                </c:pt>
                <c:pt idx="23">
                  <c:v>552</c:v>
                </c:pt>
                <c:pt idx="24">
                  <c:v>596</c:v>
                </c:pt>
              </c:numCache>
            </c:numRef>
          </c:xVal>
          <c:yVal>
            <c:numRef>
              <c:f>'Simple Linear Regression'!$B$46:$B$70</c:f>
              <c:numCache>
                <c:formatCode>General</c:formatCode>
                <c:ptCount val="25"/>
                <c:pt idx="0">
                  <c:v>138.1</c:v>
                </c:pt>
                <c:pt idx="1">
                  <c:v>139.1</c:v>
                </c:pt>
                <c:pt idx="2">
                  <c:v>140.1</c:v>
                </c:pt>
                <c:pt idx="3">
                  <c:v>140</c:v>
                </c:pt>
                <c:pt idx="4">
                  <c:v>139.30000000000001</c:v>
                </c:pt>
                <c:pt idx="5">
                  <c:v>139.30000000000001</c:v>
                </c:pt>
                <c:pt idx="6">
                  <c:v>141</c:v>
                </c:pt>
                <c:pt idx="7">
                  <c:v>140.30000000000001</c:v>
                </c:pt>
                <c:pt idx="8">
                  <c:v>141.1</c:v>
                </c:pt>
                <c:pt idx="9">
                  <c:v>140</c:v>
                </c:pt>
                <c:pt idx="10">
                  <c:v>140.5</c:v>
                </c:pt>
                <c:pt idx="11">
                  <c:v>139.4</c:v>
                </c:pt>
                <c:pt idx="12">
                  <c:v>139.30000000000001</c:v>
                </c:pt>
                <c:pt idx="13">
                  <c:v>139.4</c:v>
                </c:pt>
                <c:pt idx="14">
                  <c:v>140</c:v>
                </c:pt>
                <c:pt idx="15">
                  <c:v>140.1</c:v>
                </c:pt>
                <c:pt idx="16">
                  <c:v>141.19999999999999</c:v>
                </c:pt>
                <c:pt idx="17">
                  <c:v>145.30000000000001</c:v>
                </c:pt>
                <c:pt idx="18">
                  <c:v>138.80000000000001</c:v>
                </c:pt>
                <c:pt idx="19">
                  <c:v>137.5</c:v>
                </c:pt>
                <c:pt idx="20">
                  <c:v>138</c:v>
                </c:pt>
                <c:pt idx="21">
                  <c:v>139</c:v>
                </c:pt>
                <c:pt idx="22">
                  <c:v>139.30000000000001</c:v>
                </c:pt>
                <c:pt idx="23">
                  <c:v>140</c:v>
                </c:pt>
                <c:pt idx="24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E-0E47-A71C-5D320683C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758176"/>
        <c:axId val="993682832"/>
      </c:scatterChart>
      <c:valAx>
        <c:axId val="102475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82832"/>
        <c:crosses val="autoZero"/>
        <c:crossBetween val="midCat"/>
      </c:valAx>
      <c:valAx>
        <c:axId val="9936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5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 Linear Regression'!$C$134</c:f>
              <c:strCache>
                <c:ptCount val="1"/>
                <c:pt idx="0">
                  <c:v>Pace(Seconds)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'Simple Linear Regression'!$B$135:$B$159</c:f>
              <c:numCache>
                <c:formatCode>General</c:formatCode>
                <c:ptCount val="25"/>
                <c:pt idx="0">
                  <c:v>61</c:v>
                </c:pt>
                <c:pt idx="1">
                  <c:v>76</c:v>
                </c:pt>
                <c:pt idx="2">
                  <c:v>59</c:v>
                </c:pt>
                <c:pt idx="3">
                  <c:v>70</c:v>
                </c:pt>
                <c:pt idx="4">
                  <c:v>68</c:v>
                </c:pt>
                <c:pt idx="5">
                  <c:v>75</c:v>
                </c:pt>
                <c:pt idx="6">
                  <c:v>83</c:v>
                </c:pt>
                <c:pt idx="7">
                  <c:v>76</c:v>
                </c:pt>
                <c:pt idx="8">
                  <c:v>89</c:v>
                </c:pt>
                <c:pt idx="9">
                  <c:v>88</c:v>
                </c:pt>
                <c:pt idx="10">
                  <c:v>69</c:v>
                </c:pt>
                <c:pt idx="11">
                  <c:v>72</c:v>
                </c:pt>
                <c:pt idx="12">
                  <c:v>84</c:v>
                </c:pt>
                <c:pt idx="13">
                  <c:v>82</c:v>
                </c:pt>
                <c:pt idx="14">
                  <c:v>68</c:v>
                </c:pt>
                <c:pt idx="15">
                  <c:v>79</c:v>
                </c:pt>
                <c:pt idx="16">
                  <c:v>81</c:v>
                </c:pt>
                <c:pt idx="17">
                  <c:v>74</c:v>
                </c:pt>
                <c:pt idx="18">
                  <c:v>77</c:v>
                </c:pt>
                <c:pt idx="19">
                  <c:v>70</c:v>
                </c:pt>
                <c:pt idx="20">
                  <c:v>81</c:v>
                </c:pt>
                <c:pt idx="21">
                  <c:v>70</c:v>
                </c:pt>
                <c:pt idx="22">
                  <c:v>80</c:v>
                </c:pt>
                <c:pt idx="23">
                  <c:v>76</c:v>
                </c:pt>
                <c:pt idx="24">
                  <c:v>83</c:v>
                </c:pt>
              </c:numCache>
            </c:numRef>
          </c:xVal>
          <c:yVal>
            <c:numRef>
              <c:f>'Simple Linear Regression'!$C$135:$C$159</c:f>
              <c:numCache>
                <c:formatCode>General</c:formatCode>
                <c:ptCount val="25"/>
                <c:pt idx="0">
                  <c:v>520</c:v>
                </c:pt>
                <c:pt idx="1">
                  <c:v>523</c:v>
                </c:pt>
                <c:pt idx="2">
                  <c:v>552</c:v>
                </c:pt>
                <c:pt idx="3">
                  <c:v>550</c:v>
                </c:pt>
                <c:pt idx="4">
                  <c:v>595</c:v>
                </c:pt>
                <c:pt idx="5">
                  <c:v>456</c:v>
                </c:pt>
                <c:pt idx="6">
                  <c:v>507</c:v>
                </c:pt>
                <c:pt idx="7">
                  <c:v>592</c:v>
                </c:pt>
                <c:pt idx="8">
                  <c:v>566</c:v>
                </c:pt>
                <c:pt idx="9">
                  <c:v>551</c:v>
                </c:pt>
                <c:pt idx="10">
                  <c:v>622</c:v>
                </c:pt>
                <c:pt idx="11">
                  <c:v>519</c:v>
                </c:pt>
                <c:pt idx="12">
                  <c:v>526</c:v>
                </c:pt>
                <c:pt idx="13">
                  <c:v>486</c:v>
                </c:pt>
                <c:pt idx="14">
                  <c:v>552</c:v>
                </c:pt>
                <c:pt idx="15">
                  <c:v>537</c:v>
                </c:pt>
                <c:pt idx="16">
                  <c:v>483</c:v>
                </c:pt>
                <c:pt idx="17">
                  <c:v>578</c:v>
                </c:pt>
                <c:pt idx="18">
                  <c:v>526</c:v>
                </c:pt>
                <c:pt idx="19">
                  <c:v>592</c:v>
                </c:pt>
                <c:pt idx="20">
                  <c:v>555</c:v>
                </c:pt>
                <c:pt idx="21">
                  <c:v>538</c:v>
                </c:pt>
                <c:pt idx="22">
                  <c:v>442</c:v>
                </c:pt>
                <c:pt idx="23">
                  <c:v>552</c:v>
                </c:pt>
                <c:pt idx="24">
                  <c:v>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D-4F49-B969-B462C82CB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68496"/>
        <c:axId val="1024540336"/>
      </c:scatterChart>
      <c:valAx>
        <c:axId val="99316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40336"/>
        <c:crosses val="autoZero"/>
        <c:crossBetween val="midCat"/>
      </c:valAx>
      <c:valAx>
        <c:axId val="10245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6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Minutes Sleep</a:t>
            </a:r>
            <a:r>
              <a:rPr lang="en-US" baseline="0"/>
              <a:t> vs Pace (seconds)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 Linear Regression'!$B$89</c:f>
              <c:strCache>
                <c:ptCount val="1"/>
                <c:pt idx="0">
                  <c:v>Minutes Sleep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889479440069992"/>
                  <c:y val="-0.186136264216972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 = -0.5316x + 863.1</a:t>
                    </a:r>
                    <a:br>
                      <a:rPr lang="en-US" sz="1050" baseline="0"/>
                    </a:br>
                    <a:r>
                      <a:rPr lang="en-US" sz="1050" baseline="0"/>
                      <a:t>R² = 0.0759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 Linear Regression'!$A$90:$A$114</c:f>
              <c:numCache>
                <c:formatCode>General</c:formatCode>
                <c:ptCount val="25"/>
                <c:pt idx="0">
                  <c:v>520</c:v>
                </c:pt>
                <c:pt idx="1">
                  <c:v>523</c:v>
                </c:pt>
                <c:pt idx="2">
                  <c:v>552</c:v>
                </c:pt>
                <c:pt idx="3">
                  <c:v>550</c:v>
                </c:pt>
                <c:pt idx="4">
                  <c:v>595</c:v>
                </c:pt>
                <c:pt idx="5">
                  <c:v>456</c:v>
                </c:pt>
                <c:pt idx="6">
                  <c:v>507</c:v>
                </c:pt>
                <c:pt idx="7">
                  <c:v>592</c:v>
                </c:pt>
                <c:pt idx="8">
                  <c:v>566</c:v>
                </c:pt>
                <c:pt idx="9">
                  <c:v>551</c:v>
                </c:pt>
                <c:pt idx="10">
                  <c:v>622</c:v>
                </c:pt>
                <c:pt idx="11">
                  <c:v>519</c:v>
                </c:pt>
                <c:pt idx="12">
                  <c:v>526</c:v>
                </c:pt>
                <c:pt idx="13">
                  <c:v>486</c:v>
                </c:pt>
                <c:pt idx="14">
                  <c:v>552</c:v>
                </c:pt>
                <c:pt idx="15">
                  <c:v>537</c:v>
                </c:pt>
                <c:pt idx="16">
                  <c:v>483</c:v>
                </c:pt>
                <c:pt idx="17">
                  <c:v>578</c:v>
                </c:pt>
                <c:pt idx="18">
                  <c:v>526</c:v>
                </c:pt>
                <c:pt idx="19">
                  <c:v>592</c:v>
                </c:pt>
                <c:pt idx="20">
                  <c:v>555</c:v>
                </c:pt>
                <c:pt idx="21">
                  <c:v>538</c:v>
                </c:pt>
                <c:pt idx="22">
                  <c:v>442</c:v>
                </c:pt>
                <c:pt idx="23">
                  <c:v>552</c:v>
                </c:pt>
                <c:pt idx="24">
                  <c:v>596</c:v>
                </c:pt>
              </c:numCache>
            </c:numRef>
          </c:xVal>
          <c:yVal>
            <c:numRef>
              <c:f>'Simple Linear Regression'!$B$90:$B$114</c:f>
              <c:numCache>
                <c:formatCode>0</c:formatCode>
                <c:ptCount val="25"/>
                <c:pt idx="0">
                  <c:v>508.99999999999994</c:v>
                </c:pt>
                <c:pt idx="1">
                  <c:v>664</c:v>
                </c:pt>
                <c:pt idx="2">
                  <c:v>525</c:v>
                </c:pt>
                <c:pt idx="3">
                  <c:v>575</c:v>
                </c:pt>
                <c:pt idx="4">
                  <c:v>516</c:v>
                </c:pt>
                <c:pt idx="5">
                  <c:v>628</c:v>
                </c:pt>
                <c:pt idx="6">
                  <c:v>583</c:v>
                </c:pt>
                <c:pt idx="7">
                  <c:v>570</c:v>
                </c:pt>
                <c:pt idx="8">
                  <c:v>574</c:v>
                </c:pt>
                <c:pt idx="9">
                  <c:v>516</c:v>
                </c:pt>
                <c:pt idx="10">
                  <c:v>434</c:v>
                </c:pt>
                <c:pt idx="11">
                  <c:v>493</c:v>
                </c:pt>
                <c:pt idx="12">
                  <c:v>538.99999999999989</c:v>
                </c:pt>
                <c:pt idx="13">
                  <c:v>609</c:v>
                </c:pt>
                <c:pt idx="14">
                  <c:v>489</c:v>
                </c:pt>
                <c:pt idx="15">
                  <c:v>813</c:v>
                </c:pt>
                <c:pt idx="16">
                  <c:v>431</c:v>
                </c:pt>
                <c:pt idx="17">
                  <c:v>579.99999999999989</c:v>
                </c:pt>
                <c:pt idx="18">
                  <c:v>581</c:v>
                </c:pt>
                <c:pt idx="19">
                  <c:v>581.99999999999989</c:v>
                </c:pt>
                <c:pt idx="20">
                  <c:v>690</c:v>
                </c:pt>
                <c:pt idx="21">
                  <c:v>657</c:v>
                </c:pt>
                <c:pt idx="22">
                  <c:v>699</c:v>
                </c:pt>
                <c:pt idx="23">
                  <c:v>563</c:v>
                </c:pt>
                <c:pt idx="24">
                  <c:v>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4-2843-A6FF-FFE6EC463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339680"/>
        <c:axId val="1024848032"/>
      </c:scatterChart>
      <c:valAx>
        <c:axId val="106033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848032"/>
        <c:crosses val="autoZero"/>
        <c:crossBetween val="midCat"/>
      </c:valAx>
      <c:valAx>
        <c:axId val="10248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3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cat>
            <c:numRef>
              <c:f>'Time Series'!$A$4:$A$41</c:f>
              <c:numCache>
                <c:formatCode>m/d/yy</c:formatCode>
                <c:ptCount val="38"/>
                <c:pt idx="0">
                  <c:v>43544</c:v>
                </c:pt>
                <c:pt idx="1">
                  <c:v>43546</c:v>
                </c:pt>
                <c:pt idx="2">
                  <c:v>43550</c:v>
                </c:pt>
                <c:pt idx="3">
                  <c:v>43551</c:v>
                </c:pt>
                <c:pt idx="4">
                  <c:v>43553</c:v>
                </c:pt>
                <c:pt idx="5">
                  <c:v>43557</c:v>
                </c:pt>
                <c:pt idx="6">
                  <c:v>43560</c:v>
                </c:pt>
                <c:pt idx="7">
                  <c:v>43561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43570</c:v>
                </c:pt>
                <c:pt idx="13">
                  <c:v>43571</c:v>
                </c:pt>
                <c:pt idx="14">
                  <c:v>43573</c:v>
                </c:pt>
                <c:pt idx="15">
                  <c:v>43575</c:v>
                </c:pt>
                <c:pt idx="16">
                  <c:v>43578</c:v>
                </c:pt>
                <c:pt idx="17">
                  <c:v>43580</c:v>
                </c:pt>
                <c:pt idx="18">
                  <c:v>43585</c:v>
                </c:pt>
                <c:pt idx="19">
                  <c:v>43586</c:v>
                </c:pt>
                <c:pt idx="20">
                  <c:v>43588</c:v>
                </c:pt>
                <c:pt idx="21">
                  <c:v>43589</c:v>
                </c:pt>
                <c:pt idx="22">
                  <c:v>43590</c:v>
                </c:pt>
                <c:pt idx="23">
                  <c:v>43598</c:v>
                </c:pt>
                <c:pt idx="24">
                  <c:v>43600</c:v>
                </c:pt>
                <c:pt idx="25">
                  <c:v>43602</c:v>
                </c:pt>
                <c:pt idx="26">
                  <c:v>43607</c:v>
                </c:pt>
                <c:pt idx="27">
                  <c:v>43608</c:v>
                </c:pt>
                <c:pt idx="28">
                  <c:v>43609</c:v>
                </c:pt>
                <c:pt idx="29">
                  <c:v>43611</c:v>
                </c:pt>
                <c:pt idx="30">
                  <c:v>43612</c:v>
                </c:pt>
                <c:pt idx="31">
                  <c:v>43613</c:v>
                </c:pt>
                <c:pt idx="32">
                  <c:v>43615</c:v>
                </c:pt>
                <c:pt idx="33">
                  <c:v>43616</c:v>
                </c:pt>
                <c:pt idx="34">
                  <c:v>43617</c:v>
                </c:pt>
                <c:pt idx="35">
                  <c:v>43620</c:v>
                </c:pt>
                <c:pt idx="36">
                  <c:v>43621</c:v>
                </c:pt>
                <c:pt idx="37">
                  <c:v>43622</c:v>
                </c:pt>
              </c:numCache>
            </c:numRef>
          </c:cat>
          <c:val>
            <c:numRef>
              <c:f>'Time Series'!$B$4:$B$41</c:f>
              <c:numCache>
                <c:formatCode>General</c:formatCode>
                <c:ptCount val="38"/>
                <c:pt idx="0">
                  <c:v>520</c:v>
                </c:pt>
                <c:pt idx="1">
                  <c:v>523</c:v>
                </c:pt>
                <c:pt idx="2">
                  <c:v>552</c:v>
                </c:pt>
                <c:pt idx="3">
                  <c:v>550</c:v>
                </c:pt>
                <c:pt idx="4">
                  <c:v>595</c:v>
                </c:pt>
                <c:pt idx="5">
                  <c:v>456</c:v>
                </c:pt>
                <c:pt idx="6">
                  <c:v>507</c:v>
                </c:pt>
                <c:pt idx="7">
                  <c:v>592</c:v>
                </c:pt>
                <c:pt idx="8">
                  <c:v>566</c:v>
                </c:pt>
                <c:pt idx="9">
                  <c:v>551</c:v>
                </c:pt>
                <c:pt idx="10">
                  <c:v>622</c:v>
                </c:pt>
                <c:pt idx="11">
                  <c:v>519</c:v>
                </c:pt>
                <c:pt idx="12">
                  <c:v>526</c:v>
                </c:pt>
                <c:pt idx="13">
                  <c:v>486</c:v>
                </c:pt>
                <c:pt idx="14">
                  <c:v>552</c:v>
                </c:pt>
                <c:pt idx="15">
                  <c:v>537</c:v>
                </c:pt>
                <c:pt idx="16">
                  <c:v>483</c:v>
                </c:pt>
                <c:pt idx="17">
                  <c:v>578</c:v>
                </c:pt>
                <c:pt idx="18">
                  <c:v>526</c:v>
                </c:pt>
                <c:pt idx="19">
                  <c:v>592</c:v>
                </c:pt>
                <c:pt idx="20">
                  <c:v>555</c:v>
                </c:pt>
                <c:pt idx="21">
                  <c:v>538</c:v>
                </c:pt>
                <c:pt idx="22">
                  <c:v>442</c:v>
                </c:pt>
                <c:pt idx="23">
                  <c:v>552</c:v>
                </c:pt>
                <c:pt idx="24">
                  <c:v>596</c:v>
                </c:pt>
                <c:pt idx="25">
                  <c:v>513</c:v>
                </c:pt>
                <c:pt idx="26">
                  <c:v>563</c:v>
                </c:pt>
                <c:pt idx="27">
                  <c:v>527</c:v>
                </c:pt>
                <c:pt idx="28">
                  <c:v>566</c:v>
                </c:pt>
                <c:pt idx="29">
                  <c:v>573</c:v>
                </c:pt>
                <c:pt idx="30">
                  <c:v>419</c:v>
                </c:pt>
                <c:pt idx="31">
                  <c:v>452</c:v>
                </c:pt>
                <c:pt idx="32">
                  <c:v>465</c:v>
                </c:pt>
                <c:pt idx="33">
                  <c:v>481</c:v>
                </c:pt>
                <c:pt idx="34">
                  <c:v>479</c:v>
                </c:pt>
                <c:pt idx="35">
                  <c:v>491</c:v>
                </c:pt>
                <c:pt idx="36">
                  <c:v>447</c:v>
                </c:pt>
                <c:pt idx="37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D-3246-AE3A-4B2CF6ECEEE6}"/>
            </c:ext>
          </c:extLst>
        </c:ser>
        <c:ser>
          <c:idx val="1"/>
          <c:order val="1"/>
          <c:tx>
            <c:v>Forecast</c:v>
          </c:tx>
          <c:cat>
            <c:numRef>
              <c:f>'Time Series'!$A$4:$A$41</c:f>
              <c:numCache>
                <c:formatCode>m/d/yy</c:formatCode>
                <c:ptCount val="38"/>
                <c:pt idx="0">
                  <c:v>43544</c:v>
                </c:pt>
                <c:pt idx="1">
                  <c:v>43546</c:v>
                </c:pt>
                <c:pt idx="2">
                  <c:v>43550</c:v>
                </c:pt>
                <c:pt idx="3">
                  <c:v>43551</c:v>
                </c:pt>
                <c:pt idx="4">
                  <c:v>43553</c:v>
                </c:pt>
                <c:pt idx="5">
                  <c:v>43557</c:v>
                </c:pt>
                <c:pt idx="6">
                  <c:v>43560</c:v>
                </c:pt>
                <c:pt idx="7">
                  <c:v>43561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43570</c:v>
                </c:pt>
                <c:pt idx="13">
                  <c:v>43571</c:v>
                </c:pt>
                <c:pt idx="14">
                  <c:v>43573</c:v>
                </c:pt>
                <c:pt idx="15">
                  <c:v>43575</c:v>
                </c:pt>
                <c:pt idx="16">
                  <c:v>43578</c:v>
                </c:pt>
                <c:pt idx="17">
                  <c:v>43580</c:v>
                </c:pt>
                <c:pt idx="18">
                  <c:v>43585</c:v>
                </c:pt>
                <c:pt idx="19">
                  <c:v>43586</c:v>
                </c:pt>
                <c:pt idx="20">
                  <c:v>43588</c:v>
                </c:pt>
                <c:pt idx="21">
                  <c:v>43589</c:v>
                </c:pt>
                <c:pt idx="22">
                  <c:v>43590</c:v>
                </c:pt>
                <c:pt idx="23">
                  <c:v>43598</c:v>
                </c:pt>
                <c:pt idx="24">
                  <c:v>43600</c:v>
                </c:pt>
                <c:pt idx="25">
                  <c:v>43602</c:v>
                </c:pt>
                <c:pt idx="26">
                  <c:v>43607</c:v>
                </c:pt>
                <c:pt idx="27">
                  <c:v>43608</c:v>
                </c:pt>
                <c:pt idx="28">
                  <c:v>43609</c:v>
                </c:pt>
                <c:pt idx="29">
                  <c:v>43611</c:v>
                </c:pt>
                <c:pt idx="30">
                  <c:v>43612</c:v>
                </c:pt>
                <c:pt idx="31">
                  <c:v>43613</c:v>
                </c:pt>
                <c:pt idx="32">
                  <c:v>43615</c:v>
                </c:pt>
                <c:pt idx="33">
                  <c:v>43616</c:v>
                </c:pt>
                <c:pt idx="34">
                  <c:v>43617</c:v>
                </c:pt>
                <c:pt idx="35">
                  <c:v>43620</c:v>
                </c:pt>
                <c:pt idx="36">
                  <c:v>43621</c:v>
                </c:pt>
                <c:pt idx="37">
                  <c:v>43622</c:v>
                </c:pt>
              </c:numCache>
            </c:numRef>
          </c:cat>
          <c:val>
            <c:numRef>
              <c:f>'Time Series'!$C$5:$C$42</c:f>
              <c:numCache>
                <c:formatCode>General</c:formatCode>
                <c:ptCount val="38"/>
                <c:pt idx="0">
                  <c:v>#N/A</c:v>
                </c:pt>
                <c:pt idx="1">
                  <c:v>#N/A</c:v>
                </c:pt>
                <c:pt idx="2">
                  <c:v>531.66666666666663</c:v>
                </c:pt>
                <c:pt idx="3">
                  <c:v>541.66666666666663</c:v>
                </c:pt>
                <c:pt idx="4">
                  <c:v>565.66666666666663</c:v>
                </c:pt>
                <c:pt idx="5">
                  <c:v>533.66666666666663</c:v>
                </c:pt>
                <c:pt idx="6">
                  <c:v>519.33333333333337</c:v>
                </c:pt>
                <c:pt idx="7">
                  <c:v>518.33333333333337</c:v>
                </c:pt>
                <c:pt idx="8">
                  <c:v>555</c:v>
                </c:pt>
                <c:pt idx="9">
                  <c:v>569.66666666666663</c:v>
                </c:pt>
                <c:pt idx="10">
                  <c:v>579.66666666666663</c:v>
                </c:pt>
                <c:pt idx="11">
                  <c:v>564</c:v>
                </c:pt>
                <c:pt idx="12">
                  <c:v>555.66666666666663</c:v>
                </c:pt>
                <c:pt idx="13">
                  <c:v>510.33333333333331</c:v>
                </c:pt>
                <c:pt idx="14">
                  <c:v>521.33333333333337</c:v>
                </c:pt>
                <c:pt idx="15">
                  <c:v>525</c:v>
                </c:pt>
                <c:pt idx="16">
                  <c:v>524</c:v>
                </c:pt>
                <c:pt idx="17">
                  <c:v>532.66666666666663</c:v>
                </c:pt>
                <c:pt idx="18">
                  <c:v>529</c:v>
                </c:pt>
                <c:pt idx="19">
                  <c:v>565.33333333333337</c:v>
                </c:pt>
                <c:pt idx="20">
                  <c:v>557.66666666666663</c:v>
                </c:pt>
                <c:pt idx="21">
                  <c:v>561.66666666666663</c:v>
                </c:pt>
                <c:pt idx="22">
                  <c:v>511.66666666666669</c:v>
                </c:pt>
                <c:pt idx="23">
                  <c:v>510.66666666666669</c:v>
                </c:pt>
                <c:pt idx="24">
                  <c:v>530</c:v>
                </c:pt>
                <c:pt idx="25">
                  <c:v>553.66666666666663</c:v>
                </c:pt>
                <c:pt idx="26">
                  <c:v>557.33333333333337</c:v>
                </c:pt>
                <c:pt idx="27">
                  <c:v>534.33333333333337</c:v>
                </c:pt>
                <c:pt idx="28">
                  <c:v>552</c:v>
                </c:pt>
                <c:pt idx="29">
                  <c:v>555.33333333333337</c:v>
                </c:pt>
                <c:pt idx="30">
                  <c:v>519.33333333333337</c:v>
                </c:pt>
                <c:pt idx="31">
                  <c:v>481.33333333333331</c:v>
                </c:pt>
                <c:pt idx="32">
                  <c:v>445.33333333333331</c:v>
                </c:pt>
                <c:pt idx="33">
                  <c:v>466</c:v>
                </c:pt>
                <c:pt idx="34">
                  <c:v>475</c:v>
                </c:pt>
                <c:pt idx="35">
                  <c:v>483.66666666666669</c:v>
                </c:pt>
                <c:pt idx="36">
                  <c:v>472.33333333333331</c:v>
                </c:pt>
                <c:pt idx="37">
                  <c:v>477.66666666666669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CD-3246-AE3A-4B2CF6ECE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493328"/>
        <c:axId val="944954320"/>
      </c:lineChart>
      <c:dateAx>
        <c:axId val="92849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numFmt formatCode="m/d/yy" sourceLinked="1"/>
        <c:majorTickMark val="out"/>
        <c:minorTickMark val="none"/>
        <c:tickLblPos val="nextTo"/>
        <c:crossAx val="944954320"/>
        <c:crosses val="autoZero"/>
        <c:auto val="1"/>
        <c:lblOffset val="100"/>
        <c:baseTimeUnit val="days"/>
      </c:dateAx>
      <c:valAx>
        <c:axId val="944954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Pace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4933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cat>
            <c:numRef>
              <c:f>'Time Series'!$A$4:$A$41</c:f>
              <c:numCache>
                <c:formatCode>m/d/yy</c:formatCode>
                <c:ptCount val="38"/>
                <c:pt idx="0">
                  <c:v>43544</c:v>
                </c:pt>
                <c:pt idx="1">
                  <c:v>43546</c:v>
                </c:pt>
                <c:pt idx="2">
                  <c:v>43550</c:v>
                </c:pt>
                <c:pt idx="3">
                  <c:v>43551</c:v>
                </c:pt>
                <c:pt idx="4">
                  <c:v>43553</c:v>
                </c:pt>
                <c:pt idx="5">
                  <c:v>43557</c:v>
                </c:pt>
                <c:pt idx="6">
                  <c:v>43560</c:v>
                </c:pt>
                <c:pt idx="7">
                  <c:v>43561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43570</c:v>
                </c:pt>
                <c:pt idx="13">
                  <c:v>43571</c:v>
                </c:pt>
                <c:pt idx="14">
                  <c:v>43573</c:v>
                </c:pt>
                <c:pt idx="15">
                  <c:v>43575</c:v>
                </c:pt>
                <c:pt idx="16">
                  <c:v>43578</c:v>
                </c:pt>
                <c:pt idx="17">
                  <c:v>43580</c:v>
                </c:pt>
                <c:pt idx="18">
                  <c:v>43585</c:v>
                </c:pt>
                <c:pt idx="19">
                  <c:v>43586</c:v>
                </c:pt>
                <c:pt idx="20">
                  <c:v>43588</c:v>
                </c:pt>
                <c:pt idx="21">
                  <c:v>43589</c:v>
                </c:pt>
                <c:pt idx="22">
                  <c:v>43590</c:v>
                </c:pt>
                <c:pt idx="23">
                  <c:v>43598</c:v>
                </c:pt>
                <c:pt idx="24">
                  <c:v>43600</c:v>
                </c:pt>
                <c:pt idx="25">
                  <c:v>43602</c:v>
                </c:pt>
                <c:pt idx="26">
                  <c:v>43607</c:v>
                </c:pt>
                <c:pt idx="27">
                  <c:v>43608</c:v>
                </c:pt>
                <c:pt idx="28">
                  <c:v>43609</c:v>
                </c:pt>
                <c:pt idx="29">
                  <c:v>43611</c:v>
                </c:pt>
                <c:pt idx="30">
                  <c:v>43612</c:v>
                </c:pt>
                <c:pt idx="31">
                  <c:v>43613</c:v>
                </c:pt>
                <c:pt idx="32">
                  <c:v>43615</c:v>
                </c:pt>
                <c:pt idx="33">
                  <c:v>43616</c:v>
                </c:pt>
                <c:pt idx="34">
                  <c:v>43617</c:v>
                </c:pt>
                <c:pt idx="35">
                  <c:v>43620</c:v>
                </c:pt>
                <c:pt idx="36">
                  <c:v>43621</c:v>
                </c:pt>
                <c:pt idx="37">
                  <c:v>43622</c:v>
                </c:pt>
              </c:numCache>
            </c:numRef>
          </c:cat>
          <c:val>
            <c:numRef>
              <c:f>'Time Series'!$B$4:$B$41</c:f>
              <c:numCache>
                <c:formatCode>General</c:formatCode>
                <c:ptCount val="38"/>
                <c:pt idx="0">
                  <c:v>520</c:v>
                </c:pt>
                <c:pt idx="1">
                  <c:v>523</c:v>
                </c:pt>
                <c:pt idx="2">
                  <c:v>552</c:v>
                </c:pt>
                <c:pt idx="3">
                  <c:v>550</c:v>
                </c:pt>
                <c:pt idx="4">
                  <c:v>595</c:v>
                </c:pt>
                <c:pt idx="5">
                  <c:v>456</c:v>
                </c:pt>
                <c:pt idx="6">
                  <c:v>507</c:v>
                </c:pt>
                <c:pt idx="7">
                  <c:v>592</c:v>
                </c:pt>
                <c:pt idx="8">
                  <c:v>566</c:v>
                </c:pt>
                <c:pt idx="9">
                  <c:v>551</c:v>
                </c:pt>
                <c:pt idx="10">
                  <c:v>622</c:v>
                </c:pt>
                <c:pt idx="11">
                  <c:v>519</c:v>
                </c:pt>
                <c:pt idx="12">
                  <c:v>526</c:v>
                </c:pt>
                <c:pt idx="13">
                  <c:v>486</c:v>
                </c:pt>
                <c:pt idx="14">
                  <c:v>552</c:v>
                </c:pt>
                <c:pt idx="15">
                  <c:v>537</c:v>
                </c:pt>
                <c:pt idx="16">
                  <c:v>483</c:v>
                </c:pt>
                <c:pt idx="17">
                  <c:v>578</c:v>
                </c:pt>
                <c:pt idx="18">
                  <c:v>526</c:v>
                </c:pt>
                <c:pt idx="19">
                  <c:v>592</c:v>
                </c:pt>
                <c:pt idx="20">
                  <c:v>555</c:v>
                </c:pt>
                <c:pt idx="21">
                  <c:v>538</c:v>
                </c:pt>
                <c:pt idx="22">
                  <c:v>442</c:v>
                </c:pt>
                <c:pt idx="23">
                  <c:v>552</c:v>
                </c:pt>
                <c:pt idx="24">
                  <c:v>596</c:v>
                </c:pt>
                <c:pt idx="25">
                  <c:v>513</c:v>
                </c:pt>
                <c:pt idx="26">
                  <c:v>563</c:v>
                </c:pt>
                <c:pt idx="27">
                  <c:v>527</c:v>
                </c:pt>
                <c:pt idx="28">
                  <c:v>566</c:v>
                </c:pt>
                <c:pt idx="29">
                  <c:v>573</c:v>
                </c:pt>
                <c:pt idx="30">
                  <c:v>419</c:v>
                </c:pt>
                <c:pt idx="31">
                  <c:v>452</c:v>
                </c:pt>
                <c:pt idx="32">
                  <c:v>465</c:v>
                </c:pt>
                <c:pt idx="33">
                  <c:v>481</c:v>
                </c:pt>
                <c:pt idx="34">
                  <c:v>479</c:v>
                </c:pt>
                <c:pt idx="35">
                  <c:v>491</c:v>
                </c:pt>
                <c:pt idx="36">
                  <c:v>447</c:v>
                </c:pt>
                <c:pt idx="37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8-1F4C-8BE3-B5CB8EC3D61A}"/>
            </c:ext>
          </c:extLst>
        </c:ser>
        <c:ser>
          <c:idx val="1"/>
          <c:order val="1"/>
          <c:tx>
            <c:v>Forecast</c:v>
          </c:tx>
          <c:cat>
            <c:numRef>
              <c:f>'Time Series'!$A$4:$A$41</c:f>
              <c:numCache>
                <c:formatCode>m/d/yy</c:formatCode>
                <c:ptCount val="38"/>
                <c:pt idx="0">
                  <c:v>43544</c:v>
                </c:pt>
                <c:pt idx="1">
                  <c:v>43546</c:v>
                </c:pt>
                <c:pt idx="2">
                  <c:v>43550</c:v>
                </c:pt>
                <c:pt idx="3">
                  <c:v>43551</c:v>
                </c:pt>
                <c:pt idx="4">
                  <c:v>43553</c:v>
                </c:pt>
                <c:pt idx="5">
                  <c:v>43557</c:v>
                </c:pt>
                <c:pt idx="6">
                  <c:v>43560</c:v>
                </c:pt>
                <c:pt idx="7">
                  <c:v>43561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43570</c:v>
                </c:pt>
                <c:pt idx="13">
                  <c:v>43571</c:v>
                </c:pt>
                <c:pt idx="14">
                  <c:v>43573</c:v>
                </c:pt>
                <c:pt idx="15">
                  <c:v>43575</c:v>
                </c:pt>
                <c:pt idx="16">
                  <c:v>43578</c:v>
                </c:pt>
                <c:pt idx="17">
                  <c:v>43580</c:v>
                </c:pt>
                <c:pt idx="18">
                  <c:v>43585</c:v>
                </c:pt>
                <c:pt idx="19">
                  <c:v>43586</c:v>
                </c:pt>
                <c:pt idx="20">
                  <c:v>43588</c:v>
                </c:pt>
                <c:pt idx="21">
                  <c:v>43589</c:v>
                </c:pt>
                <c:pt idx="22">
                  <c:v>43590</c:v>
                </c:pt>
                <c:pt idx="23">
                  <c:v>43598</c:v>
                </c:pt>
                <c:pt idx="24">
                  <c:v>43600</c:v>
                </c:pt>
                <c:pt idx="25">
                  <c:v>43602</c:v>
                </c:pt>
                <c:pt idx="26">
                  <c:v>43607</c:v>
                </c:pt>
                <c:pt idx="27">
                  <c:v>43608</c:v>
                </c:pt>
                <c:pt idx="28">
                  <c:v>43609</c:v>
                </c:pt>
                <c:pt idx="29">
                  <c:v>43611</c:v>
                </c:pt>
                <c:pt idx="30">
                  <c:v>43612</c:v>
                </c:pt>
                <c:pt idx="31">
                  <c:v>43613</c:v>
                </c:pt>
                <c:pt idx="32">
                  <c:v>43615</c:v>
                </c:pt>
                <c:pt idx="33">
                  <c:v>43616</c:v>
                </c:pt>
                <c:pt idx="34">
                  <c:v>43617</c:v>
                </c:pt>
                <c:pt idx="35">
                  <c:v>43620</c:v>
                </c:pt>
                <c:pt idx="36">
                  <c:v>43621</c:v>
                </c:pt>
                <c:pt idx="37">
                  <c:v>43622</c:v>
                </c:pt>
              </c:numCache>
            </c:numRef>
          </c:cat>
          <c:val>
            <c:numRef>
              <c:f>'Time Series'!$C$5:$C$42</c:f>
              <c:numCache>
                <c:formatCode>General</c:formatCode>
                <c:ptCount val="38"/>
                <c:pt idx="0">
                  <c:v>#N/A</c:v>
                </c:pt>
                <c:pt idx="1">
                  <c:v>#N/A</c:v>
                </c:pt>
                <c:pt idx="2">
                  <c:v>531.66666666666663</c:v>
                </c:pt>
                <c:pt idx="3">
                  <c:v>541.66666666666663</c:v>
                </c:pt>
                <c:pt idx="4">
                  <c:v>565.66666666666663</c:v>
                </c:pt>
                <c:pt idx="5">
                  <c:v>533.66666666666663</c:v>
                </c:pt>
                <c:pt idx="6">
                  <c:v>519.33333333333337</c:v>
                </c:pt>
                <c:pt idx="7">
                  <c:v>518.33333333333337</c:v>
                </c:pt>
                <c:pt idx="8">
                  <c:v>555</c:v>
                </c:pt>
                <c:pt idx="9">
                  <c:v>569.66666666666663</c:v>
                </c:pt>
                <c:pt idx="10">
                  <c:v>579.66666666666663</c:v>
                </c:pt>
                <c:pt idx="11">
                  <c:v>564</c:v>
                </c:pt>
                <c:pt idx="12">
                  <c:v>555.66666666666663</c:v>
                </c:pt>
                <c:pt idx="13">
                  <c:v>510.33333333333331</c:v>
                </c:pt>
                <c:pt idx="14">
                  <c:v>521.33333333333337</c:v>
                </c:pt>
                <c:pt idx="15">
                  <c:v>525</c:v>
                </c:pt>
                <c:pt idx="16">
                  <c:v>524</c:v>
                </c:pt>
                <c:pt idx="17">
                  <c:v>532.66666666666663</c:v>
                </c:pt>
                <c:pt idx="18">
                  <c:v>529</c:v>
                </c:pt>
                <c:pt idx="19">
                  <c:v>565.33333333333337</c:v>
                </c:pt>
                <c:pt idx="20">
                  <c:v>557.66666666666663</c:v>
                </c:pt>
                <c:pt idx="21">
                  <c:v>561.66666666666663</c:v>
                </c:pt>
                <c:pt idx="22">
                  <c:v>511.66666666666669</c:v>
                </c:pt>
                <c:pt idx="23">
                  <c:v>510.66666666666669</c:v>
                </c:pt>
                <c:pt idx="24">
                  <c:v>530</c:v>
                </c:pt>
                <c:pt idx="25">
                  <c:v>553.66666666666663</c:v>
                </c:pt>
                <c:pt idx="26">
                  <c:v>557.33333333333337</c:v>
                </c:pt>
                <c:pt idx="27">
                  <c:v>534.33333333333337</c:v>
                </c:pt>
                <c:pt idx="28">
                  <c:v>552</c:v>
                </c:pt>
                <c:pt idx="29">
                  <c:v>555.33333333333337</c:v>
                </c:pt>
                <c:pt idx="30">
                  <c:v>519.33333333333337</c:v>
                </c:pt>
                <c:pt idx="31">
                  <c:v>481.33333333333331</c:v>
                </c:pt>
                <c:pt idx="32">
                  <c:v>445.33333333333331</c:v>
                </c:pt>
                <c:pt idx="33">
                  <c:v>466</c:v>
                </c:pt>
                <c:pt idx="34">
                  <c:v>475</c:v>
                </c:pt>
                <c:pt idx="35">
                  <c:v>483.66666666666669</c:v>
                </c:pt>
                <c:pt idx="36">
                  <c:v>472.33333333333331</c:v>
                </c:pt>
                <c:pt idx="37">
                  <c:v>477.66666666666669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E8-1F4C-8BE3-B5CB8EC3D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258432"/>
        <c:axId val="1059072784"/>
      </c:lineChart>
      <c:dateAx>
        <c:axId val="106425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numFmt formatCode="m/d/yy" sourceLinked="1"/>
        <c:majorTickMark val="out"/>
        <c:minorTickMark val="none"/>
        <c:tickLblPos val="nextTo"/>
        <c:crossAx val="1059072784"/>
        <c:crosses val="autoZero"/>
        <c:auto val="1"/>
        <c:lblOffset val="100"/>
        <c:baseTimeUnit val="days"/>
      </c:dateAx>
      <c:valAx>
        <c:axId val="1059072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42584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Pace(ss) vs Eating Before Run 3/20/19 - 5/15/19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Pace(ss) vs Eating Before Run 3/20/19 - 5/15/19</a:t>
          </a:r>
        </a:p>
      </cx:txPr>
    </cx:title>
    <cx:plotArea>
      <cx:plotAreaRegion>
        <cx:series layoutId="boxWhisker" uniqueId="{2653BF0A-B4A0-DB40-9CB5-61C36AF84536}">
          <cx:tx>
            <cx:txData>
              <cx:f>_xlchart.v1.4</cx:f>
              <cx:v>Pace(Seconds)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565150</xdr:colOff>
      <xdr:row>115</xdr:row>
      <xdr:rowOff>19050</xdr:rowOff>
    </xdr:from>
    <xdr:to>
      <xdr:col>8</xdr:col>
      <xdr:colOff>323850</xdr:colOff>
      <xdr:row>128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6EDBD1-0086-6246-BB25-41415E90F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16</xdr:row>
      <xdr:rowOff>38100</xdr:rowOff>
    </xdr:from>
    <xdr:to>
      <xdr:col>6</xdr:col>
      <xdr:colOff>749300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ECB54-1784-AE4A-AEF4-76E86EB27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0.73813</cdr:x>
      <cdr:y>0.11521</cdr:y>
    </cdr:from>
    <cdr:to>
      <cdr:x>0.73813</cdr:x>
      <cdr:y>0.85081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1EE5768-D8BA-2E47-95D7-363C29B4CAEF}"/>
            </a:ext>
          </a:extLst>
        </cdr:cNvPr>
        <cdr:cNvCxnSpPr/>
      </cdr:nvCxnSpPr>
      <cdr:spPr>
        <a:xfrm xmlns:a="http://schemas.openxmlformats.org/drawingml/2006/main" flipV="1">
          <a:off x="5727700" y="495300"/>
          <a:ext cx="0" cy="31623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762000</xdr:colOff>
      <xdr:row>0</xdr:row>
      <xdr:rowOff>63500</xdr:rowOff>
    </xdr:from>
    <xdr:to>
      <xdr:col>23</xdr:col>
      <xdr:colOff>596900</xdr:colOff>
      <xdr:row>14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3CBC75C-9803-8D41-BE6D-576533316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2</xdr:row>
      <xdr:rowOff>44450</xdr:rowOff>
    </xdr:from>
    <xdr:to>
      <xdr:col>9</xdr:col>
      <xdr:colOff>406400</xdr:colOff>
      <xdr:row>17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6E271B9-5BC6-7241-8163-4522FE7720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98900" y="450850"/>
              <a:ext cx="3937000" cy="3079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0</xdr:row>
      <xdr:rowOff>88900</xdr:rowOff>
    </xdr:from>
    <xdr:to>
      <xdr:col>9</xdr:col>
      <xdr:colOff>469900</xdr:colOff>
      <xdr:row>17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6720CC-EDEF-6B4B-B911-1385E338D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711200</xdr:colOff>
      <xdr:row>44</xdr:row>
      <xdr:rowOff>31750</xdr:rowOff>
    </xdr:from>
    <xdr:to>
      <xdr:col>9</xdr:col>
      <xdr:colOff>762000</xdr:colOff>
      <xdr:row>63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492E35-3F47-694C-804A-584C4B794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132</xdr:row>
      <xdr:rowOff>196850</xdr:rowOff>
    </xdr:from>
    <xdr:to>
      <xdr:col>10</xdr:col>
      <xdr:colOff>800100</xdr:colOff>
      <xdr:row>150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A65366-E53F-A944-B533-53195D757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698500</xdr:colOff>
      <xdr:row>87</xdr:row>
      <xdr:rowOff>107950</xdr:rowOff>
    </xdr:from>
    <xdr:to>
      <xdr:col>10</xdr:col>
      <xdr:colOff>673100</xdr:colOff>
      <xdr:row>103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F31288-08D8-7C4C-8691-F18993CA6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177800</xdr:rowOff>
    </xdr:from>
    <xdr:to>
      <xdr:col>14</xdr:col>
      <xdr:colOff>495300</xdr:colOff>
      <xdr:row>30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013F39-2AD4-2F4A-A39E-AB357C468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203200</xdr:colOff>
      <xdr:row>34</xdr:row>
      <xdr:rowOff>127000</xdr:rowOff>
    </xdr:from>
    <xdr:to>
      <xdr:col>14</xdr:col>
      <xdr:colOff>482600</xdr:colOff>
      <xdr:row>56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B889E4-073E-0249-A83B-3B6C6DC4E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1F73E9-A66F-F04B-B762-D2AA6316835D}" name="Table1" displayName="Table1" ref="A1:F26" totalsRowShown="0">
  <autoFilter ref="A1:F26" xr:uid="{4E0AC681-2C67-CF4D-9626-D70F34F9903D}"/>
  <tableColumns count="6">
    <tableColumn id="1" xr3:uid="{0CD83A32-C045-214A-8BDD-DD6EEEC01F9F}" name="Date" dataDxfId="1"/>
    <tableColumn id="2" xr3:uid="{5A216131-C2C9-E24E-AF19-2F6E4B4AEB70}" name="Sleep" dataDxfId="0"/>
    <tableColumn id="3" xr3:uid="{AAECEF9D-BADE-714E-A82A-A0B941697DBF}" name="Stress Day Before"/>
    <tableColumn id="4" xr3:uid="{04554126-B781-DF41-97DA-970C3F85B797}" name="Eat Before"/>
    <tableColumn id="5" xr3:uid="{349986F7-6C93-F041-841D-1FF6431BD3A6}" name="Weight"/>
    <tableColumn id="6" xr3:uid="{BD936F83-211A-2A45-BF7C-0B565F0BD5DF}" name="Pace(Second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444DF7-0977-064A-BF8D-82764B872AED}" name="Table2" displayName="Table2" ref="K4:K6" totalsRowShown="0">
  <autoFilter ref="K4:K6" xr:uid="{A882B593-4D99-7648-8BCD-E1FD4FAB92CE}"/>
  <tableColumns count="1">
    <tableColumn id="1" xr3:uid="{FBBE67FA-5020-5E4B-B949-FABA1F2FC754}" name="Column1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FBB30-F755-1246-9848-750B2B443360}">
  <dimension ref="A1:H26"/>
  <sheetViews>
    <sheetView workbookViewId="0">
      <selection activeCell="G7" sqref="G7"/>
    </sheetView>
  </sheetViews>
  <sheetFormatPr baseColWidth="10" defaultRowHeight="16"/>
  <cols>
    <col min="3" max="3" width="18.33203125" customWidth="1"/>
    <col min="4" max="4" width="12.1640625" customWidth="1"/>
    <col min="6" max="6" width="15.33203125" customWidth="1"/>
  </cols>
  <sheetData>
    <row r="1" spans="1:8">
      <c r="A1" t="s">
        <v>0</v>
      </c>
      <c r="B1" t="s">
        <v>5</v>
      </c>
      <c r="C1" t="s">
        <v>6</v>
      </c>
      <c r="D1" t="s">
        <v>7</v>
      </c>
      <c r="E1" t="s">
        <v>10</v>
      </c>
      <c r="F1" t="s">
        <v>49</v>
      </c>
    </row>
    <row r="2" spans="1:8">
      <c r="A2" s="1">
        <v>43544</v>
      </c>
      <c r="B2" s="2">
        <v>0.35347222222222219</v>
      </c>
      <c r="C2" s="3">
        <v>15</v>
      </c>
      <c r="D2" t="s">
        <v>8</v>
      </c>
      <c r="E2">
        <v>138.1</v>
      </c>
      <c r="F2">
        <v>520</v>
      </c>
    </row>
    <row r="3" spans="1:8">
      <c r="A3" s="1">
        <v>43546</v>
      </c>
      <c r="B3" s="2">
        <v>0.46111111111111108</v>
      </c>
      <c r="C3" s="3">
        <v>16</v>
      </c>
      <c r="D3" t="s">
        <v>8</v>
      </c>
      <c r="E3">
        <v>139.1</v>
      </c>
      <c r="F3">
        <v>523</v>
      </c>
    </row>
    <row r="4" spans="1:8">
      <c r="A4" s="1">
        <v>43550</v>
      </c>
      <c r="B4" s="2">
        <v>0.36458333333333331</v>
      </c>
      <c r="C4">
        <v>19</v>
      </c>
      <c r="D4" t="s">
        <v>9</v>
      </c>
      <c r="E4">
        <v>140.1</v>
      </c>
      <c r="F4">
        <v>552</v>
      </c>
    </row>
    <row r="5" spans="1:8">
      <c r="A5" s="1">
        <v>43551</v>
      </c>
      <c r="B5" s="2">
        <v>0.39930555555555558</v>
      </c>
      <c r="C5">
        <v>26</v>
      </c>
      <c r="D5" t="s">
        <v>9</v>
      </c>
      <c r="E5">
        <v>140</v>
      </c>
      <c r="F5">
        <v>550</v>
      </c>
      <c r="G5" t="s">
        <v>66</v>
      </c>
      <c r="H5">
        <f>AVERAGE(Table1[Pace(Seconds)])</f>
        <v>540.64</v>
      </c>
    </row>
    <row r="6" spans="1:8">
      <c r="A6" s="1">
        <v>43553</v>
      </c>
      <c r="B6" s="2">
        <v>0.35833333333333334</v>
      </c>
      <c r="C6">
        <v>14</v>
      </c>
      <c r="D6" t="s">
        <v>9</v>
      </c>
      <c r="E6">
        <v>139.30000000000001</v>
      </c>
      <c r="F6">
        <v>595</v>
      </c>
      <c r="G6" t="s">
        <v>52</v>
      </c>
      <c r="H6">
        <f>MIN(Table1[Pace(Seconds)])</f>
        <v>442</v>
      </c>
    </row>
    <row r="7" spans="1:8">
      <c r="A7" s="1">
        <v>43557</v>
      </c>
      <c r="B7" s="2">
        <v>0.43611111111111112</v>
      </c>
      <c r="C7">
        <v>11</v>
      </c>
      <c r="D7" t="s">
        <v>8</v>
      </c>
      <c r="E7">
        <v>139.30000000000001</v>
      </c>
      <c r="F7">
        <v>456</v>
      </c>
    </row>
    <row r="8" spans="1:8">
      <c r="A8" s="1">
        <v>43560</v>
      </c>
      <c r="B8" s="2">
        <v>0.40486111111111112</v>
      </c>
      <c r="C8">
        <v>32</v>
      </c>
      <c r="D8" t="s">
        <v>8</v>
      </c>
      <c r="E8">
        <v>141</v>
      </c>
      <c r="F8">
        <v>507</v>
      </c>
    </row>
    <row r="9" spans="1:8">
      <c r="A9" s="1">
        <v>43561</v>
      </c>
      <c r="B9" s="2">
        <v>0.39583333333333331</v>
      </c>
      <c r="C9">
        <v>41</v>
      </c>
      <c r="D9" t="s">
        <v>8</v>
      </c>
      <c r="E9">
        <v>140.30000000000001</v>
      </c>
      <c r="F9">
        <v>592</v>
      </c>
    </row>
    <row r="10" spans="1:8">
      <c r="A10" s="1">
        <v>43564</v>
      </c>
      <c r="B10" s="2">
        <v>0.39861111111111108</v>
      </c>
      <c r="C10">
        <v>35</v>
      </c>
      <c r="D10" t="s">
        <v>8</v>
      </c>
      <c r="E10">
        <v>141.1</v>
      </c>
      <c r="F10">
        <v>566</v>
      </c>
      <c r="G10" t="s">
        <v>64</v>
      </c>
      <c r="H10">
        <f>AVERAGE(Table1[Stress Day Before])</f>
        <v>22.12</v>
      </c>
    </row>
    <row r="11" spans="1:8">
      <c r="A11" s="1">
        <v>43565</v>
      </c>
      <c r="B11" s="2">
        <v>0.35833333333333334</v>
      </c>
      <c r="C11">
        <v>16</v>
      </c>
      <c r="D11" t="s">
        <v>8</v>
      </c>
      <c r="E11">
        <v>140</v>
      </c>
      <c r="F11">
        <v>551</v>
      </c>
    </row>
    <row r="12" spans="1:8">
      <c r="A12" s="1">
        <v>43566</v>
      </c>
      <c r="B12" s="2">
        <v>0.30138888888888887</v>
      </c>
      <c r="C12">
        <v>29</v>
      </c>
      <c r="D12" t="s">
        <v>9</v>
      </c>
      <c r="E12">
        <v>140.5</v>
      </c>
      <c r="F12">
        <v>622</v>
      </c>
    </row>
    <row r="13" spans="1:8">
      <c r="A13" s="1">
        <v>43567</v>
      </c>
      <c r="B13" s="2">
        <v>0.34236111111111112</v>
      </c>
      <c r="C13">
        <v>15</v>
      </c>
      <c r="D13" t="s">
        <v>8</v>
      </c>
      <c r="E13">
        <v>139.4</v>
      </c>
      <c r="F13">
        <v>519</v>
      </c>
    </row>
    <row r="14" spans="1:8">
      <c r="A14" s="1">
        <v>43570</v>
      </c>
      <c r="B14" s="2">
        <v>0.3743055555555555</v>
      </c>
      <c r="C14">
        <v>13</v>
      </c>
      <c r="D14" t="s">
        <v>8</v>
      </c>
      <c r="E14">
        <v>139.30000000000001</v>
      </c>
      <c r="F14">
        <v>526</v>
      </c>
    </row>
    <row r="15" spans="1:8">
      <c r="A15" s="1">
        <v>43571</v>
      </c>
      <c r="B15" s="2">
        <v>0.42291666666666666</v>
      </c>
      <c r="C15">
        <v>20</v>
      </c>
      <c r="D15" t="s">
        <v>8</v>
      </c>
      <c r="E15">
        <v>139.4</v>
      </c>
      <c r="F15">
        <v>486</v>
      </c>
    </row>
    <row r="16" spans="1:8">
      <c r="A16" s="1">
        <v>43573</v>
      </c>
      <c r="B16" s="2">
        <v>0.33958333333333335</v>
      </c>
      <c r="C16">
        <v>12</v>
      </c>
      <c r="D16" t="s">
        <v>9</v>
      </c>
      <c r="E16">
        <v>140</v>
      </c>
      <c r="F16">
        <v>552</v>
      </c>
    </row>
    <row r="17" spans="1:6">
      <c r="A17" s="1">
        <v>43575</v>
      </c>
      <c r="B17" s="2">
        <v>0.56458333333333333</v>
      </c>
      <c r="C17">
        <v>10</v>
      </c>
      <c r="D17" t="s">
        <v>8</v>
      </c>
      <c r="E17">
        <v>140.1</v>
      </c>
      <c r="F17">
        <v>537</v>
      </c>
    </row>
    <row r="18" spans="1:6">
      <c r="A18" s="1">
        <v>43578</v>
      </c>
      <c r="B18" s="2">
        <v>0.29930555555555555</v>
      </c>
      <c r="C18">
        <v>19</v>
      </c>
      <c r="D18" t="s">
        <v>8</v>
      </c>
      <c r="E18">
        <v>141.19999999999999</v>
      </c>
      <c r="F18">
        <v>483</v>
      </c>
    </row>
    <row r="19" spans="1:6">
      <c r="A19" s="1">
        <v>43580</v>
      </c>
      <c r="B19" s="2">
        <v>0.40277777777777773</v>
      </c>
      <c r="C19">
        <v>32</v>
      </c>
      <c r="D19" t="s">
        <v>9</v>
      </c>
      <c r="E19">
        <v>145.30000000000001</v>
      </c>
      <c r="F19">
        <v>578</v>
      </c>
    </row>
    <row r="20" spans="1:6">
      <c r="A20" s="1">
        <v>43585</v>
      </c>
      <c r="B20" s="2">
        <v>0.40347222222222223</v>
      </c>
      <c r="C20">
        <v>9</v>
      </c>
      <c r="D20" t="s">
        <v>9</v>
      </c>
      <c r="E20">
        <v>138.80000000000001</v>
      </c>
      <c r="F20">
        <v>526</v>
      </c>
    </row>
    <row r="21" spans="1:6">
      <c r="A21" s="1">
        <v>43586</v>
      </c>
      <c r="B21" s="2">
        <v>0.40416666666666662</v>
      </c>
      <c r="C21">
        <v>21</v>
      </c>
      <c r="D21" t="s">
        <v>9</v>
      </c>
      <c r="E21">
        <v>137.5</v>
      </c>
      <c r="F21">
        <v>592</v>
      </c>
    </row>
    <row r="22" spans="1:6">
      <c r="A22" s="1">
        <v>43588</v>
      </c>
      <c r="B22" s="2">
        <v>0.47916666666666669</v>
      </c>
      <c r="C22">
        <v>43</v>
      </c>
      <c r="D22" t="s">
        <v>9</v>
      </c>
      <c r="E22">
        <v>138</v>
      </c>
      <c r="F22">
        <v>555</v>
      </c>
    </row>
    <row r="23" spans="1:6">
      <c r="A23" s="1">
        <v>43589</v>
      </c>
      <c r="B23" s="2">
        <v>0.45624999999999999</v>
      </c>
      <c r="C23">
        <v>29</v>
      </c>
      <c r="D23" t="s">
        <v>9</v>
      </c>
      <c r="E23">
        <v>139</v>
      </c>
      <c r="F23">
        <v>538</v>
      </c>
    </row>
    <row r="24" spans="1:6">
      <c r="A24" s="1">
        <v>43590</v>
      </c>
      <c r="B24" s="2">
        <v>0.48541666666666666</v>
      </c>
      <c r="C24">
        <v>16</v>
      </c>
      <c r="D24" t="s">
        <v>8</v>
      </c>
      <c r="E24">
        <v>139.30000000000001</v>
      </c>
      <c r="F24">
        <v>442</v>
      </c>
    </row>
    <row r="25" spans="1:6">
      <c r="A25" s="1">
        <v>43598</v>
      </c>
      <c r="B25" s="2">
        <v>0.39097222222222222</v>
      </c>
      <c r="C25">
        <v>30</v>
      </c>
      <c r="D25" t="s">
        <v>9</v>
      </c>
      <c r="E25">
        <v>140</v>
      </c>
      <c r="F25">
        <v>552</v>
      </c>
    </row>
    <row r="26" spans="1:6">
      <c r="A26" s="1">
        <v>43600</v>
      </c>
      <c r="B26" s="2">
        <v>0.3972222222222222</v>
      </c>
      <c r="C26">
        <v>30</v>
      </c>
      <c r="D26" t="s">
        <v>9</v>
      </c>
      <c r="E26">
        <v>141</v>
      </c>
      <c r="F26">
        <v>596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44C3-08B7-0641-A7EA-ED65E84647C8}">
  <dimension ref="A1:B29"/>
  <sheetViews>
    <sheetView workbookViewId="0">
      <selection activeCell="A28" sqref="A28:B28"/>
    </sheetView>
  </sheetViews>
  <sheetFormatPr baseColWidth="10" defaultRowHeight="16"/>
  <cols>
    <col min="1" max="1" width="17.6640625" customWidth="1"/>
    <col min="2" max="2" width="16.83203125" customWidth="1"/>
  </cols>
  <sheetData>
    <row r="1" spans="1:2">
      <c r="A1" t="s">
        <v>49</v>
      </c>
      <c r="B1" t="s">
        <v>6</v>
      </c>
    </row>
    <row r="2" spans="1:2">
      <c r="A2">
        <v>520</v>
      </c>
      <c r="B2" s="3">
        <v>15</v>
      </c>
    </row>
    <row r="3" spans="1:2">
      <c r="A3">
        <v>523</v>
      </c>
      <c r="B3" s="3">
        <v>16</v>
      </c>
    </row>
    <row r="4" spans="1:2">
      <c r="A4">
        <v>552</v>
      </c>
      <c r="B4">
        <v>19</v>
      </c>
    </row>
    <row r="5" spans="1:2">
      <c r="A5">
        <v>550</v>
      </c>
      <c r="B5">
        <v>26</v>
      </c>
    </row>
    <row r="6" spans="1:2">
      <c r="A6">
        <v>595</v>
      </c>
      <c r="B6">
        <v>14</v>
      </c>
    </row>
    <row r="7" spans="1:2">
      <c r="A7">
        <v>456</v>
      </c>
      <c r="B7">
        <v>11</v>
      </c>
    </row>
    <row r="8" spans="1:2">
      <c r="A8">
        <v>507</v>
      </c>
      <c r="B8">
        <v>32</v>
      </c>
    </row>
    <row r="9" spans="1:2">
      <c r="A9">
        <v>592</v>
      </c>
      <c r="B9">
        <v>41</v>
      </c>
    </row>
    <row r="10" spans="1:2">
      <c r="A10">
        <v>566</v>
      </c>
      <c r="B10">
        <v>35</v>
      </c>
    </row>
    <row r="11" spans="1:2">
      <c r="A11">
        <v>551</v>
      </c>
      <c r="B11">
        <v>16</v>
      </c>
    </row>
    <row r="12" spans="1:2">
      <c r="A12">
        <v>622</v>
      </c>
      <c r="B12">
        <v>29</v>
      </c>
    </row>
    <row r="13" spans="1:2">
      <c r="A13">
        <v>519</v>
      </c>
      <c r="B13">
        <v>15</v>
      </c>
    </row>
    <row r="14" spans="1:2">
      <c r="A14">
        <v>526</v>
      </c>
      <c r="B14">
        <v>13</v>
      </c>
    </row>
    <row r="15" spans="1:2">
      <c r="A15">
        <v>486</v>
      </c>
      <c r="B15">
        <v>20</v>
      </c>
    </row>
    <row r="16" spans="1:2">
      <c r="A16">
        <v>552</v>
      </c>
      <c r="B16">
        <v>12</v>
      </c>
    </row>
    <row r="17" spans="1:2">
      <c r="A17">
        <v>537</v>
      </c>
      <c r="B17">
        <v>10</v>
      </c>
    </row>
    <row r="18" spans="1:2">
      <c r="A18">
        <v>483</v>
      </c>
      <c r="B18">
        <v>19</v>
      </c>
    </row>
    <row r="19" spans="1:2">
      <c r="A19">
        <v>578</v>
      </c>
      <c r="B19">
        <v>32</v>
      </c>
    </row>
    <row r="20" spans="1:2">
      <c r="A20">
        <v>526</v>
      </c>
      <c r="B20">
        <v>9</v>
      </c>
    </row>
    <row r="21" spans="1:2">
      <c r="A21">
        <v>592</v>
      </c>
      <c r="B21">
        <v>21</v>
      </c>
    </row>
    <row r="22" spans="1:2">
      <c r="A22">
        <v>555</v>
      </c>
      <c r="B22">
        <v>43</v>
      </c>
    </row>
    <row r="23" spans="1:2">
      <c r="A23">
        <v>538</v>
      </c>
      <c r="B23">
        <v>29</v>
      </c>
    </row>
    <row r="24" spans="1:2">
      <c r="A24">
        <v>442</v>
      </c>
      <c r="B24">
        <v>16</v>
      </c>
    </row>
    <row r="25" spans="1:2">
      <c r="A25">
        <v>552</v>
      </c>
      <c r="B25">
        <v>30</v>
      </c>
    </row>
    <row r="26" spans="1:2">
      <c r="A26">
        <v>596</v>
      </c>
      <c r="B26">
        <v>30</v>
      </c>
    </row>
    <row r="28" spans="1:2">
      <c r="A28">
        <f>CORREL(A2:A26,B2:B26)</f>
        <v>0.44586717905249224</v>
      </c>
      <c r="B28" t="s">
        <v>39</v>
      </c>
    </row>
    <row r="29" spans="1:2">
      <c r="A29">
        <f>A28^2</f>
        <v>0.19879754135622718</v>
      </c>
      <c r="B29" t="s">
        <v>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03BE-B975-5D45-955E-285FE73D14AC}">
  <dimension ref="A2:C42"/>
  <sheetViews>
    <sheetView topLeftCell="B1" workbookViewId="0">
      <selection activeCell="C5" sqref="C5:C42"/>
    </sheetView>
  </sheetViews>
  <sheetFormatPr baseColWidth="10" defaultRowHeight="16"/>
  <cols>
    <col min="2" max="2" width="15.5" customWidth="1"/>
    <col min="3" max="3" width="15.6640625" customWidth="1"/>
  </cols>
  <sheetData>
    <row r="2" spans="1:3">
      <c r="B2" t="s">
        <v>55</v>
      </c>
    </row>
    <row r="3" spans="1:3">
      <c r="A3" t="s">
        <v>0</v>
      </c>
      <c r="B3" t="s">
        <v>49</v>
      </c>
      <c r="C3" t="s">
        <v>56</v>
      </c>
    </row>
    <row r="4" spans="1:3">
      <c r="A4" s="1">
        <v>43544</v>
      </c>
      <c r="B4">
        <v>520</v>
      </c>
      <c r="C4" s="17"/>
    </row>
    <row r="5" spans="1:3">
      <c r="A5" s="1">
        <v>43546</v>
      </c>
      <c r="B5">
        <v>523</v>
      </c>
      <c r="C5" t="e">
        <v>#N/A</v>
      </c>
    </row>
    <row r="6" spans="1:3">
      <c r="A6" s="1">
        <v>43550</v>
      </c>
      <c r="B6">
        <v>552</v>
      </c>
      <c r="C6" t="e">
        <v>#N/A</v>
      </c>
    </row>
    <row r="7" spans="1:3">
      <c r="A7" s="1">
        <v>43551</v>
      </c>
      <c r="B7">
        <v>550</v>
      </c>
      <c r="C7">
        <f t="shared" ref="C7:C42" si="0">AVERAGE(B4:B6)</f>
        <v>531.66666666666663</v>
      </c>
    </row>
    <row r="8" spans="1:3">
      <c r="A8" s="1">
        <v>43553</v>
      </c>
      <c r="B8">
        <v>595</v>
      </c>
      <c r="C8">
        <f t="shared" si="0"/>
        <v>541.66666666666663</v>
      </c>
    </row>
    <row r="9" spans="1:3">
      <c r="A9" s="1">
        <v>43557</v>
      </c>
      <c r="B9">
        <v>456</v>
      </c>
      <c r="C9">
        <f t="shared" si="0"/>
        <v>565.66666666666663</v>
      </c>
    </row>
    <row r="10" spans="1:3">
      <c r="A10" s="1">
        <v>43560</v>
      </c>
      <c r="B10">
        <v>507</v>
      </c>
      <c r="C10">
        <f t="shared" si="0"/>
        <v>533.66666666666663</v>
      </c>
    </row>
    <row r="11" spans="1:3">
      <c r="A11" s="1">
        <v>43561</v>
      </c>
      <c r="B11">
        <v>592</v>
      </c>
      <c r="C11">
        <f t="shared" si="0"/>
        <v>519.33333333333337</v>
      </c>
    </row>
    <row r="12" spans="1:3">
      <c r="A12" s="1">
        <v>43564</v>
      </c>
      <c r="B12">
        <v>566</v>
      </c>
      <c r="C12">
        <f t="shared" si="0"/>
        <v>518.33333333333337</v>
      </c>
    </row>
    <row r="13" spans="1:3">
      <c r="A13" s="1">
        <v>43565</v>
      </c>
      <c r="B13">
        <v>551</v>
      </c>
      <c r="C13">
        <f t="shared" si="0"/>
        <v>555</v>
      </c>
    </row>
    <row r="14" spans="1:3">
      <c r="A14" s="1">
        <v>43566</v>
      </c>
      <c r="B14">
        <v>622</v>
      </c>
      <c r="C14">
        <f t="shared" si="0"/>
        <v>569.66666666666663</v>
      </c>
    </row>
    <row r="15" spans="1:3">
      <c r="A15" s="1">
        <v>43567</v>
      </c>
      <c r="B15">
        <v>519</v>
      </c>
      <c r="C15">
        <f t="shared" si="0"/>
        <v>579.66666666666663</v>
      </c>
    </row>
    <row r="16" spans="1:3">
      <c r="A16" s="1">
        <v>43570</v>
      </c>
      <c r="B16">
        <v>526</v>
      </c>
      <c r="C16">
        <f t="shared" si="0"/>
        <v>564</v>
      </c>
    </row>
    <row r="17" spans="1:3">
      <c r="A17" s="1">
        <v>43571</v>
      </c>
      <c r="B17">
        <v>486</v>
      </c>
      <c r="C17">
        <f t="shared" si="0"/>
        <v>555.66666666666663</v>
      </c>
    </row>
    <row r="18" spans="1:3">
      <c r="A18" s="1">
        <v>43573</v>
      </c>
      <c r="B18">
        <v>552</v>
      </c>
      <c r="C18">
        <f t="shared" si="0"/>
        <v>510.33333333333331</v>
      </c>
    </row>
    <row r="19" spans="1:3">
      <c r="A19" s="1">
        <v>43575</v>
      </c>
      <c r="B19">
        <v>537</v>
      </c>
      <c r="C19">
        <f t="shared" si="0"/>
        <v>521.33333333333337</v>
      </c>
    </row>
    <row r="20" spans="1:3">
      <c r="A20" s="1">
        <v>43578</v>
      </c>
      <c r="B20">
        <v>483</v>
      </c>
      <c r="C20">
        <f t="shared" si="0"/>
        <v>525</v>
      </c>
    </row>
    <row r="21" spans="1:3">
      <c r="A21" s="1">
        <v>43580</v>
      </c>
      <c r="B21">
        <v>578</v>
      </c>
      <c r="C21">
        <f t="shared" si="0"/>
        <v>524</v>
      </c>
    </row>
    <row r="22" spans="1:3">
      <c r="A22" s="1">
        <v>43585</v>
      </c>
      <c r="B22">
        <v>526</v>
      </c>
      <c r="C22">
        <f t="shared" si="0"/>
        <v>532.66666666666663</v>
      </c>
    </row>
    <row r="23" spans="1:3">
      <c r="A23" s="1">
        <v>43586</v>
      </c>
      <c r="B23">
        <v>592</v>
      </c>
      <c r="C23">
        <f t="shared" si="0"/>
        <v>529</v>
      </c>
    </row>
    <row r="24" spans="1:3">
      <c r="A24" s="1">
        <v>43588</v>
      </c>
      <c r="B24">
        <v>555</v>
      </c>
      <c r="C24">
        <f t="shared" si="0"/>
        <v>565.33333333333337</v>
      </c>
    </row>
    <row r="25" spans="1:3">
      <c r="A25" s="1">
        <v>43589</v>
      </c>
      <c r="B25">
        <v>538</v>
      </c>
      <c r="C25">
        <f t="shared" si="0"/>
        <v>557.66666666666663</v>
      </c>
    </row>
    <row r="26" spans="1:3">
      <c r="A26" s="1">
        <v>43590</v>
      </c>
      <c r="B26">
        <v>442</v>
      </c>
      <c r="C26">
        <f t="shared" si="0"/>
        <v>561.66666666666663</v>
      </c>
    </row>
    <row r="27" spans="1:3">
      <c r="A27" s="1">
        <v>43598</v>
      </c>
      <c r="B27">
        <v>552</v>
      </c>
      <c r="C27">
        <f t="shared" si="0"/>
        <v>511.66666666666669</v>
      </c>
    </row>
    <row r="28" spans="1:3">
      <c r="A28" s="1">
        <v>43600</v>
      </c>
      <c r="B28">
        <v>596</v>
      </c>
      <c r="C28">
        <f t="shared" si="0"/>
        <v>510.66666666666669</v>
      </c>
    </row>
    <row r="29" spans="1:3">
      <c r="A29" s="1">
        <v>43602</v>
      </c>
      <c r="B29">
        <v>513</v>
      </c>
      <c r="C29">
        <f t="shared" si="0"/>
        <v>530</v>
      </c>
    </row>
    <row r="30" spans="1:3">
      <c r="A30" s="1">
        <v>43607</v>
      </c>
      <c r="B30">
        <v>563</v>
      </c>
      <c r="C30">
        <f t="shared" si="0"/>
        <v>553.66666666666663</v>
      </c>
    </row>
    <row r="31" spans="1:3">
      <c r="A31" s="1">
        <v>43608</v>
      </c>
      <c r="B31">
        <v>527</v>
      </c>
      <c r="C31">
        <f t="shared" si="0"/>
        <v>557.33333333333337</v>
      </c>
    </row>
    <row r="32" spans="1:3">
      <c r="A32" s="1">
        <v>43609</v>
      </c>
      <c r="B32">
        <v>566</v>
      </c>
      <c r="C32">
        <f t="shared" si="0"/>
        <v>534.33333333333337</v>
      </c>
    </row>
    <row r="33" spans="1:3">
      <c r="A33" s="1">
        <v>43611</v>
      </c>
      <c r="B33">
        <v>573</v>
      </c>
      <c r="C33">
        <f t="shared" si="0"/>
        <v>552</v>
      </c>
    </row>
    <row r="34" spans="1:3">
      <c r="A34" s="1">
        <v>43612</v>
      </c>
      <c r="B34">
        <v>419</v>
      </c>
      <c r="C34">
        <f t="shared" si="0"/>
        <v>555.33333333333337</v>
      </c>
    </row>
    <row r="35" spans="1:3">
      <c r="A35" s="1">
        <v>43613</v>
      </c>
      <c r="B35">
        <v>452</v>
      </c>
      <c r="C35">
        <f t="shared" si="0"/>
        <v>519.33333333333337</v>
      </c>
    </row>
    <row r="36" spans="1:3">
      <c r="A36" s="1">
        <v>43615</v>
      </c>
      <c r="B36">
        <v>465</v>
      </c>
      <c r="C36">
        <f t="shared" si="0"/>
        <v>481.33333333333331</v>
      </c>
    </row>
    <row r="37" spans="1:3">
      <c r="A37" s="1">
        <v>43616</v>
      </c>
      <c r="B37">
        <v>481</v>
      </c>
      <c r="C37">
        <f t="shared" si="0"/>
        <v>445.33333333333331</v>
      </c>
    </row>
    <row r="38" spans="1:3">
      <c r="A38" s="1">
        <v>43617</v>
      </c>
      <c r="B38">
        <v>479</v>
      </c>
      <c r="C38">
        <f t="shared" si="0"/>
        <v>466</v>
      </c>
    </row>
    <row r="39" spans="1:3">
      <c r="A39" s="1">
        <v>43620</v>
      </c>
      <c r="B39">
        <v>491</v>
      </c>
      <c r="C39">
        <f t="shared" si="0"/>
        <v>475</v>
      </c>
    </row>
    <row r="40" spans="1:3">
      <c r="A40" s="1">
        <v>43621</v>
      </c>
      <c r="B40">
        <v>447</v>
      </c>
      <c r="C40">
        <f t="shared" si="0"/>
        <v>483.66666666666669</v>
      </c>
    </row>
    <row r="41" spans="1:3">
      <c r="A41" s="1">
        <v>43622</v>
      </c>
      <c r="B41">
        <v>495</v>
      </c>
      <c r="C41">
        <f t="shared" si="0"/>
        <v>472.33333333333331</v>
      </c>
    </row>
    <row r="42" spans="1:3">
      <c r="C42">
        <f t="shared" si="0"/>
        <v>477.66666666666669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9028-0404-7E4E-95AB-4E7B7EDB3BD9}">
  <dimension ref="C3:J75"/>
  <sheetViews>
    <sheetView topLeftCell="A45" workbookViewId="0">
      <selection activeCell="J51" sqref="J51"/>
    </sheetView>
  </sheetViews>
  <sheetFormatPr baseColWidth="10" defaultRowHeight="16"/>
  <cols>
    <col min="2" max="2" width="13.6640625" customWidth="1"/>
    <col min="4" max="4" width="16.1640625" customWidth="1"/>
  </cols>
  <sheetData>
    <row r="3" spans="3:10">
      <c r="D3" t="s">
        <v>57</v>
      </c>
    </row>
    <row r="4" spans="3:10">
      <c r="C4" t="s">
        <v>0</v>
      </c>
      <c r="D4" t="s">
        <v>49</v>
      </c>
    </row>
    <row r="5" spans="3:10">
      <c r="C5" s="1">
        <v>43544</v>
      </c>
      <c r="D5">
        <v>520</v>
      </c>
      <c r="G5" t="s">
        <v>58</v>
      </c>
      <c r="H5" t="s">
        <v>59</v>
      </c>
      <c r="I5" t="s">
        <v>60</v>
      </c>
      <c r="J5" t="s">
        <v>61</v>
      </c>
    </row>
    <row r="6" spans="3:10">
      <c r="C6" s="1">
        <v>43546</v>
      </c>
      <c r="D6">
        <v>523</v>
      </c>
      <c r="G6">
        <f>D6-D5</f>
        <v>3</v>
      </c>
      <c r="H6">
        <f>AVERAGE(G6:G42)</f>
        <v>48.783783783783782</v>
      </c>
    </row>
    <row r="7" spans="3:10">
      <c r="C7" s="1">
        <v>43550</v>
      </c>
      <c r="D7">
        <v>552</v>
      </c>
      <c r="G7">
        <f t="shared" ref="G7:G42" si="0">D7-D6</f>
        <v>29</v>
      </c>
      <c r="H7">
        <v>48.783783783783782</v>
      </c>
    </row>
    <row r="8" spans="3:10">
      <c r="C8" s="1">
        <v>43551</v>
      </c>
      <c r="D8">
        <v>550</v>
      </c>
      <c r="G8">
        <v>2</v>
      </c>
      <c r="H8">
        <v>48.783783783783782</v>
      </c>
    </row>
    <row r="9" spans="3:10">
      <c r="C9" s="1">
        <v>43553</v>
      </c>
      <c r="D9">
        <v>595</v>
      </c>
      <c r="G9">
        <f t="shared" si="0"/>
        <v>45</v>
      </c>
      <c r="H9">
        <v>48.783783783783782</v>
      </c>
    </row>
    <row r="10" spans="3:10">
      <c r="C10" s="1">
        <v>43557</v>
      </c>
      <c r="D10">
        <v>456</v>
      </c>
      <c r="G10">
        <v>139</v>
      </c>
      <c r="H10">
        <v>48.783783783783782</v>
      </c>
    </row>
    <row r="11" spans="3:10">
      <c r="C11" s="1">
        <v>43560</v>
      </c>
      <c r="D11">
        <v>507</v>
      </c>
      <c r="G11">
        <f t="shared" si="0"/>
        <v>51</v>
      </c>
      <c r="H11">
        <v>48.783783783783782</v>
      </c>
    </row>
    <row r="12" spans="3:10">
      <c r="C12" s="1">
        <v>43561</v>
      </c>
      <c r="D12">
        <v>592</v>
      </c>
      <c r="G12">
        <f t="shared" si="0"/>
        <v>85</v>
      </c>
      <c r="H12">
        <v>48.783783783783782</v>
      </c>
    </row>
    <row r="13" spans="3:10">
      <c r="C13" s="1">
        <v>43564</v>
      </c>
      <c r="D13">
        <v>566</v>
      </c>
      <c r="G13">
        <v>26</v>
      </c>
      <c r="H13">
        <v>48.783783783783782</v>
      </c>
    </row>
    <row r="14" spans="3:10">
      <c r="C14" s="1">
        <v>43565</v>
      </c>
      <c r="D14">
        <v>551</v>
      </c>
      <c r="G14">
        <v>15</v>
      </c>
      <c r="H14">
        <v>48.783783783783782</v>
      </c>
    </row>
    <row r="15" spans="3:10">
      <c r="C15" s="1">
        <v>43566</v>
      </c>
      <c r="D15">
        <v>622</v>
      </c>
      <c r="G15">
        <f t="shared" si="0"/>
        <v>71</v>
      </c>
      <c r="H15">
        <v>48.783783783783782</v>
      </c>
    </row>
    <row r="16" spans="3:10">
      <c r="C16" s="1">
        <v>43567</v>
      </c>
      <c r="D16">
        <v>519</v>
      </c>
      <c r="G16">
        <v>103</v>
      </c>
      <c r="H16">
        <v>48.783783783783782</v>
      </c>
    </row>
    <row r="17" spans="3:8">
      <c r="C17" s="1">
        <v>43570</v>
      </c>
      <c r="D17">
        <v>526</v>
      </c>
      <c r="G17">
        <f t="shared" si="0"/>
        <v>7</v>
      </c>
      <c r="H17">
        <v>48.783783783783782</v>
      </c>
    </row>
    <row r="18" spans="3:8">
      <c r="C18" s="1">
        <v>43571</v>
      </c>
      <c r="D18">
        <v>486</v>
      </c>
      <c r="G18">
        <v>40</v>
      </c>
      <c r="H18">
        <v>48.783783783783782</v>
      </c>
    </row>
    <row r="19" spans="3:8">
      <c r="C19" s="1">
        <v>43573</v>
      </c>
      <c r="D19">
        <v>552</v>
      </c>
      <c r="G19">
        <f t="shared" si="0"/>
        <v>66</v>
      </c>
      <c r="H19">
        <v>48.783783783783782</v>
      </c>
    </row>
    <row r="20" spans="3:8">
      <c r="C20" s="1">
        <v>43575</v>
      </c>
      <c r="D20">
        <v>537</v>
      </c>
      <c r="G20">
        <v>15</v>
      </c>
      <c r="H20">
        <v>48.783783783783782</v>
      </c>
    </row>
    <row r="21" spans="3:8">
      <c r="C21" s="1">
        <v>43578</v>
      </c>
      <c r="D21">
        <v>483</v>
      </c>
      <c r="G21">
        <v>54</v>
      </c>
      <c r="H21">
        <v>48.783783783783782</v>
      </c>
    </row>
    <row r="22" spans="3:8">
      <c r="C22" s="1">
        <v>43580</v>
      </c>
      <c r="D22">
        <v>578</v>
      </c>
      <c r="G22">
        <f t="shared" si="0"/>
        <v>95</v>
      </c>
      <c r="H22">
        <v>48.783783783783782</v>
      </c>
    </row>
    <row r="23" spans="3:8">
      <c r="C23" s="1">
        <v>43585</v>
      </c>
      <c r="D23">
        <v>526</v>
      </c>
      <c r="G23">
        <v>52</v>
      </c>
      <c r="H23">
        <v>48.783783783783782</v>
      </c>
    </row>
    <row r="24" spans="3:8">
      <c r="C24" s="1">
        <v>43586</v>
      </c>
      <c r="D24">
        <v>592</v>
      </c>
      <c r="G24">
        <f t="shared" si="0"/>
        <v>66</v>
      </c>
      <c r="H24">
        <v>48.783783783783782</v>
      </c>
    </row>
    <row r="25" spans="3:8">
      <c r="C25" s="1">
        <v>43588</v>
      </c>
      <c r="D25">
        <v>555</v>
      </c>
      <c r="G25">
        <v>37</v>
      </c>
      <c r="H25">
        <v>48.783783783783782</v>
      </c>
    </row>
    <row r="26" spans="3:8">
      <c r="C26" s="1">
        <v>43589</v>
      </c>
      <c r="D26">
        <v>538</v>
      </c>
      <c r="G26">
        <v>17</v>
      </c>
      <c r="H26">
        <v>48.783783783783782</v>
      </c>
    </row>
    <row r="27" spans="3:8">
      <c r="C27" s="1">
        <v>43590</v>
      </c>
      <c r="D27">
        <v>442</v>
      </c>
      <c r="G27">
        <v>96</v>
      </c>
      <c r="H27">
        <v>48.783783783783782</v>
      </c>
    </row>
    <row r="28" spans="3:8">
      <c r="C28" s="1">
        <v>43598</v>
      </c>
      <c r="D28">
        <v>552</v>
      </c>
      <c r="G28">
        <f t="shared" si="0"/>
        <v>110</v>
      </c>
      <c r="H28">
        <v>48.783783783783782</v>
      </c>
    </row>
    <row r="29" spans="3:8">
      <c r="C29" s="1">
        <v>43600</v>
      </c>
      <c r="D29">
        <v>596</v>
      </c>
      <c r="G29">
        <f t="shared" si="0"/>
        <v>44</v>
      </c>
      <c r="H29">
        <v>48.783783783783782</v>
      </c>
    </row>
    <row r="30" spans="3:8">
      <c r="C30" s="1">
        <v>43602</v>
      </c>
      <c r="D30">
        <v>513</v>
      </c>
      <c r="G30">
        <v>83</v>
      </c>
      <c r="H30">
        <v>48.783783783783782</v>
      </c>
    </row>
    <row r="31" spans="3:8">
      <c r="C31" s="1">
        <v>43607</v>
      </c>
      <c r="D31">
        <v>563</v>
      </c>
      <c r="G31">
        <f t="shared" si="0"/>
        <v>50</v>
      </c>
      <c r="H31">
        <v>48.783783783783782</v>
      </c>
    </row>
    <row r="32" spans="3:8">
      <c r="C32" s="1">
        <v>43608</v>
      </c>
      <c r="D32">
        <v>527</v>
      </c>
      <c r="G32">
        <v>36</v>
      </c>
      <c r="H32">
        <v>48.783783783783782</v>
      </c>
    </row>
    <row r="33" spans="3:9">
      <c r="C33" s="1">
        <v>43609</v>
      </c>
      <c r="D33">
        <v>566</v>
      </c>
      <c r="G33">
        <f t="shared" si="0"/>
        <v>39</v>
      </c>
      <c r="H33">
        <v>48.783783783783782</v>
      </c>
    </row>
    <row r="34" spans="3:9">
      <c r="C34" s="1">
        <v>43611</v>
      </c>
      <c r="D34">
        <v>573</v>
      </c>
      <c r="G34">
        <f t="shared" si="0"/>
        <v>7</v>
      </c>
      <c r="H34">
        <v>48.783783783783782</v>
      </c>
    </row>
    <row r="35" spans="3:9">
      <c r="C35" s="1">
        <v>43612</v>
      </c>
      <c r="D35">
        <v>419</v>
      </c>
      <c r="G35">
        <v>154</v>
      </c>
      <c r="H35">
        <v>48.783783783783782</v>
      </c>
    </row>
    <row r="36" spans="3:9">
      <c r="C36" s="1">
        <v>43613</v>
      </c>
      <c r="D36">
        <v>452</v>
      </c>
      <c r="G36">
        <f t="shared" si="0"/>
        <v>33</v>
      </c>
      <c r="H36">
        <v>48.783783783783782</v>
      </c>
    </row>
    <row r="37" spans="3:9">
      <c r="C37" s="1">
        <v>43615</v>
      </c>
      <c r="D37">
        <v>465</v>
      </c>
      <c r="G37">
        <f t="shared" si="0"/>
        <v>13</v>
      </c>
      <c r="H37">
        <v>48.783783783783782</v>
      </c>
    </row>
    <row r="38" spans="3:9">
      <c r="C38" s="1">
        <v>43616</v>
      </c>
      <c r="D38">
        <v>481</v>
      </c>
      <c r="G38">
        <f t="shared" si="0"/>
        <v>16</v>
      </c>
      <c r="H38">
        <v>48.783783783783782</v>
      </c>
    </row>
    <row r="39" spans="3:9">
      <c r="C39" s="1">
        <v>43617</v>
      </c>
      <c r="D39">
        <v>479</v>
      </c>
      <c r="G39">
        <v>2</v>
      </c>
      <c r="H39">
        <v>48.783783783783782</v>
      </c>
    </row>
    <row r="40" spans="3:9">
      <c r="C40" s="1">
        <v>43620</v>
      </c>
      <c r="D40">
        <v>491</v>
      </c>
      <c r="G40">
        <f t="shared" si="0"/>
        <v>12</v>
      </c>
      <c r="H40">
        <v>48.783783783783782</v>
      </c>
    </row>
    <row r="41" spans="3:9">
      <c r="C41" s="1">
        <v>43621</v>
      </c>
      <c r="D41">
        <v>447</v>
      </c>
      <c r="G41">
        <v>44</v>
      </c>
      <c r="H41">
        <v>48.783783783783782</v>
      </c>
    </row>
    <row r="42" spans="3:9">
      <c r="C42" s="1">
        <v>43622</v>
      </c>
      <c r="D42">
        <v>495</v>
      </c>
      <c r="G42">
        <f t="shared" si="0"/>
        <v>48</v>
      </c>
      <c r="H42">
        <v>48.783783783783782</v>
      </c>
    </row>
    <row r="44" spans="3:9">
      <c r="C44" t="s">
        <v>62</v>
      </c>
      <c r="D44">
        <f>AVERAGE(D5:D42)</f>
        <v>525.97368421052636</v>
      </c>
    </row>
    <row r="48" spans="3:9">
      <c r="C48" t="s">
        <v>0</v>
      </c>
      <c r="D48" t="s">
        <v>49</v>
      </c>
      <c r="F48" t="s">
        <v>58</v>
      </c>
      <c r="G48" t="s">
        <v>59</v>
      </c>
      <c r="H48" t="s">
        <v>60</v>
      </c>
      <c r="I48" t="s">
        <v>61</v>
      </c>
    </row>
    <row r="49" spans="3:9">
      <c r="C49" s="1">
        <v>43544</v>
      </c>
      <c r="D49">
        <v>520</v>
      </c>
      <c r="F49" s="17"/>
      <c r="H49">
        <v>681.17660000000001</v>
      </c>
      <c r="I49">
        <v>400.10329999999999</v>
      </c>
    </row>
    <row r="50" spans="3:9">
      <c r="C50" s="1">
        <v>43546</v>
      </c>
      <c r="D50">
        <v>523</v>
      </c>
      <c r="F50">
        <v>3</v>
      </c>
      <c r="G50">
        <f>AVERAGE(F50:F73)</f>
        <v>52.833333333333336</v>
      </c>
      <c r="H50">
        <v>681.17660000000001</v>
      </c>
      <c r="I50">
        <v>400.10329999999999</v>
      </c>
    </row>
    <row r="51" spans="3:9">
      <c r="C51" s="1">
        <v>43550</v>
      </c>
      <c r="D51">
        <v>552</v>
      </c>
      <c r="F51">
        <v>29</v>
      </c>
      <c r="G51">
        <v>52.833333333333336</v>
      </c>
      <c r="H51">
        <v>681.17660000000001</v>
      </c>
      <c r="I51">
        <v>400.10329999999999</v>
      </c>
    </row>
    <row r="52" spans="3:9">
      <c r="C52" s="1">
        <v>43551</v>
      </c>
      <c r="D52">
        <v>550</v>
      </c>
      <c r="F52">
        <f t="shared" ref="F51:F73" si="1">D51-D52</f>
        <v>2</v>
      </c>
      <c r="G52">
        <v>52.833333333333336</v>
      </c>
      <c r="H52">
        <v>681.17660000000001</v>
      </c>
      <c r="I52">
        <v>400.10329999999999</v>
      </c>
    </row>
    <row r="53" spans="3:9">
      <c r="C53" s="1">
        <v>43553</v>
      </c>
      <c r="D53">
        <v>595</v>
      </c>
      <c r="F53">
        <v>45</v>
      </c>
      <c r="G53">
        <v>52.833333333333336</v>
      </c>
      <c r="H53">
        <v>681.17660000000001</v>
      </c>
      <c r="I53">
        <v>400.10329999999999</v>
      </c>
    </row>
    <row r="54" spans="3:9">
      <c r="C54" s="1">
        <v>43557</v>
      </c>
      <c r="D54">
        <v>456</v>
      </c>
      <c r="F54">
        <f t="shared" si="1"/>
        <v>139</v>
      </c>
      <c r="G54">
        <v>52.833333333333336</v>
      </c>
      <c r="H54">
        <v>681.17660000000001</v>
      </c>
      <c r="I54">
        <v>400.10329999999999</v>
      </c>
    </row>
    <row r="55" spans="3:9">
      <c r="C55" s="1">
        <v>43560</v>
      </c>
      <c r="D55">
        <v>507</v>
      </c>
      <c r="F55">
        <v>51</v>
      </c>
      <c r="G55">
        <v>52.833333333333336</v>
      </c>
      <c r="H55">
        <v>681.17660000000001</v>
      </c>
      <c r="I55">
        <v>400.10329999999999</v>
      </c>
    </row>
    <row r="56" spans="3:9">
      <c r="C56" s="1">
        <v>43561</v>
      </c>
      <c r="D56">
        <v>592</v>
      </c>
      <c r="F56">
        <v>85</v>
      </c>
      <c r="G56">
        <v>52.833333333333336</v>
      </c>
      <c r="H56">
        <v>681.17660000000001</v>
      </c>
      <c r="I56">
        <v>400.10329999999999</v>
      </c>
    </row>
    <row r="57" spans="3:9">
      <c r="C57" s="1">
        <v>43564</v>
      </c>
      <c r="D57">
        <v>566</v>
      </c>
      <c r="F57">
        <f t="shared" si="1"/>
        <v>26</v>
      </c>
      <c r="G57">
        <v>52.833333333333336</v>
      </c>
      <c r="H57">
        <v>681.17660000000001</v>
      </c>
      <c r="I57">
        <v>400.10329999999999</v>
      </c>
    </row>
    <row r="58" spans="3:9">
      <c r="C58" s="1">
        <v>43565</v>
      </c>
      <c r="D58">
        <v>551</v>
      </c>
      <c r="F58">
        <f t="shared" si="1"/>
        <v>15</v>
      </c>
      <c r="G58">
        <v>52.833333333333336</v>
      </c>
      <c r="H58">
        <v>681.17660000000001</v>
      </c>
      <c r="I58">
        <v>400.10329999999999</v>
      </c>
    </row>
    <row r="59" spans="3:9">
      <c r="C59" s="1">
        <v>43566</v>
      </c>
      <c r="D59">
        <v>622</v>
      </c>
      <c r="F59">
        <v>71</v>
      </c>
      <c r="G59">
        <v>52.833333333333336</v>
      </c>
      <c r="H59">
        <v>681.17660000000001</v>
      </c>
      <c r="I59">
        <v>400.10329999999999</v>
      </c>
    </row>
    <row r="60" spans="3:9">
      <c r="C60" s="1">
        <v>43567</v>
      </c>
      <c r="D60">
        <v>519</v>
      </c>
      <c r="F60">
        <f t="shared" si="1"/>
        <v>103</v>
      </c>
      <c r="G60">
        <v>52.833333333333336</v>
      </c>
      <c r="H60">
        <v>681.17660000000001</v>
      </c>
      <c r="I60">
        <v>400.10329999999999</v>
      </c>
    </row>
    <row r="61" spans="3:9">
      <c r="C61" s="1">
        <v>43570</v>
      </c>
      <c r="D61">
        <v>526</v>
      </c>
      <c r="F61">
        <v>7</v>
      </c>
      <c r="G61">
        <v>52.833333333333336</v>
      </c>
      <c r="H61">
        <v>681.17660000000001</v>
      </c>
      <c r="I61">
        <v>400.10329999999999</v>
      </c>
    </row>
    <row r="62" spans="3:9">
      <c r="C62" s="1">
        <v>43571</v>
      </c>
      <c r="D62">
        <v>486</v>
      </c>
      <c r="F62">
        <f t="shared" si="1"/>
        <v>40</v>
      </c>
      <c r="G62">
        <v>52.833333333333336</v>
      </c>
      <c r="H62">
        <v>681.17660000000001</v>
      </c>
      <c r="I62">
        <v>400.10329999999999</v>
      </c>
    </row>
    <row r="63" spans="3:9">
      <c r="C63" s="1">
        <v>43573</v>
      </c>
      <c r="D63">
        <v>552</v>
      </c>
      <c r="F63">
        <v>66</v>
      </c>
      <c r="G63">
        <v>52.833333333333336</v>
      </c>
      <c r="H63">
        <v>681.17660000000001</v>
      </c>
      <c r="I63">
        <v>400.10329999999999</v>
      </c>
    </row>
    <row r="64" spans="3:9">
      <c r="C64" s="1">
        <v>43575</v>
      </c>
      <c r="D64">
        <v>537</v>
      </c>
      <c r="F64">
        <f t="shared" si="1"/>
        <v>15</v>
      </c>
      <c r="G64">
        <v>52.833333333333336</v>
      </c>
      <c r="H64">
        <v>681.17660000000001</v>
      </c>
      <c r="I64">
        <v>400.10329999999999</v>
      </c>
    </row>
    <row r="65" spans="3:9">
      <c r="C65" s="1">
        <v>43578</v>
      </c>
      <c r="D65">
        <v>483</v>
      </c>
      <c r="F65">
        <f t="shared" si="1"/>
        <v>54</v>
      </c>
      <c r="G65">
        <v>52.833333333333336</v>
      </c>
      <c r="H65">
        <v>681.17660000000001</v>
      </c>
      <c r="I65">
        <v>400.10329999999999</v>
      </c>
    </row>
    <row r="66" spans="3:9">
      <c r="C66" s="1">
        <v>43580</v>
      </c>
      <c r="D66">
        <v>578</v>
      </c>
      <c r="F66">
        <v>95</v>
      </c>
      <c r="G66">
        <v>52.833333333333336</v>
      </c>
      <c r="H66">
        <v>681.17660000000001</v>
      </c>
      <c r="I66">
        <v>400.10329999999999</v>
      </c>
    </row>
    <row r="67" spans="3:9">
      <c r="C67" s="1">
        <v>43585</v>
      </c>
      <c r="D67">
        <v>526</v>
      </c>
      <c r="F67">
        <f t="shared" si="1"/>
        <v>52</v>
      </c>
      <c r="G67">
        <v>52.833333333333336</v>
      </c>
      <c r="H67">
        <v>681.17660000000001</v>
      </c>
      <c r="I67">
        <v>400.10329999999999</v>
      </c>
    </row>
    <row r="68" spans="3:9">
      <c r="C68" s="1">
        <v>43586</v>
      </c>
      <c r="D68">
        <v>592</v>
      </c>
      <c r="F68">
        <v>66</v>
      </c>
      <c r="G68">
        <v>52.833333333333336</v>
      </c>
      <c r="H68">
        <v>681.17660000000001</v>
      </c>
      <c r="I68">
        <v>400.10329999999999</v>
      </c>
    </row>
    <row r="69" spans="3:9">
      <c r="C69" s="1">
        <v>43588</v>
      </c>
      <c r="D69">
        <v>555</v>
      </c>
      <c r="F69">
        <f t="shared" si="1"/>
        <v>37</v>
      </c>
      <c r="G69">
        <v>52.833333333333336</v>
      </c>
      <c r="H69">
        <v>681.17660000000001</v>
      </c>
      <c r="I69">
        <v>400.10329999999999</v>
      </c>
    </row>
    <row r="70" spans="3:9">
      <c r="C70" s="1">
        <v>43589</v>
      </c>
      <c r="D70">
        <v>538</v>
      </c>
      <c r="F70">
        <f t="shared" si="1"/>
        <v>17</v>
      </c>
      <c r="G70">
        <v>52.833333333333336</v>
      </c>
      <c r="H70">
        <v>681.17660000000001</v>
      </c>
      <c r="I70">
        <v>400.10329999999999</v>
      </c>
    </row>
    <row r="71" spans="3:9">
      <c r="C71" s="1">
        <v>43590</v>
      </c>
      <c r="D71">
        <v>442</v>
      </c>
      <c r="F71">
        <f t="shared" si="1"/>
        <v>96</v>
      </c>
      <c r="G71">
        <v>52.833333333333336</v>
      </c>
      <c r="H71">
        <v>681.17660000000001</v>
      </c>
      <c r="I71">
        <v>400.10329999999999</v>
      </c>
    </row>
    <row r="72" spans="3:9">
      <c r="C72" s="1">
        <v>43598</v>
      </c>
      <c r="D72">
        <v>552</v>
      </c>
      <c r="F72">
        <v>110</v>
      </c>
      <c r="G72">
        <v>52.833333333333336</v>
      </c>
      <c r="H72">
        <v>681.17660000000001</v>
      </c>
      <c r="I72">
        <v>400.10329999999999</v>
      </c>
    </row>
    <row r="73" spans="3:9">
      <c r="C73" s="1">
        <v>43600</v>
      </c>
      <c r="D73">
        <v>596</v>
      </c>
      <c r="F73">
        <v>44</v>
      </c>
      <c r="G73">
        <v>52.833333333333336</v>
      </c>
      <c r="H73">
        <v>681.17660000000001</v>
      </c>
      <c r="I73">
        <v>400.10329999999999</v>
      </c>
    </row>
    <row r="75" spans="3:9">
      <c r="D75" t="s">
        <v>63</v>
      </c>
      <c r="E75">
        <f>AVERAGE(D49:D73)</f>
        <v>540.64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CAC8C-D8B8-EC4B-B6AD-E08E27B4950E}">
  <dimension ref="A1:V133"/>
  <sheetViews>
    <sheetView topLeftCell="A7" workbookViewId="0">
      <selection activeCell="K2" sqref="K2:K39"/>
    </sheetView>
  </sheetViews>
  <sheetFormatPr baseColWidth="10" defaultRowHeight="16"/>
  <cols>
    <col min="4" max="5" width="15.33203125" customWidth="1"/>
    <col min="7" max="7" width="15.33203125" customWidth="1"/>
    <col min="11" max="11" width="13" customWidth="1"/>
  </cols>
  <sheetData>
    <row r="1" spans="1:15">
      <c r="A1" t="s">
        <v>0</v>
      </c>
      <c r="B1" t="s">
        <v>1</v>
      </c>
      <c r="C1" t="s">
        <v>3</v>
      </c>
      <c r="D1" t="s">
        <v>4</v>
      </c>
      <c r="E1" s="18" t="s">
        <v>70</v>
      </c>
      <c r="F1" s="2" t="s">
        <v>5</v>
      </c>
      <c r="G1" t="s">
        <v>6</v>
      </c>
      <c r="H1" t="s">
        <v>7</v>
      </c>
      <c r="I1" t="s">
        <v>10</v>
      </c>
      <c r="J1" t="s">
        <v>2</v>
      </c>
      <c r="K1" t="s">
        <v>49</v>
      </c>
    </row>
    <row r="2" spans="1:15">
      <c r="A2" s="1">
        <v>43544</v>
      </c>
      <c r="B2" s="2">
        <v>0.63402777777777775</v>
      </c>
      <c r="C2">
        <v>61</v>
      </c>
      <c r="D2">
        <v>22</v>
      </c>
      <c r="E2" s="18">
        <f>F2*1440</f>
        <v>508.99999999999994</v>
      </c>
      <c r="F2" s="2">
        <v>0.35347222222222219</v>
      </c>
      <c r="G2" s="3">
        <v>15</v>
      </c>
      <c r="H2" t="s">
        <v>8</v>
      </c>
      <c r="I2">
        <v>138.1</v>
      </c>
      <c r="J2">
        <v>8.4</v>
      </c>
      <c r="K2">
        <v>520</v>
      </c>
    </row>
    <row r="3" spans="1:15">
      <c r="A3" s="1">
        <v>43546</v>
      </c>
      <c r="B3" s="2">
        <v>0.6430555555555556</v>
      </c>
      <c r="C3">
        <v>76</v>
      </c>
      <c r="D3">
        <v>22</v>
      </c>
      <c r="E3" s="18">
        <f t="shared" ref="E3:E39" si="0">F3*1440</f>
        <v>664</v>
      </c>
      <c r="F3" s="2">
        <v>0.46111111111111108</v>
      </c>
      <c r="G3" s="3">
        <v>16</v>
      </c>
      <c r="H3" t="s">
        <v>8</v>
      </c>
      <c r="I3">
        <v>139.1</v>
      </c>
      <c r="J3">
        <v>8.43</v>
      </c>
      <c r="K3">
        <v>523</v>
      </c>
    </row>
    <row r="4" spans="1:15">
      <c r="A4" s="1">
        <v>43550</v>
      </c>
      <c r="B4" s="2">
        <v>0.36249999999999999</v>
      </c>
      <c r="C4">
        <v>59</v>
      </c>
      <c r="D4">
        <v>16.2</v>
      </c>
      <c r="E4" s="18">
        <f t="shared" si="0"/>
        <v>525</v>
      </c>
      <c r="F4" s="2">
        <v>0.36458333333333331</v>
      </c>
      <c r="G4">
        <v>19</v>
      </c>
      <c r="H4" t="s">
        <v>9</v>
      </c>
      <c r="I4">
        <v>140.1</v>
      </c>
      <c r="J4">
        <v>9.1199999999999992</v>
      </c>
      <c r="K4">
        <v>552</v>
      </c>
    </row>
    <row r="5" spans="1:15">
      <c r="A5" s="1">
        <v>43551</v>
      </c>
      <c r="B5" s="2">
        <v>0.40486111111111112</v>
      </c>
      <c r="C5">
        <v>70</v>
      </c>
      <c r="D5">
        <v>16.2</v>
      </c>
      <c r="E5" s="18">
        <f t="shared" si="0"/>
        <v>575</v>
      </c>
      <c r="F5" s="2">
        <v>0.39930555555555558</v>
      </c>
      <c r="G5">
        <v>26</v>
      </c>
      <c r="H5" t="s">
        <v>9</v>
      </c>
      <c r="I5">
        <v>140</v>
      </c>
      <c r="J5">
        <v>9.1</v>
      </c>
      <c r="K5">
        <v>550</v>
      </c>
    </row>
    <row r="6" spans="1:15">
      <c r="A6" s="1">
        <v>43553</v>
      </c>
      <c r="B6" s="2">
        <v>0.33402777777777781</v>
      </c>
      <c r="C6">
        <v>68</v>
      </c>
      <c r="D6">
        <v>16.2</v>
      </c>
      <c r="E6" s="18">
        <f t="shared" si="0"/>
        <v>516</v>
      </c>
      <c r="F6" s="2">
        <v>0.35833333333333334</v>
      </c>
      <c r="G6">
        <v>14</v>
      </c>
      <c r="H6" t="s">
        <v>9</v>
      </c>
      <c r="I6">
        <v>139.30000000000001</v>
      </c>
      <c r="J6">
        <v>9.5500000000000007</v>
      </c>
      <c r="K6">
        <v>595</v>
      </c>
    </row>
    <row r="7" spans="1:15">
      <c r="A7" s="1">
        <v>43557</v>
      </c>
      <c r="B7" s="2">
        <v>0.54236111111111118</v>
      </c>
      <c r="C7">
        <v>75</v>
      </c>
      <c r="D7">
        <v>33.700000000000003</v>
      </c>
      <c r="E7" s="18">
        <f t="shared" si="0"/>
        <v>628</v>
      </c>
      <c r="F7" s="2">
        <v>0.43611111111111112</v>
      </c>
      <c r="G7">
        <v>11</v>
      </c>
      <c r="H7" t="s">
        <v>8</v>
      </c>
      <c r="I7">
        <v>139.30000000000001</v>
      </c>
      <c r="J7">
        <v>7.36</v>
      </c>
      <c r="K7">
        <v>456</v>
      </c>
    </row>
    <row r="8" spans="1:15">
      <c r="A8" s="1">
        <v>43560</v>
      </c>
      <c r="B8" s="2">
        <v>0.49305555555555558</v>
      </c>
      <c r="C8">
        <v>83</v>
      </c>
      <c r="D8">
        <v>33.700000000000003</v>
      </c>
      <c r="E8" s="18">
        <f t="shared" si="0"/>
        <v>583</v>
      </c>
      <c r="F8" s="2">
        <v>0.40486111111111112</v>
      </c>
      <c r="G8">
        <v>32</v>
      </c>
      <c r="H8" t="s">
        <v>8</v>
      </c>
      <c r="I8">
        <v>141</v>
      </c>
      <c r="J8">
        <v>8.27</v>
      </c>
      <c r="K8">
        <v>507</v>
      </c>
    </row>
    <row r="9" spans="1:15">
      <c r="A9" s="1">
        <v>43561</v>
      </c>
      <c r="B9" s="2">
        <v>0.57916666666666672</v>
      </c>
      <c r="C9">
        <v>76</v>
      </c>
      <c r="D9">
        <v>33.700000000000003</v>
      </c>
      <c r="E9" s="18">
        <f t="shared" si="0"/>
        <v>570</v>
      </c>
      <c r="F9" s="2">
        <v>0.39583333333333331</v>
      </c>
      <c r="G9">
        <v>41</v>
      </c>
      <c r="H9" t="s">
        <v>8</v>
      </c>
      <c r="I9">
        <v>140.30000000000001</v>
      </c>
      <c r="J9">
        <v>9.52</v>
      </c>
      <c r="K9">
        <v>592</v>
      </c>
    </row>
    <row r="10" spans="1:15">
      <c r="A10" s="1">
        <v>43564</v>
      </c>
      <c r="B10" s="2">
        <v>0.50416666666666665</v>
      </c>
      <c r="C10">
        <v>89</v>
      </c>
      <c r="D10">
        <v>30</v>
      </c>
      <c r="E10" s="18">
        <f t="shared" si="0"/>
        <v>574</v>
      </c>
      <c r="F10" s="2">
        <v>0.39861111111111108</v>
      </c>
      <c r="G10">
        <v>35</v>
      </c>
      <c r="H10" t="s">
        <v>8</v>
      </c>
      <c r="I10">
        <v>141.1</v>
      </c>
      <c r="J10">
        <v>9.26</v>
      </c>
      <c r="K10">
        <v>566</v>
      </c>
    </row>
    <row r="11" spans="1:15">
      <c r="A11" s="1">
        <v>43565</v>
      </c>
      <c r="B11" s="2">
        <v>0.57291666666666663</v>
      </c>
      <c r="C11">
        <v>88</v>
      </c>
      <c r="D11">
        <v>30</v>
      </c>
      <c r="E11" s="18">
        <f t="shared" si="0"/>
        <v>516</v>
      </c>
      <c r="F11" s="2">
        <v>0.35833333333333334</v>
      </c>
      <c r="G11">
        <v>16</v>
      </c>
      <c r="H11" t="s">
        <v>8</v>
      </c>
      <c r="I11">
        <v>140</v>
      </c>
      <c r="J11">
        <v>9.11</v>
      </c>
      <c r="K11">
        <v>551</v>
      </c>
    </row>
    <row r="12" spans="1:15" ht="17" thickBot="1">
      <c r="A12" s="1">
        <v>43566</v>
      </c>
      <c r="B12" s="2">
        <v>0.41319444444444442</v>
      </c>
      <c r="C12">
        <v>69</v>
      </c>
      <c r="D12">
        <v>30</v>
      </c>
      <c r="E12" s="18">
        <f t="shared" si="0"/>
        <v>434</v>
      </c>
      <c r="F12" s="2">
        <v>0.30138888888888887</v>
      </c>
      <c r="G12">
        <v>29</v>
      </c>
      <c r="H12" t="s">
        <v>9</v>
      </c>
      <c r="I12">
        <v>140.5</v>
      </c>
      <c r="J12">
        <v>10.220000000000001</v>
      </c>
      <c r="K12">
        <v>622</v>
      </c>
    </row>
    <row r="13" spans="1:15">
      <c r="A13" s="1">
        <v>43567</v>
      </c>
      <c r="B13" s="2">
        <v>0.61944444444444446</v>
      </c>
      <c r="C13">
        <v>72</v>
      </c>
      <c r="D13">
        <v>30</v>
      </c>
      <c r="E13" s="18">
        <f t="shared" si="0"/>
        <v>493</v>
      </c>
      <c r="F13" s="2">
        <v>0.34236111111111112</v>
      </c>
      <c r="G13">
        <v>15</v>
      </c>
      <c r="H13" t="s">
        <v>8</v>
      </c>
      <c r="I13">
        <v>139.4</v>
      </c>
      <c r="J13">
        <v>8.39</v>
      </c>
      <c r="K13">
        <v>519</v>
      </c>
      <c r="N13" s="7"/>
      <c r="O13" s="7"/>
    </row>
    <row r="14" spans="1:15">
      <c r="A14" s="1">
        <v>43570</v>
      </c>
      <c r="B14" s="2">
        <v>0.62569444444444444</v>
      </c>
      <c r="C14">
        <v>84</v>
      </c>
      <c r="D14">
        <v>30</v>
      </c>
      <c r="E14" s="18">
        <f t="shared" si="0"/>
        <v>538.99999999999989</v>
      </c>
      <c r="F14" s="2">
        <v>0.3743055555555555</v>
      </c>
      <c r="G14">
        <v>13</v>
      </c>
      <c r="H14" t="s">
        <v>8</v>
      </c>
      <c r="I14">
        <v>139.30000000000001</v>
      </c>
      <c r="J14">
        <v>8.4600000000000009</v>
      </c>
      <c r="K14">
        <v>526</v>
      </c>
      <c r="N14" s="4"/>
      <c r="O14" s="4"/>
    </row>
    <row r="15" spans="1:15">
      <c r="A15" s="1">
        <v>43571</v>
      </c>
      <c r="B15" s="2">
        <v>0.47916666666666669</v>
      </c>
      <c r="C15">
        <v>82</v>
      </c>
      <c r="D15">
        <v>32.6</v>
      </c>
      <c r="E15" s="18">
        <f t="shared" si="0"/>
        <v>609</v>
      </c>
      <c r="F15" s="2">
        <v>0.42291666666666666</v>
      </c>
      <c r="G15">
        <v>20</v>
      </c>
      <c r="H15" t="s">
        <v>8</v>
      </c>
      <c r="I15">
        <v>139.4</v>
      </c>
      <c r="J15">
        <v>8.06</v>
      </c>
      <c r="K15">
        <v>486</v>
      </c>
      <c r="N15" s="4"/>
      <c r="O15" s="4"/>
    </row>
    <row r="16" spans="1:15">
      <c r="A16" s="1">
        <v>43573</v>
      </c>
      <c r="B16" s="2">
        <v>0.375</v>
      </c>
      <c r="C16">
        <v>68</v>
      </c>
      <c r="D16">
        <v>32.6</v>
      </c>
      <c r="E16" s="18">
        <f t="shared" si="0"/>
        <v>489</v>
      </c>
      <c r="F16" s="2">
        <v>0.33958333333333335</v>
      </c>
      <c r="G16">
        <v>12</v>
      </c>
      <c r="H16" t="s">
        <v>9</v>
      </c>
      <c r="I16">
        <v>140</v>
      </c>
      <c r="J16">
        <v>9.1199999999999992</v>
      </c>
      <c r="K16">
        <v>552</v>
      </c>
      <c r="N16" s="4"/>
      <c r="O16" s="4"/>
    </row>
    <row r="17" spans="1:22">
      <c r="A17" s="1">
        <v>43575</v>
      </c>
      <c r="B17" s="2">
        <v>0.55555555555555558</v>
      </c>
      <c r="C17">
        <v>79</v>
      </c>
      <c r="D17">
        <v>32.6</v>
      </c>
      <c r="E17" s="18">
        <f t="shared" si="0"/>
        <v>813</v>
      </c>
      <c r="F17" s="2">
        <v>0.56458333333333333</v>
      </c>
      <c r="G17">
        <v>10</v>
      </c>
      <c r="H17" t="s">
        <v>8</v>
      </c>
      <c r="I17">
        <v>140.1</v>
      </c>
      <c r="J17">
        <v>8.57</v>
      </c>
      <c r="K17">
        <v>537</v>
      </c>
      <c r="N17" s="4"/>
      <c r="O17" s="4"/>
    </row>
    <row r="18" spans="1:22" ht="17" thickBot="1">
      <c r="A18" s="1">
        <v>43578</v>
      </c>
      <c r="B18" s="2">
        <v>0.62222222222222223</v>
      </c>
      <c r="C18">
        <v>81</v>
      </c>
      <c r="D18">
        <v>22.5</v>
      </c>
      <c r="E18" s="18">
        <f t="shared" si="0"/>
        <v>431</v>
      </c>
      <c r="F18" s="2">
        <v>0.29930555555555555</v>
      </c>
      <c r="G18">
        <v>19</v>
      </c>
      <c r="H18" t="s">
        <v>8</v>
      </c>
      <c r="I18">
        <v>141.19999999999999</v>
      </c>
      <c r="J18">
        <v>8.0299999999999994</v>
      </c>
      <c r="K18">
        <v>483</v>
      </c>
      <c r="N18" s="5"/>
      <c r="O18" s="5"/>
    </row>
    <row r="19" spans="1:22">
      <c r="A19" s="1">
        <v>43580</v>
      </c>
      <c r="B19" s="2">
        <v>0.53402777777777777</v>
      </c>
      <c r="C19">
        <v>74</v>
      </c>
      <c r="D19">
        <v>22.5</v>
      </c>
      <c r="E19" s="18">
        <f t="shared" si="0"/>
        <v>579.99999999999989</v>
      </c>
      <c r="F19" s="2">
        <v>0.40277777777777773</v>
      </c>
      <c r="G19">
        <v>32</v>
      </c>
      <c r="H19" t="s">
        <v>9</v>
      </c>
      <c r="I19">
        <v>145.30000000000001</v>
      </c>
      <c r="J19">
        <v>9.3800000000000008</v>
      </c>
      <c r="K19">
        <v>578</v>
      </c>
    </row>
    <row r="20" spans="1:22" ht="17" thickBot="1">
      <c r="A20" s="1">
        <v>43585</v>
      </c>
      <c r="B20" s="2">
        <v>0.44166666666666665</v>
      </c>
      <c r="C20">
        <v>77</v>
      </c>
      <c r="D20">
        <v>29.7</v>
      </c>
      <c r="E20" s="18">
        <f t="shared" si="0"/>
        <v>581</v>
      </c>
      <c r="F20" s="2">
        <v>0.40347222222222223</v>
      </c>
      <c r="G20">
        <v>9</v>
      </c>
      <c r="H20" t="s">
        <v>9</v>
      </c>
      <c r="I20">
        <v>138.80000000000001</v>
      </c>
      <c r="J20">
        <v>8.4600000000000009</v>
      </c>
      <c r="K20">
        <v>526</v>
      </c>
    </row>
    <row r="21" spans="1:22">
      <c r="A21" s="1">
        <v>43586</v>
      </c>
      <c r="B21" s="2">
        <v>0.45069444444444445</v>
      </c>
      <c r="C21">
        <v>70</v>
      </c>
      <c r="D21">
        <v>29.7</v>
      </c>
      <c r="E21" s="18">
        <f t="shared" si="0"/>
        <v>581.99999999999989</v>
      </c>
      <c r="F21" s="2">
        <v>0.40416666666666662</v>
      </c>
      <c r="G21">
        <v>21</v>
      </c>
      <c r="H21" t="s">
        <v>9</v>
      </c>
      <c r="I21">
        <v>137.5</v>
      </c>
      <c r="J21">
        <v>9.52</v>
      </c>
      <c r="K21">
        <v>592</v>
      </c>
      <c r="N21" s="6"/>
      <c r="O21" s="6"/>
      <c r="P21" s="6"/>
      <c r="Q21" s="6"/>
      <c r="R21" s="6"/>
      <c r="S21" s="6"/>
    </row>
    <row r="22" spans="1:22">
      <c r="A22" s="1">
        <v>43588</v>
      </c>
      <c r="B22" s="2">
        <v>0.625</v>
      </c>
      <c r="C22">
        <v>81</v>
      </c>
      <c r="D22">
        <v>29.7</v>
      </c>
      <c r="E22" s="18">
        <f t="shared" si="0"/>
        <v>690</v>
      </c>
      <c r="F22" s="2">
        <v>0.47916666666666669</v>
      </c>
      <c r="G22">
        <v>43</v>
      </c>
      <c r="H22" t="s">
        <v>9</v>
      </c>
      <c r="I22">
        <v>138</v>
      </c>
      <c r="J22">
        <v>9.15</v>
      </c>
      <c r="K22">
        <v>555</v>
      </c>
      <c r="N22" s="4"/>
      <c r="O22" s="4"/>
      <c r="P22" s="4"/>
      <c r="Q22" s="4"/>
      <c r="R22" s="4"/>
      <c r="S22" s="4"/>
    </row>
    <row r="23" spans="1:22">
      <c r="A23" s="1">
        <v>43589</v>
      </c>
      <c r="B23" s="2">
        <v>0.4604166666666667</v>
      </c>
      <c r="C23">
        <v>70</v>
      </c>
      <c r="D23">
        <v>29.7</v>
      </c>
      <c r="E23" s="18">
        <f t="shared" si="0"/>
        <v>657</v>
      </c>
      <c r="F23" s="2">
        <v>0.45624999999999999</v>
      </c>
      <c r="G23">
        <v>29</v>
      </c>
      <c r="H23" t="s">
        <v>9</v>
      </c>
      <c r="I23">
        <v>139</v>
      </c>
      <c r="J23">
        <v>8.58</v>
      </c>
      <c r="K23">
        <v>538</v>
      </c>
      <c r="N23" s="4"/>
      <c r="O23" s="4"/>
      <c r="P23" s="4"/>
      <c r="Q23" s="4"/>
      <c r="R23" s="4"/>
      <c r="S23" s="4"/>
    </row>
    <row r="24" spans="1:22" ht="17" thickBot="1">
      <c r="A24" s="1">
        <v>43590</v>
      </c>
      <c r="B24" s="2">
        <v>0.51666666666666672</v>
      </c>
      <c r="C24">
        <v>80</v>
      </c>
      <c r="D24">
        <v>29.7</v>
      </c>
      <c r="E24" s="18">
        <f t="shared" si="0"/>
        <v>699</v>
      </c>
      <c r="F24" s="2">
        <v>0.48541666666666666</v>
      </c>
      <c r="G24">
        <v>16</v>
      </c>
      <c r="H24" t="s">
        <v>8</v>
      </c>
      <c r="I24">
        <v>139.30000000000001</v>
      </c>
      <c r="J24">
        <v>7.22</v>
      </c>
      <c r="K24">
        <v>442</v>
      </c>
      <c r="N24" s="5"/>
      <c r="O24" s="5"/>
      <c r="P24" s="5"/>
      <c r="Q24" s="5"/>
      <c r="R24" s="5"/>
      <c r="S24" s="5"/>
    </row>
    <row r="25" spans="1:22" ht="17" thickBot="1">
      <c r="A25" s="1">
        <v>43598</v>
      </c>
      <c r="B25" s="2">
        <v>0.39166666666666666</v>
      </c>
      <c r="C25">
        <v>76</v>
      </c>
      <c r="D25">
        <v>10.9</v>
      </c>
      <c r="E25" s="18">
        <f t="shared" si="0"/>
        <v>563</v>
      </c>
      <c r="F25" s="2">
        <v>0.39097222222222222</v>
      </c>
      <c r="G25">
        <v>30</v>
      </c>
      <c r="H25" t="s">
        <v>9</v>
      </c>
      <c r="I25">
        <v>140</v>
      </c>
      <c r="J25">
        <v>9.1199999999999992</v>
      </c>
      <c r="K25">
        <v>552</v>
      </c>
    </row>
    <row r="26" spans="1:22">
      <c r="A26" s="1">
        <v>43600</v>
      </c>
      <c r="B26" s="2">
        <v>0.40208333333333335</v>
      </c>
      <c r="C26">
        <v>83</v>
      </c>
      <c r="D26">
        <v>17</v>
      </c>
      <c r="E26" s="18">
        <f t="shared" si="0"/>
        <v>572</v>
      </c>
      <c r="F26" s="2">
        <v>0.3972222222222222</v>
      </c>
      <c r="G26">
        <v>30</v>
      </c>
      <c r="H26" t="s">
        <v>9</v>
      </c>
      <c r="I26">
        <v>141</v>
      </c>
      <c r="J26">
        <v>9.56</v>
      </c>
      <c r="K26">
        <v>596</v>
      </c>
      <c r="N26" s="6"/>
      <c r="O26" s="6"/>
      <c r="P26" s="6"/>
      <c r="Q26" s="6"/>
      <c r="R26" s="6"/>
      <c r="S26" s="6"/>
      <c r="T26" s="6"/>
      <c r="U26" s="6"/>
      <c r="V26" s="6"/>
    </row>
    <row r="27" spans="1:22">
      <c r="A27" s="19">
        <v>43602</v>
      </c>
      <c r="B27" s="2">
        <v>0.3743055555555555</v>
      </c>
      <c r="C27">
        <v>91</v>
      </c>
      <c r="D27">
        <v>17</v>
      </c>
      <c r="E27" s="18">
        <f t="shared" si="0"/>
        <v>497</v>
      </c>
      <c r="F27" s="2">
        <v>0.34513888888888888</v>
      </c>
      <c r="G27" s="20">
        <v>13</v>
      </c>
      <c r="H27" s="20" t="s">
        <v>9</v>
      </c>
      <c r="I27">
        <v>140.1</v>
      </c>
      <c r="J27">
        <v>8.33</v>
      </c>
      <c r="K27" s="20">
        <v>513</v>
      </c>
      <c r="N27" s="4"/>
      <c r="O27" s="4"/>
      <c r="P27" s="4"/>
      <c r="Q27" s="4"/>
      <c r="R27" s="4"/>
      <c r="S27" s="4"/>
      <c r="T27" s="4"/>
      <c r="U27" s="4"/>
      <c r="V27" s="4"/>
    </row>
    <row r="28" spans="1:22" ht="17" thickBot="1">
      <c r="A28" s="19">
        <v>43607</v>
      </c>
      <c r="B28" s="2">
        <v>0.34097222222222223</v>
      </c>
      <c r="C28">
        <v>78</v>
      </c>
      <c r="D28">
        <v>41.4</v>
      </c>
      <c r="E28" s="18">
        <f t="shared" si="0"/>
        <v>483.00000000000006</v>
      </c>
      <c r="F28" s="2">
        <v>0.3354166666666667</v>
      </c>
      <c r="G28" s="20">
        <v>24</v>
      </c>
      <c r="H28" s="20" t="s">
        <v>9</v>
      </c>
      <c r="I28">
        <v>144</v>
      </c>
      <c r="J28">
        <v>9.23</v>
      </c>
      <c r="K28" s="20">
        <v>563</v>
      </c>
      <c r="N28" s="5"/>
      <c r="O28" s="5"/>
      <c r="P28" s="5"/>
      <c r="Q28" s="5"/>
      <c r="R28" s="5"/>
      <c r="S28" s="5"/>
      <c r="T28" s="5"/>
      <c r="U28" s="5"/>
      <c r="V28" s="5"/>
    </row>
    <row r="29" spans="1:22">
      <c r="A29" s="19">
        <v>43608</v>
      </c>
      <c r="B29" s="2">
        <v>0.66805555555555562</v>
      </c>
      <c r="C29">
        <v>93</v>
      </c>
      <c r="D29">
        <v>41.4</v>
      </c>
      <c r="E29" s="18">
        <f t="shared" si="0"/>
        <v>542</v>
      </c>
      <c r="F29" s="2">
        <v>0.37638888888888888</v>
      </c>
      <c r="G29" s="20">
        <v>11</v>
      </c>
      <c r="H29" s="20" t="s">
        <v>8</v>
      </c>
      <c r="I29">
        <v>141.30000000000001</v>
      </c>
      <c r="J29">
        <v>8.4700000000000006</v>
      </c>
      <c r="K29" s="20">
        <v>527</v>
      </c>
    </row>
    <row r="30" spans="1:22">
      <c r="A30" s="19">
        <v>43609</v>
      </c>
      <c r="B30" s="2">
        <v>0.30902777777777779</v>
      </c>
      <c r="C30">
        <v>81</v>
      </c>
      <c r="D30">
        <v>41.4</v>
      </c>
      <c r="E30" s="18">
        <f t="shared" si="0"/>
        <v>489</v>
      </c>
      <c r="F30" s="2">
        <v>0.33958333333333335</v>
      </c>
      <c r="G30" s="20">
        <v>17</v>
      </c>
      <c r="H30" s="20" t="s">
        <v>9</v>
      </c>
      <c r="I30">
        <v>139.30000000000001</v>
      </c>
      <c r="J30">
        <v>9.26</v>
      </c>
      <c r="K30" s="20">
        <v>566</v>
      </c>
    </row>
    <row r="31" spans="1:22">
      <c r="A31" s="19">
        <v>43611</v>
      </c>
      <c r="B31" s="2">
        <v>0.44027777777777777</v>
      </c>
      <c r="C31">
        <v>85</v>
      </c>
      <c r="D31">
        <v>41.4</v>
      </c>
      <c r="E31" s="18">
        <f t="shared" si="0"/>
        <v>566</v>
      </c>
      <c r="F31" s="2">
        <v>0.39305555555555555</v>
      </c>
      <c r="G31" s="20">
        <v>30</v>
      </c>
      <c r="H31" s="20" t="s">
        <v>9</v>
      </c>
      <c r="I31">
        <v>139.19999999999999</v>
      </c>
      <c r="J31">
        <v>9.33</v>
      </c>
      <c r="K31" s="20">
        <v>573</v>
      </c>
    </row>
    <row r="32" spans="1:22">
      <c r="A32" s="19">
        <v>43612</v>
      </c>
      <c r="B32" s="2">
        <v>0.46249999999999997</v>
      </c>
      <c r="C32">
        <v>85</v>
      </c>
      <c r="D32">
        <v>41.4</v>
      </c>
      <c r="E32" s="18">
        <f t="shared" si="0"/>
        <v>609</v>
      </c>
      <c r="F32" s="2">
        <v>0.42291666666666666</v>
      </c>
      <c r="G32" s="20">
        <v>14</v>
      </c>
      <c r="H32" s="20" t="s">
        <v>8</v>
      </c>
      <c r="I32">
        <v>138.30000000000001</v>
      </c>
      <c r="J32">
        <v>6.59</v>
      </c>
      <c r="K32" s="20">
        <v>419</v>
      </c>
    </row>
    <row r="33" spans="1:16" ht="17" thickBot="1">
      <c r="A33" s="19">
        <v>43613</v>
      </c>
      <c r="B33" s="2">
        <v>0.4993055555555555</v>
      </c>
      <c r="C33">
        <v>84</v>
      </c>
      <c r="D33">
        <v>27.2</v>
      </c>
      <c r="E33" s="18">
        <f t="shared" si="0"/>
        <v>561</v>
      </c>
      <c r="F33" s="2">
        <v>0.38958333333333334</v>
      </c>
      <c r="G33" s="20">
        <v>14</v>
      </c>
      <c r="H33" s="20" t="s">
        <v>8</v>
      </c>
      <c r="I33">
        <v>138.5</v>
      </c>
      <c r="J33">
        <v>7.32</v>
      </c>
      <c r="K33" s="20">
        <v>452</v>
      </c>
    </row>
    <row r="34" spans="1:16">
      <c r="A34" s="19">
        <v>43615</v>
      </c>
      <c r="B34" s="2">
        <v>0.36319444444444443</v>
      </c>
      <c r="C34">
        <v>73</v>
      </c>
      <c r="D34">
        <v>27.2</v>
      </c>
      <c r="E34" s="18">
        <f t="shared" si="0"/>
        <v>458</v>
      </c>
      <c r="F34" s="2">
        <v>0.31805555555555554</v>
      </c>
      <c r="G34" s="20">
        <v>8</v>
      </c>
      <c r="H34" s="20" t="s">
        <v>8</v>
      </c>
      <c r="I34">
        <v>139.6</v>
      </c>
      <c r="J34">
        <v>7.45</v>
      </c>
      <c r="K34" s="20">
        <v>465</v>
      </c>
      <c r="N34" s="6"/>
      <c r="O34" s="6"/>
      <c r="P34" s="6"/>
    </row>
    <row r="35" spans="1:16">
      <c r="A35" s="19">
        <v>43616</v>
      </c>
      <c r="B35" s="2">
        <v>0.72222222222222221</v>
      </c>
      <c r="C35">
        <v>83</v>
      </c>
      <c r="D35">
        <v>27.2</v>
      </c>
      <c r="E35" s="18">
        <f t="shared" si="0"/>
        <v>457.00000000000006</v>
      </c>
      <c r="F35" s="2">
        <v>0.31736111111111115</v>
      </c>
      <c r="G35" s="20">
        <v>13</v>
      </c>
      <c r="H35" s="20" t="s">
        <v>8</v>
      </c>
      <c r="I35">
        <v>139</v>
      </c>
      <c r="J35">
        <v>8.01</v>
      </c>
      <c r="K35" s="20">
        <v>481</v>
      </c>
      <c r="N35" s="4"/>
      <c r="O35" s="4"/>
      <c r="P35" s="4"/>
    </row>
    <row r="36" spans="1:16">
      <c r="A36" s="19">
        <v>43617</v>
      </c>
      <c r="B36" s="2">
        <v>0.35000000000000003</v>
      </c>
      <c r="C36">
        <v>80</v>
      </c>
      <c r="D36">
        <v>27.2</v>
      </c>
      <c r="E36" s="18">
        <f t="shared" si="0"/>
        <v>523</v>
      </c>
      <c r="F36" s="2">
        <v>0.36319444444444443</v>
      </c>
      <c r="G36" s="20">
        <v>15</v>
      </c>
      <c r="H36" s="20" t="s">
        <v>8</v>
      </c>
      <c r="I36">
        <v>139</v>
      </c>
      <c r="J36">
        <v>7.59</v>
      </c>
      <c r="K36" s="20">
        <v>479</v>
      </c>
      <c r="N36" s="4"/>
      <c r="O36" s="4"/>
      <c r="P36" s="4"/>
    </row>
    <row r="37" spans="1:16">
      <c r="A37" s="19">
        <v>43620</v>
      </c>
      <c r="B37" s="2">
        <v>0.53888888888888886</v>
      </c>
      <c r="C37">
        <v>88</v>
      </c>
      <c r="D37">
        <v>25.5</v>
      </c>
      <c r="E37" s="18">
        <f t="shared" si="0"/>
        <v>414.00000000000006</v>
      </c>
      <c r="F37" s="2">
        <v>0.28750000000000003</v>
      </c>
      <c r="G37" s="20">
        <v>12</v>
      </c>
      <c r="H37" s="20" t="s">
        <v>8</v>
      </c>
      <c r="I37">
        <v>139.19999999999999</v>
      </c>
      <c r="J37">
        <v>8.11</v>
      </c>
      <c r="K37" s="20">
        <v>491</v>
      </c>
      <c r="N37" s="4"/>
      <c r="O37" s="4"/>
      <c r="P37" s="4"/>
    </row>
    <row r="38" spans="1:16">
      <c r="A38" s="19">
        <v>43621</v>
      </c>
      <c r="B38" s="2">
        <v>0.5444444444444444</v>
      </c>
      <c r="C38">
        <v>91</v>
      </c>
      <c r="D38">
        <v>25.5</v>
      </c>
      <c r="E38" s="18">
        <f t="shared" si="0"/>
        <v>555</v>
      </c>
      <c r="F38" s="2">
        <v>0.38541666666666669</v>
      </c>
      <c r="G38" s="20">
        <v>8</v>
      </c>
      <c r="H38" s="20" t="s">
        <v>8</v>
      </c>
      <c r="I38">
        <v>139.69999999999999</v>
      </c>
      <c r="J38">
        <v>7.27</v>
      </c>
      <c r="K38" s="20">
        <v>447</v>
      </c>
      <c r="N38" s="4"/>
      <c r="O38" s="4"/>
      <c r="P38" s="4"/>
    </row>
    <row r="39" spans="1:16">
      <c r="A39" s="19">
        <v>43622</v>
      </c>
      <c r="B39" s="2">
        <v>0.43611111111111112</v>
      </c>
      <c r="C39">
        <v>86</v>
      </c>
      <c r="D39">
        <v>25.5</v>
      </c>
      <c r="E39" s="18">
        <f t="shared" si="0"/>
        <v>572</v>
      </c>
      <c r="F39" s="2">
        <v>0.3972222222222222</v>
      </c>
      <c r="G39" s="20">
        <v>17</v>
      </c>
      <c r="H39" s="20" t="s">
        <v>8</v>
      </c>
      <c r="I39">
        <v>140.1</v>
      </c>
      <c r="J39">
        <v>8.15</v>
      </c>
      <c r="K39" s="20">
        <v>495</v>
      </c>
      <c r="N39" s="4"/>
      <c r="O39" s="4"/>
      <c r="P39" s="4"/>
    </row>
    <row r="40" spans="1:16">
      <c r="N40" s="4"/>
      <c r="O40" s="4"/>
      <c r="P40" s="4"/>
    </row>
    <row r="41" spans="1:16">
      <c r="N41" s="4"/>
      <c r="O41" s="4"/>
      <c r="P41" s="4"/>
    </row>
    <row r="42" spans="1:16">
      <c r="N42" s="4"/>
      <c r="O42" s="4"/>
      <c r="P42" s="4"/>
    </row>
    <row r="43" spans="1:16">
      <c r="N43" s="4"/>
      <c r="O43" s="4"/>
      <c r="P43" s="4"/>
    </row>
    <row r="44" spans="1:16">
      <c r="N44" s="4"/>
      <c r="O44" s="4"/>
      <c r="P44" s="4"/>
    </row>
    <row r="45" spans="1:16">
      <c r="B45" s="2"/>
      <c r="N45" s="4"/>
      <c r="O45" s="4"/>
      <c r="P45" s="4"/>
    </row>
    <row r="46" spans="1:16">
      <c r="B46" s="2"/>
      <c r="N46" s="4"/>
      <c r="O46" s="4"/>
      <c r="P46" s="4"/>
    </row>
    <row r="47" spans="1:16">
      <c r="B47" s="2"/>
      <c r="N47" s="4"/>
      <c r="O47" s="4"/>
      <c r="P47" s="4"/>
    </row>
    <row r="48" spans="1:16">
      <c r="B48" s="2"/>
      <c r="N48" s="4"/>
      <c r="O48" s="4"/>
      <c r="P48" s="4"/>
    </row>
    <row r="49" spans="2:16">
      <c r="B49" s="2"/>
      <c r="N49" s="4"/>
      <c r="O49" s="4"/>
      <c r="P49" s="4"/>
    </row>
    <row r="50" spans="2:16">
      <c r="B50" s="2"/>
      <c r="N50" s="4"/>
      <c r="O50" s="4"/>
      <c r="P50" s="4"/>
    </row>
    <row r="51" spans="2:16">
      <c r="B51" s="2"/>
      <c r="N51" s="4"/>
      <c r="O51" s="4"/>
      <c r="P51" s="4"/>
    </row>
    <row r="52" spans="2:16">
      <c r="B52" s="2"/>
      <c r="N52" s="4"/>
      <c r="O52" s="4"/>
      <c r="P52" s="4"/>
    </row>
    <row r="53" spans="2:16">
      <c r="B53" s="2"/>
      <c r="N53" s="4"/>
      <c r="O53" s="4"/>
      <c r="P53" s="4"/>
    </row>
    <row r="54" spans="2:16">
      <c r="B54" s="2"/>
      <c r="N54" s="4"/>
      <c r="O54" s="4"/>
      <c r="P54" s="4"/>
    </row>
    <row r="55" spans="2:16">
      <c r="B55" s="2"/>
      <c r="N55" s="4"/>
      <c r="O55" s="4"/>
      <c r="P55" s="4"/>
    </row>
    <row r="56" spans="2:16">
      <c r="B56" s="2"/>
      <c r="N56" s="4"/>
      <c r="O56" s="4"/>
      <c r="P56" s="4"/>
    </row>
    <row r="57" spans="2:16">
      <c r="B57" s="2"/>
      <c r="N57" s="4"/>
      <c r="O57" s="4"/>
      <c r="P57" s="4"/>
    </row>
    <row r="58" spans="2:16">
      <c r="B58" s="2"/>
      <c r="N58" s="4"/>
      <c r="O58" s="4"/>
      <c r="P58" s="4"/>
    </row>
    <row r="59" spans="2:16">
      <c r="B59" s="2"/>
      <c r="N59" s="4"/>
      <c r="O59" s="4"/>
      <c r="P59" s="4"/>
    </row>
    <row r="60" spans="2:16">
      <c r="B60" s="2"/>
      <c r="N60" s="4"/>
      <c r="O60" s="4"/>
      <c r="P60" s="4"/>
    </row>
    <row r="61" spans="2:16">
      <c r="B61" s="2"/>
      <c r="N61" s="4"/>
      <c r="O61" s="4"/>
      <c r="P61" s="4"/>
    </row>
    <row r="62" spans="2:16">
      <c r="B62" s="2"/>
      <c r="N62" s="4"/>
      <c r="O62" s="4"/>
      <c r="P62" s="4"/>
    </row>
    <row r="63" spans="2:16">
      <c r="B63" s="2"/>
      <c r="N63" s="4"/>
      <c r="O63" s="4"/>
      <c r="P63" s="4"/>
    </row>
    <row r="64" spans="2:16">
      <c r="B64" s="2"/>
      <c r="N64" s="4"/>
      <c r="O64" s="4"/>
      <c r="P64" s="4"/>
    </row>
    <row r="65" spans="2:16">
      <c r="B65" s="2"/>
      <c r="N65" s="4"/>
      <c r="O65" s="4"/>
      <c r="P65" s="4"/>
    </row>
    <row r="66" spans="2:16">
      <c r="B66" s="2"/>
      <c r="N66" s="4"/>
      <c r="O66" s="4"/>
      <c r="P66" s="4"/>
    </row>
    <row r="67" spans="2:16">
      <c r="B67" s="2"/>
      <c r="N67" s="4"/>
      <c r="O67" s="4"/>
      <c r="P67" s="4"/>
    </row>
    <row r="68" spans="2:16">
      <c r="B68" s="2"/>
      <c r="N68" s="4"/>
      <c r="O68" s="4"/>
      <c r="P68" s="4"/>
    </row>
    <row r="69" spans="2:16">
      <c r="B69" s="2"/>
      <c r="N69" s="4"/>
      <c r="O69" s="4"/>
      <c r="P69" s="4"/>
    </row>
    <row r="70" spans="2:16">
      <c r="B70" s="2"/>
      <c r="N70" s="4"/>
      <c r="O70" s="4"/>
      <c r="P70" s="4"/>
    </row>
    <row r="71" spans="2:16">
      <c r="B71" s="2"/>
      <c r="N71" s="4"/>
      <c r="O71" s="4"/>
      <c r="P71" s="4"/>
    </row>
    <row r="72" spans="2:16" ht="17" thickBot="1">
      <c r="B72" s="2"/>
      <c r="G72" s="2"/>
      <c r="N72" s="5"/>
      <c r="O72" s="5"/>
      <c r="P72" s="5"/>
    </row>
    <row r="73" spans="2:16">
      <c r="B73" s="2"/>
      <c r="G73" s="2"/>
    </row>
    <row r="74" spans="2:16">
      <c r="B74" s="2"/>
      <c r="G74" s="2"/>
    </row>
    <row r="75" spans="2:16">
      <c r="B75" s="2"/>
      <c r="G75" s="2"/>
    </row>
    <row r="76" spans="2:16">
      <c r="B76" s="2"/>
      <c r="G76" s="2"/>
    </row>
    <row r="77" spans="2:16">
      <c r="B77" s="2"/>
      <c r="G77" s="2"/>
    </row>
    <row r="78" spans="2:16">
      <c r="B78" s="2"/>
      <c r="G78" s="2"/>
    </row>
    <row r="79" spans="2:16">
      <c r="B79" s="2"/>
      <c r="G79" s="2"/>
    </row>
    <row r="80" spans="2:16">
      <c r="B80" s="2"/>
      <c r="G80" s="2"/>
    </row>
    <row r="81" spans="2:7">
      <c r="B81" s="2"/>
      <c r="G81" s="2"/>
    </row>
    <row r="82" spans="2:7">
      <c r="B82" s="2"/>
      <c r="G82" s="2"/>
    </row>
    <row r="83" spans="2:7">
      <c r="G83" s="2"/>
    </row>
    <row r="84" spans="2:7">
      <c r="G84" s="2"/>
    </row>
    <row r="85" spans="2:7">
      <c r="G85" s="2"/>
    </row>
    <row r="86" spans="2:7">
      <c r="G86" s="2"/>
    </row>
    <row r="87" spans="2:7">
      <c r="G87" s="2"/>
    </row>
    <row r="88" spans="2:7">
      <c r="G88" s="2"/>
    </row>
    <row r="89" spans="2:7">
      <c r="G89" s="2"/>
    </row>
    <row r="90" spans="2:7">
      <c r="G90" s="2"/>
    </row>
    <row r="91" spans="2:7">
      <c r="G91" s="2"/>
    </row>
    <row r="92" spans="2:7">
      <c r="G92" s="2"/>
    </row>
    <row r="93" spans="2:7">
      <c r="G93" s="2"/>
    </row>
    <row r="94" spans="2:7">
      <c r="G94" s="2"/>
    </row>
    <row r="95" spans="2:7">
      <c r="G95" s="2"/>
    </row>
    <row r="96" spans="2:7">
      <c r="B96" s="2"/>
      <c r="G96" s="2"/>
    </row>
    <row r="97" spans="2:7">
      <c r="B97" s="2"/>
      <c r="G97" s="2"/>
    </row>
    <row r="98" spans="2:7">
      <c r="B98" s="2"/>
      <c r="G98" s="2"/>
    </row>
    <row r="99" spans="2:7">
      <c r="B99" s="2"/>
      <c r="G99" s="2"/>
    </row>
    <row r="100" spans="2:7">
      <c r="B100" s="2"/>
      <c r="G100" s="2"/>
    </row>
    <row r="101" spans="2:7">
      <c r="B101" s="2"/>
      <c r="G101" s="2"/>
    </row>
    <row r="102" spans="2:7">
      <c r="B102" s="2"/>
      <c r="G102" s="2"/>
    </row>
    <row r="103" spans="2:7">
      <c r="B103" s="2"/>
      <c r="G103" s="2"/>
    </row>
    <row r="104" spans="2:7">
      <c r="B104" s="2"/>
      <c r="G104" s="2"/>
    </row>
    <row r="105" spans="2:7">
      <c r="B105" s="2"/>
      <c r="G105" s="2"/>
    </row>
    <row r="106" spans="2:7">
      <c r="B106" s="2"/>
      <c r="G106" s="2"/>
    </row>
    <row r="107" spans="2:7">
      <c r="B107" s="2"/>
      <c r="G107" s="2"/>
    </row>
    <row r="108" spans="2:7">
      <c r="B108" s="2"/>
      <c r="G108" s="2"/>
    </row>
    <row r="109" spans="2:7">
      <c r="B109" s="2"/>
      <c r="G109" s="2"/>
    </row>
    <row r="110" spans="2:7">
      <c r="B110" s="2"/>
    </row>
    <row r="111" spans="2:7">
      <c r="B111" s="2"/>
    </row>
    <row r="112" spans="2:7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6C719-5464-CC48-ADF2-D04ED7A583B9}">
  <dimension ref="A1:J14"/>
  <sheetViews>
    <sheetView tabSelected="1" workbookViewId="0">
      <selection activeCell="I3" sqref="I3:J5"/>
    </sheetView>
  </sheetViews>
  <sheetFormatPr baseColWidth="10" defaultRowHeight="16"/>
  <cols>
    <col min="2" max="2" width="14.6640625" customWidth="1"/>
  </cols>
  <sheetData>
    <row r="1" spans="1:10">
      <c r="A1" t="s">
        <v>0</v>
      </c>
      <c r="B1" t="s">
        <v>91</v>
      </c>
      <c r="C1" t="s">
        <v>92</v>
      </c>
      <c r="D1" t="s">
        <v>2</v>
      </c>
    </row>
    <row r="2" spans="1:10">
      <c r="A2" s="15">
        <v>43602</v>
      </c>
      <c r="B2" s="14">
        <v>13</v>
      </c>
      <c r="C2" s="14" t="s">
        <v>9</v>
      </c>
      <c r="D2" s="14">
        <v>513</v>
      </c>
    </row>
    <row r="3" spans="1:10">
      <c r="A3" s="15">
        <v>43607</v>
      </c>
      <c r="B3" s="14">
        <v>24</v>
      </c>
      <c r="C3" s="14" t="s">
        <v>9</v>
      </c>
      <c r="D3" s="14">
        <v>563</v>
      </c>
      <c r="I3" t="s">
        <v>11</v>
      </c>
      <c r="J3">
        <f>AVERAGE(D2:D14)</f>
        <v>497.76923076923077</v>
      </c>
    </row>
    <row r="4" spans="1:10">
      <c r="A4" s="15">
        <v>43608</v>
      </c>
      <c r="B4" s="14">
        <v>11</v>
      </c>
      <c r="C4" s="14" t="s">
        <v>8</v>
      </c>
      <c r="D4" s="14">
        <v>527</v>
      </c>
      <c r="I4" t="s">
        <v>12</v>
      </c>
      <c r="J4">
        <f>MEDIAN(D2:D14)</f>
        <v>491</v>
      </c>
    </row>
    <row r="5" spans="1:10">
      <c r="A5" s="15">
        <v>43609</v>
      </c>
      <c r="B5" s="14">
        <v>17</v>
      </c>
      <c r="C5" s="14" t="s">
        <v>9</v>
      </c>
      <c r="D5" s="14">
        <v>566</v>
      </c>
      <c r="I5" t="s">
        <v>13</v>
      </c>
      <c r="J5" t="e">
        <f>MODE(D2:D14)</f>
        <v>#N/A</v>
      </c>
    </row>
    <row r="6" spans="1:10">
      <c r="A6" s="15">
        <v>43611</v>
      </c>
      <c r="B6" s="14">
        <v>30</v>
      </c>
      <c r="C6" s="14" t="s">
        <v>9</v>
      </c>
      <c r="D6" s="14">
        <v>573</v>
      </c>
    </row>
    <row r="7" spans="1:10">
      <c r="A7" s="15">
        <v>43612</v>
      </c>
      <c r="B7" s="14">
        <v>14</v>
      </c>
      <c r="C7" s="14" t="s">
        <v>8</v>
      </c>
      <c r="D7" s="14">
        <v>419</v>
      </c>
    </row>
    <row r="8" spans="1:10">
      <c r="A8" s="15">
        <v>43613</v>
      </c>
      <c r="B8" s="14">
        <v>14</v>
      </c>
      <c r="C8" s="14" t="s">
        <v>8</v>
      </c>
      <c r="D8" s="14">
        <v>452</v>
      </c>
    </row>
    <row r="9" spans="1:10">
      <c r="A9" s="15">
        <v>43615</v>
      </c>
      <c r="B9" s="14">
        <v>8</v>
      </c>
      <c r="C9" s="14" t="s">
        <v>8</v>
      </c>
      <c r="D9" s="14">
        <v>465</v>
      </c>
    </row>
    <row r="10" spans="1:10">
      <c r="A10" s="15">
        <v>43616</v>
      </c>
      <c r="B10" s="14">
        <v>13</v>
      </c>
      <c r="C10" s="14" t="s">
        <v>8</v>
      </c>
      <c r="D10" s="14">
        <v>481</v>
      </c>
    </row>
    <row r="11" spans="1:10">
      <c r="A11" s="15">
        <v>43617</v>
      </c>
      <c r="B11" s="14">
        <v>15</v>
      </c>
      <c r="C11" s="14" t="s">
        <v>8</v>
      </c>
      <c r="D11" s="14">
        <v>479</v>
      </c>
    </row>
    <row r="12" spans="1:10">
      <c r="A12" s="15">
        <v>43620</v>
      </c>
      <c r="B12" s="14">
        <v>12</v>
      </c>
      <c r="C12" s="14" t="s">
        <v>8</v>
      </c>
      <c r="D12" s="14">
        <v>491</v>
      </c>
    </row>
    <row r="13" spans="1:10">
      <c r="A13" s="15">
        <v>43621</v>
      </c>
      <c r="B13" s="14">
        <v>8</v>
      </c>
      <c r="C13" s="14" t="s">
        <v>8</v>
      </c>
      <c r="D13" s="14">
        <v>447</v>
      </c>
    </row>
    <row r="14" spans="1:10">
      <c r="A14" s="15">
        <v>43622</v>
      </c>
      <c r="B14" s="14">
        <v>17</v>
      </c>
      <c r="C14" s="14" t="s">
        <v>8</v>
      </c>
      <c r="D14" s="14">
        <v>495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12423-D0FE-014F-8C38-78FBE8B43AE4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6EC8-E024-5143-B15C-D9119110A1ED}">
  <dimension ref="A1:K39"/>
  <sheetViews>
    <sheetView workbookViewId="0">
      <selection activeCell="K19" sqref="K19"/>
    </sheetView>
  </sheetViews>
  <sheetFormatPr baseColWidth="10" defaultRowHeight="16"/>
  <sheetData>
    <row r="1" spans="1:11">
      <c r="A1" s="14" t="s">
        <v>0</v>
      </c>
      <c r="B1" t="s">
        <v>2</v>
      </c>
      <c r="C1" t="s">
        <v>49</v>
      </c>
    </row>
    <row r="2" spans="1:11">
      <c r="A2" s="13">
        <v>43544</v>
      </c>
      <c r="B2">
        <v>8.4</v>
      </c>
      <c r="C2">
        <v>520</v>
      </c>
    </row>
    <row r="3" spans="1:11">
      <c r="A3" s="13">
        <v>43546</v>
      </c>
      <c r="B3">
        <v>8.43</v>
      </c>
      <c r="C3">
        <v>523</v>
      </c>
    </row>
    <row r="4" spans="1:11">
      <c r="A4" s="13">
        <v>43550</v>
      </c>
      <c r="B4">
        <v>9.1199999999999992</v>
      </c>
      <c r="C4">
        <v>552</v>
      </c>
      <c r="G4" t="s">
        <v>48</v>
      </c>
      <c r="K4" t="s">
        <v>65</v>
      </c>
    </row>
    <row r="5" spans="1:11">
      <c r="A5" s="13">
        <v>43551</v>
      </c>
      <c r="B5">
        <v>9.1</v>
      </c>
      <c r="C5">
        <v>550</v>
      </c>
      <c r="G5" t="s">
        <v>69</v>
      </c>
      <c r="K5" t="s">
        <v>67</v>
      </c>
    </row>
    <row r="6" spans="1:11">
      <c r="A6" s="13">
        <v>43553</v>
      </c>
      <c r="B6">
        <v>9.5500000000000007</v>
      </c>
      <c r="C6">
        <v>595</v>
      </c>
      <c r="K6" t="s">
        <v>68</v>
      </c>
    </row>
    <row r="7" spans="1:11">
      <c r="A7" s="13">
        <v>43557</v>
      </c>
      <c r="B7">
        <v>7.36</v>
      </c>
      <c r="C7">
        <v>456</v>
      </c>
      <c r="G7" s="12">
        <v>8.31</v>
      </c>
      <c r="H7" s="12" t="s">
        <v>51</v>
      </c>
    </row>
    <row r="8" spans="1:11">
      <c r="A8" s="13">
        <v>43560</v>
      </c>
      <c r="B8">
        <v>8.27</v>
      </c>
      <c r="C8">
        <v>507</v>
      </c>
    </row>
    <row r="9" spans="1:11">
      <c r="A9" s="13">
        <v>43561</v>
      </c>
      <c r="B9">
        <v>9.52</v>
      </c>
      <c r="C9">
        <v>592</v>
      </c>
    </row>
    <row r="10" spans="1:11">
      <c r="A10" s="13">
        <v>43564</v>
      </c>
      <c r="B10">
        <v>9.26</v>
      </c>
      <c r="C10">
        <v>566</v>
      </c>
    </row>
    <row r="11" spans="1:11">
      <c r="A11" s="13">
        <v>43565</v>
      </c>
      <c r="B11">
        <v>9.11</v>
      </c>
      <c r="C11">
        <v>551</v>
      </c>
      <c r="H11" t="s">
        <v>50</v>
      </c>
    </row>
    <row r="12" spans="1:11">
      <c r="A12" s="13">
        <v>43566</v>
      </c>
      <c r="B12">
        <v>10.220000000000001</v>
      </c>
      <c r="C12">
        <v>622</v>
      </c>
      <c r="H12" s="12">
        <f>STDEV(C2:C26)</f>
        <v>44.125653913945946</v>
      </c>
    </row>
    <row r="13" spans="1:11">
      <c r="A13" s="13">
        <v>43567</v>
      </c>
      <c r="B13">
        <v>8.39</v>
      </c>
      <c r="C13">
        <v>519</v>
      </c>
    </row>
    <row r="14" spans="1:11">
      <c r="A14" s="13">
        <v>43570</v>
      </c>
      <c r="B14">
        <v>8.4600000000000009</v>
      </c>
      <c r="C14">
        <v>526</v>
      </c>
    </row>
    <row r="15" spans="1:11">
      <c r="A15" s="13">
        <v>43571</v>
      </c>
      <c r="B15">
        <v>8.06</v>
      </c>
      <c r="C15">
        <v>486</v>
      </c>
    </row>
    <row r="16" spans="1:11">
      <c r="A16" s="13">
        <v>43573</v>
      </c>
      <c r="B16">
        <v>9.1199999999999992</v>
      </c>
      <c r="C16">
        <v>552</v>
      </c>
    </row>
    <row r="17" spans="1:6">
      <c r="A17" s="13">
        <v>43575</v>
      </c>
      <c r="B17">
        <v>8.57</v>
      </c>
      <c r="C17">
        <v>537</v>
      </c>
    </row>
    <row r="18" spans="1:6">
      <c r="A18" s="13">
        <v>43578</v>
      </c>
      <c r="B18">
        <v>8.0299999999999994</v>
      </c>
      <c r="C18">
        <v>483</v>
      </c>
    </row>
    <row r="19" spans="1:6">
      <c r="A19" s="13">
        <v>43580</v>
      </c>
      <c r="B19">
        <v>9.3800000000000008</v>
      </c>
      <c r="C19">
        <v>578</v>
      </c>
      <c r="F19">
        <f>AVERAGE(C2:C26)</f>
        <v>540.64</v>
      </c>
    </row>
    <row r="20" spans="1:6">
      <c r="A20" s="13">
        <v>43585</v>
      </c>
      <c r="B20">
        <v>8.4600000000000009</v>
      </c>
      <c r="C20">
        <v>526</v>
      </c>
    </row>
    <row r="21" spans="1:6">
      <c r="A21" s="13">
        <v>43586</v>
      </c>
      <c r="B21">
        <v>9.52</v>
      </c>
      <c r="C21">
        <v>592</v>
      </c>
    </row>
    <row r="22" spans="1:6">
      <c r="A22" s="13">
        <v>43588</v>
      </c>
      <c r="B22">
        <v>9.15</v>
      </c>
      <c r="C22">
        <v>555</v>
      </c>
    </row>
    <row r="23" spans="1:6">
      <c r="A23" s="13">
        <v>43589</v>
      </c>
      <c r="B23">
        <v>8.58</v>
      </c>
      <c r="C23">
        <v>538</v>
      </c>
    </row>
    <row r="24" spans="1:6">
      <c r="A24" s="13">
        <v>43590</v>
      </c>
      <c r="B24">
        <v>7.22</v>
      </c>
      <c r="C24">
        <v>442</v>
      </c>
    </row>
    <row r="25" spans="1:6">
      <c r="A25" s="13">
        <v>43598</v>
      </c>
      <c r="B25">
        <v>9.1199999999999992</v>
      </c>
      <c r="C25">
        <v>552</v>
      </c>
    </row>
    <row r="26" spans="1:6">
      <c r="A26" s="13">
        <v>43600</v>
      </c>
      <c r="B26">
        <v>9.56</v>
      </c>
      <c r="C26">
        <v>596</v>
      </c>
    </row>
    <row r="27" spans="1:6">
      <c r="A27" s="15">
        <v>43602</v>
      </c>
      <c r="B27">
        <v>8.33</v>
      </c>
      <c r="C27">
        <v>513</v>
      </c>
    </row>
    <row r="28" spans="1:6">
      <c r="A28" s="15">
        <v>43607</v>
      </c>
      <c r="B28">
        <v>9.23</v>
      </c>
      <c r="C28">
        <v>563</v>
      </c>
    </row>
    <row r="29" spans="1:6">
      <c r="A29" s="15">
        <v>43608</v>
      </c>
      <c r="B29">
        <v>8.4700000000000006</v>
      </c>
      <c r="C29">
        <v>527</v>
      </c>
    </row>
    <row r="30" spans="1:6">
      <c r="A30" s="15">
        <v>43609</v>
      </c>
      <c r="B30">
        <v>9.26</v>
      </c>
      <c r="C30">
        <v>566</v>
      </c>
    </row>
    <row r="31" spans="1:6">
      <c r="A31" s="15">
        <v>43611</v>
      </c>
      <c r="B31">
        <v>9.33</v>
      </c>
      <c r="C31">
        <v>573</v>
      </c>
    </row>
    <row r="32" spans="1:6">
      <c r="A32" s="15">
        <v>43612</v>
      </c>
      <c r="B32">
        <v>6.59</v>
      </c>
      <c r="C32">
        <v>419</v>
      </c>
    </row>
    <row r="33" spans="1:3">
      <c r="A33" s="15">
        <v>43613</v>
      </c>
      <c r="B33">
        <v>7.32</v>
      </c>
      <c r="C33">
        <v>452</v>
      </c>
    </row>
    <row r="34" spans="1:3">
      <c r="A34" s="15">
        <v>43615</v>
      </c>
      <c r="B34">
        <v>7.45</v>
      </c>
      <c r="C34">
        <v>465</v>
      </c>
    </row>
    <row r="35" spans="1:3">
      <c r="A35" s="15">
        <v>43616</v>
      </c>
      <c r="B35">
        <v>8.01</v>
      </c>
      <c r="C35">
        <v>481</v>
      </c>
    </row>
    <row r="36" spans="1:3">
      <c r="A36" s="1">
        <v>43617</v>
      </c>
      <c r="B36">
        <v>7.59</v>
      </c>
      <c r="C36">
        <v>479</v>
      </c>
    </row>
    <row r="37" spans="1:3">
      <c r="A37" s="1">
        <v>43620</v>
      </c>
      <c r="B37">
        <v>8.11</v>
      </c>
      <c r="C37">
        <v>491</v>
      </c>
    </row>
    <row r="38" spans="1:3">
      <c r="A38" s="1">
        <v>43621</v>
      </c>
      <c r="B38">
        <v>7.27</v>
      </c>
      <c r="C38">
        <v>447</v>
      </c>
    </row>
    <row r="39" spans="1:3">
      <c r="A39" s="1">
        <v>43622</v>
      </c>
      <c r="B39">
        <v>8.15</v>
      </c>
      <c r="C39">
        <v>495</v>
      </c>
    </row>
  </sheetData>
  <pageMargins left="0.7" right="0.7" top="0.75" bottom="0.75" header="0.3" footer="0.3"/>
  <ignoredErrors>
    <ignoredError sqref="H12" formulaRange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5D219-4D97-C845-BA62-066E6F779CEE}">
  <dimension ref="A1:S39"/>
  <sheetViews>
    <sheetView topLeftCell="H7" workbookViewId="0">
      <selection activeCell="V25" sqref="V25"/>
    </sheetView>
  </sheetViews>
  <sheetFormatPr baseColWidth="10" defaultRowHeight="16"/>
  <cols>
    <col min="13" max="13" width="13.83203125" customWidth="1"/>
  </cols>
  <sheetData>
    <row r="1" spans="1:17" ht="17" thickBot="1">
      <c r="A1" s="9" t="s">
        <v>2</v>
      </c>
      <c r="B1" t="s">
        <v>40</v>
      </c>
      <c r="H1" t="s">
        <v>2</v>
      </c>
      <c r="J1" t="s">
        <v>2</v>
      </c>
      <c r="K1" t="s">
        <v>5</v>
      </c>
      <c r="L1" t="s">
        <v>2</v>
      </c>
      <c r="M1" t="s">
        <v>0</v>
      </c>
      <c r="N1" t="s">
        <v>49</v>
      </c>
      <c r="O1" t="s">
        <v>41</v>
      </c>
    </row>
    <row r="2" spans="1:17">
      <c r="A2" s="10">
        <v>0.3611111111111111</v>
      </c>
      <c r="B2">
        <v>6</v>
      </c>
      <c r="H2" s="2">
        <v>0.3611111111111111</v>
      </c>
      <c r="I2" s="10">
        <v>6.053240740740741E-3</v>
      </c>
      <c r="J2">
        <v>8.4</v>
      </c>
      <c r="K2" s="2">
        <v>0.35347222222222219</v>
      </c>
      <c r="L2">
        <v>8.4</v>
      </c>
      <c r="M2" s="1">
        <v>43544</v>
      </c>
      <c r="N2">
        <v>520</v>
      </c>
      <c r="O2">
        <v>400</v>
      </c>
      <c r="P2" s="6"/>
      <c r="Q2" s="6"/>
    </row>
    <row r="3" spans="1:17">
      <c r="A3" s="10">
        <v>0.36319444444444443</v>
      </c>
      <c r="B3">
        <v>7</v>
      </c>
      <c r="H3" s="2">
        <v>0.36319444444444443</v>
      </c>
      <c r="I3" s="11">
        <v>6.053240740740741E-3</v>
      </c>
      <c r="J3">
        <v>8.43</v>
      </c>
      <c r="K3" s="2">
        <v>0.46111111111111108</v>
      </c>
      <c r="L3">
        <v>8.43</v>
      </c>
      <c r="M3" s="1">
        <v>43546</v>
      </c>
      <c r="N3">
        <v>523</v>
      </c>
      <c r="O3">
        <v>450</v>
      </c>
      <c r="P3" s="8"/>
      <c r="Q3" s="4"/>
    </row>
    <row r="4" spans="1:17">
      <c r="A4" s="10">
        <v>0.3833333333333333</v>
      </c>
      <c r="B4">
        <v>8</v>
      </c>
      <c r="H4" s="2">
        <v>0.3833333333333333</v>
      </c>
      <c r="J4">
        <v>9.1199999999999992</v>
      </c>
      <c r="K4" s="2">
        <v>0.36458333333333331</v>
      </c>
      <c r="L4">
        <v>9.1199999999999992</v>
      </c>
      <c r="M4" s="1">
        <v>43550</v>
      </c>
      <c r="N4">
        <v>552</v>
      </c>
      <c r="O4">
        <v>500</v>
      </c>
      <c r="P4" s="8"/>
      <c r="Q4" s="4"/>
    </row>
    <row r="5" spans="1:17" ht="17" thickBot="1">
      <c r="A5" s="10">
        <v>0.38194444444444442</v>
      </c>
      <c r="B5">
        <v>9</v>
      </c>
      <c r="H5" s="2">
        <v>0.38194444444444442</v>
      </c>
      <c r="J5">
        <v>9.1</v>
      </c>
      <c r="K5" s="2">
        <v>0.39930555555555558</v>
      </c>
      <c r="L5">
        <v>9.1</v>
      </c>
      <c r="M5" s="1">
        <v>43551</v>
      </c>
      <c r="N5">
        <v>550</v>
      </c>
      <c r="O5">
        <v>550</v>
      </c>
      <c r="P5" s="8"/>
      <c r="Q5" s="4"/>
    </row>
    <row r="6" spans="1:17">
      <c r="A6" s="10">
        <v>0.41319444444444442</v>
      </c>
      <c r="B6">
        <v>10</v>
      </c>
      <c r="D6" s="6" t="s">
        <v>41</v>
      </c>
      <c r="E6" s="6" t="s">
        <v>43</v>
      </c>
      <c r="H6" s="2">
        <v>0.41319444444444442</v>
      </c>
      <c r="J6">
        <v>9.5500000000000007</v>
      </c>
      <c r="K6" s="2">
        <v>0.35833333333333334</v>
      </c>
      <c r="L6">
        <v>9.5500000000000007</v>
      </c>
      <c r="M6" s="1">
        <v>43553</v>
      </c>
      <c r="N6">
        <v>595</v>
      </c>
      <c r="O6">
        <v>600</v>
      </c>
      <c r="P6" s="8"/>
      <c r="Q6" s="4"/>
    </row>
    <row r="7" spans="1:17">
      <c r="A7" s="10">
        <v>0.31666666666666665</v>
      </c>
      <c r="D7" s="8">
        <v>6</v>
      </c>
      <c r="E7" s="4">
        <v>38</v>
      </c>
      <c r="H7" s="2">
        <v>0.31666666666666665</v>
      </c>
      <c r="J7">
        <v>7.36</v>
      </c>
      <c r="K7" s="2">
        <v>0.43611111111111112</v>
      </c>
      <c r="L7">
        <v>7.36</v>
      </c>
      <c r="M7" s="1">
        <v>43557</v>
      </c>
      <c r="N7">
        <v>456</v>
      </c>
      <c r="O7">
        <v>650</v>
      </c>
      <c r="P7" s="8"/>
      <c r="Q7" s="4"/>
    </row>
    <row r="8" spans="1:17" ht="17" thickBot="1">
      <c r="A8" s="10">
        <v>0.3520833333333333</v>
      </c>
      <c r="D8" s="8">
        <v>7</v>
      </c>
      <c r="E8" s="4">
        <v>0</v>
      </c>
      <c r="H8" s="2">
        <v>0.3520833333333333</v>
      </c>
      <c r="J8">
        <v>8.27</v>
      </c>
      <c r="K8" s="2">
        <v>0.40486111111111112</v>
      </c>
      <c r="L8">
        <v>8.27</v>
      </c>
      <c r="M8" s="1">
        <v>43560</v>
      </c>
      <c r="N8">
        <v>507</v>
      </c>
      <c r="P8" s="5"/>
      <c r="Q8" s="5"/>
    </row>
    <row r="9" spans="1:17">
      <c r="A9" s="10">
        <v>0.41111111111111115</v>
      </c>
      <c r="D9" s="8">
        <v>8</v>
      </c>
      <c r="E9" s="4">
        <v>0</v>
      </c>
      <c r="H9" s="2">
        <v>0.41111111111111115</v>
      </c>
      <c r="J9">
        <v>9.52</v>
      </c>
      <c r="K9" s="2">
        <v>0.39583333333333331</v>
      </c>
      <c r="L9">
        <v>9.52</v>
      </c>
      <c r="M9" s="1">
        <v>43561</v>
      </c>
      <c r="N9">
        <v>592</v>
      </c>
    </row>
    <row r="10" spans="1:17">
      <c r="A10" s="10">
        <v>0.39305555555555555</v>
      </c>
      <c r="D10" s="8">
        <v>9</v>
      </c>
      <c r="E10" s="4">
        <v>0</v>
      </c>
      <c r="H10" s="2">
        <v>0.39305555555555555</v>
      </c>
      <c r="J10">
        <v>9.26</v>
      </c>
      <c r="K10" s="2">
        <v>0.39861111111111108</v>
      </c>
      <c r="L10">
        <v>9.26</v>
      </c>
      <c r="M10" s="1">
        <v>43564</v>
      </c>
      <c r="N10">
        <v>566</v>
      </c>
    </row>
    <row r="11" spans="1:17">
      <c r="A11" s="10">
        <v>0.38263888888888892</v>
      </c>
      <c r="D11" s="8">
        <v>10</v>
      </c>
      <c r="E11" s="4">
        <v>0</v>
      </c>
      <c r="H11" s="2">
        <v>0.38263888888888892</v>
      </c>
      <c r="J11">
        <v>9.11</v>
      </c>
      <c r="K11" s="2">
        <v>0.35833333333333334</v>
      </c>
      <c r="L11">
        <v>9.11</v>
      </c>
      <c r="M11" s="1">
        <v>43565</v>
      </c>
      <c r="N11">
        <v>551</v>
      </c>
    </row>
    <row r="12" spans="1:17" ht="17" thickBot="1">
      <c r="A12" s="10">
        <v>0.43194444444444446</v>
      </c>
      <c r="D12" s="5" t="s">
        <v>42</v>
      </c>
      <c r="E12" s="5">
        <v>0</v>
      </c>
      <c r="H12" s="2">
        <v>0.43194444444444446</v>
      </c>
      <c r="J12">
        <v>10.220000000000001</v>
      </c>
      <c r="K12" s="2">
        <v>0.30138888888888887</v>
      </c>
      <c r="L12">
        <v>10.220000000000001</v>
      </c>
      <c r="M12" s="1">
        <v>43566</v>
      </c>
      <c r="N12">
        <v>622</v>
      </c>
    </row>
    <row r="13" spans="1:17">
      <c r="A13" s="10">
        <v>0.36041666666666666</v>
      </c>
      <c r="H13" s="2">
        <v>0.36041666666666666</v>
      </c>
      <c r="J13">
        <v>8.39</v>
      </c>
      <c r="K13" s="2">
        <v>0.34236111111111112</v>
      </c>
      <c r="L13">
        <v>8.39</v>
      </c>
      <c r="M13" s="1">
        <v>43567</v>
      </c>
      <c r="N13">
        <v>519</v>
      </c>
    </row>
    <row r="14" spans="1:17">
      <c r="A14" s="10">
        <v>0.36527777777777781</v>
      </c>
      <c r="H14" s="2">
        <v>0.36527777777777781</v>
      </c>
      <c r="J14">
        <v>8.4600000000000009</v>
      </c>
      <c r="K14" s="2">
        <v>0.3743055555555555</v>
      </c>
      <c r="L14">
        <v>8.4600000000000009</v>
      </c>
      <c r="M14" s="1">
        <v>43570</v>
      </c>
      <c r="N14">
        <v>526</v>
      </c>
    </row>
    <row r="15" spans="1:17">
      <c r="A15" s="10">
        <v>0.33749999999999997</v>
      </c>
      <c r="H15" s="2">
        <v>0.33749999999999997</v>
      </c>
      <c r="J15">
        <v>8.06</v>
      </c>
      <c r="K15" s="2">
        <v>0.42291666666666666</v>
      </c>
      <c r="L15">
        <v>8.06</v>
      </c>
      <c r="M15" s="1">
        <v>43571</v>
      </c>
      <c r="N15">
        <v>486</v>
      </c>
    </row>
    <row r="16" spans="1:17" ht="17" thickBot="1">
      <c r="A16" s="10">
        <v>0.3833333333333333</v>
      </c>
      <c r="H16" s="2">
        <v>0.3833333333333333</v>
      </c>
      <c r="J16">
        <v>9.1199999999999992</v>
      </c>
      <c r="K16" s="2">
        <v>0.33958333333333335</v>
      </c>
      <c r="L16">
        <v>9.1199999999999992</v>
      </c>
      <c r="M16" s="1">
        <v>43573</v>
      </c>
      <c r="N16">
        <v>552</v>
      </c>
    </row>
    <row r="17" spans="1:19">
      <c r="A17" s="10">
        <v>0.37291666666666662</v>
      </c>
      <c r="H17" s="2">
        <v>0.37291666666666662</v>
      </c>
      <c r="J17">
        <v>8.57</v>
      </c>
      <c r="K17" s="2">
        <v>0.56458333333333333</v>
      </c>
      <c r="L17">
        <v>8.57</v>
      </c>
      <c r="M17" s="1">
        <v>43575</v>
      </c>
      <c r="N17">
        <v>537</v>
      </c>
      <c r="R17" s="6" t="s">
        <v>41</v>
      </c>
      <c r="S17" s="6" t="s">
        <v>43</v>
      </c>
    </row>
    <row r="18" spans="1:19">
      <c r="A18" s="10">
        <v>0.3354166666666667</v>
      </c>
      <c r="H18" s="2">
        <v>0.3354166666666667</v>
      </c>
      <c r="J18">
        <v>8.0299999999999994</v>
      </c>
      <c r="K18" s="2">
        <v>0.29930555555555555</v>
      </c>
      <c r="L18">
        <v>8.0299999999999994</v>
      </c>
      <c r="M18" s="1">
        <v>43578</v>
      </c>
      <c r="N18">
        <v>483</v>
      </c>
      <c r="R18" s="8">
        <v>400</v>
      </c>
      <c r="S18" s="4">
        <v>0</v>
      </c>
    </row>
    <row r="19" spans="1:19">
      <c r="A19" s="10">
        <v>0.40138888888888885</v>
      </c>
      <c r="H19" s="2">
        <v>0.40138888888888885</v>
      </c>
      <c r="J19">
        <v>9.3800000000000008</v>
      </c>
      <c r="K19" s="2">
        <v>0.40277777777777773</v>
      </c>
      <c r="L19">
        <v>9.3800000000000008</v>
      </c>
      <c r="M19" s="1">
        <v>43580</v>
      </c>
      <c r="N19">
        <v>578</v>
      </c>
      <c r="R19" s="8">
        <v>450</v>
      </c>
      <c r="S19" s="4">
        <v>1</v>
      </c>
    </row>
    <row r="20" spans="1:19">
      <c r="A20" s="10">
        <v>0.36527777777777781</v>
      </c>
      <c r="H20" s="2">
        <v>0.36527777777777781</v>
      </c>
      <c r="J20">
        <v>8.4600000000000009</v>
      </c>
      <c r="K20" s="2">
        <v>0.40347222222222223</v>
      </c>
      <c r="L20">
        <v>8.4600000000000009</v>
      </c>
      <c r="M20" s="1">
        <v>43585</v>
      </c>
      <c r="N20">
        <v>526</v>
      </c>
      <c r="R20" s="8">
        <v>500</v>
      </c>
      <c r="S20" s="4">
        <v>3</v>
      </c>
    </row>
    <row r="21" spans="1:19">
      <c r="A21" s="10">
        <v>0.41111111111111115</v>
      </c>
      <c r="H21" s="2">
        <v>0.41111111111111115</v>
      </c>
      <c r="J21">
        <v>9.52</v>
      </c>
      <c r="K21" s="2">
        <v>0.40416666666666662</v>
      </c>
      <c r="L21">
        <v>9.52</v>
      </c>
      <c r="M21" s="1">
        <v>43586</v>
      </c>
      <c r="N21">
        <v>592</v>
      </c>
      <c r="R21" s="8">
        <v>550</v>
      </c>
      <c r="S21" s="4">
        <v>9</v>
      </c>
    </row>
    <row r="22" spans="1:19">
      <c r="A22" s="10">
        <v>0.38541666666666669</v>
      </c>
      <c r="H22" s="2">
        <v>0.38541666666666669</v>
      </c>
      <c r="J22">
        <v>9.15</v>
      </c>
      <c r="K22" s="2">
        <v>0.47916666666666669</v>
      </c>
      <c r="L22">
        <v>9.15</v>
      </c>
      <c r="M22" s="1">
        <v>43588</v>
      </c>
      <c r="N22">
        <v>555</v>
      </c>
      <c r="R22" s="8">
        <v>600</v>
      </c>
      <c r="S22" s="4">
        <v>11</v>
      </c>
    </row>
    <row r="23" spans="1:19">
      <c r="A23" s="10">
        <v>0.37361111111111112</v>
      </c>
      <c r="H23" s="2">
        <v>0.37361111111111112</v>
      </c>
      <c r="J23">
        <v>8.58</v>
      </c>
      <c r="K23" s="2">
        <v>0.45624999999999999</v>
      </c>
      <c r="L23">
        <v>8.58</v>
      </c>
      <c r="M23" s="1">
        <v>43589</v>
      </c>
      <c r="N23">
        <v>538</v>
      </c>
      <c r="R23" s="8">
        <v>650</v>
      </c>
      <c r="S23" s="4">
        <v>1</v>
      </c>
    </row>
    <row r="24" spans="1:19" ht="17" thickBot="1">
      <c r="A24" s="10">
        <v>0.30694444444444441</v>
      </c>
      <c r="H24" s="2">
        <v>0.30694444444444441</v>
      </c>
      <c r="J24">
        <v>7.22</v>
      </c>
      <c r="K24" s="2">
        <v>0.48541666666666666</v>
      </c>
      <c r="L24">
        <v>7.22</v>
      </c>
      <c r="M24" s="1">
        <v>43590</v>
      </c>
      <c r="N24">
        <v>442</v>
      </c>
      <c r="R24" s="5" t="s">
        <v>42</v>
      </c>
      <c r="S24" s="5">
        <v>0</v>
      </c>
    </row>
    <row r="25" spans="1:19">
      <c r="A25" s="10">
        <v>0.3833333333333333</v>
      </c>
      <c r="H25" s="2">
        <v>0.3833333333333333</v>
      </c>
      <c r="J25">
        <v>9.1199999999999992</v>
      </c>
      <c r="K25" s="2">
        <v>0.39097222222222222</v>
      </c>
      <c r="L25">
        <v>9.1199999999999992</v>
      </c>
      <c r="M25" s="1">
        <v>43598</v>
      </c>
      <c r="N25">
        <v>552</v>
      </c>
      <c r="R25" s="8"/>
      <c r="S25" s="4"/>
    </row>
    <row r="26" spans="1:19" ht="17" thickBot="1">
      <c r="A26" s="10">
        <v>0.41388888888888892</v>
      </c>
      <c r="H26" s="2">
        <v>0.41388888888888892</v>
      </c>
      <c r="J26">
        <v>9.56</v>
      </c>
      <c r="K26" s="2">
        <v>0.3972222222222222</v>
      </c>
      <c r="L26">
        <v>9.56</v>
      </c>
      <c r="M26" s="1">
        <v>43600</v>
      </c>
      <c r="N26">
        <v>596</v>
      </c>
      <c r="R26" s="5"/>
      <c r="S26" s="5"/>
    </row>
    <row r="27" spans="1:19" ht="17" thickBot="1">
      <c r="A27" s="10">
        <v>0.35625000000000001</v>
      </c>
      <c r="H27" s="2">
        <v>0.35625000000000001</v>
      </c>
      <c r="J27">
        <v>8.33</v>
      </c>
      <c r="K27" s="2">
        <v>0.34513888888888888</v>
      </c>
      <c r="L27">
        <v>8.33</v>
      </c>
      <c r="R27" s="5"/>
      <c r="S27" s="5"/>
    </row>
    <row r="28" spans="1:19">
      <c r="A28" s="10">
        <v>0.39097222222222222</v>
      </c>
      <c r="H28" s="2">
        <v>0.39097222222222222</v>
      </c>
      <c r="J28">
        <v>9.23</v>
      </c>
      <c r="K28" s="2">
        <v>0.3354166666666667</v>
      </c>
      <c r="L28">
        <v>9.23</v>
      </c>
    </row>
    <row r="29" spans="1:19">
      <c r="A29" s="10">
        <v>0.3659722222222222</v>
      </c>
      <c r="H29" s="2">
        <v>0.3659722222222222</v>
      </c>
      <c r="J29">
        <v>8.4700000000000006</v>
      </c>
      <c r="K29" s="2">
        <v>0.37638888888888888</v>
      </c>
      <c r="L29">
        <v>8.4700000000000006</v>
      </c>
    </row>
    <row r="30" spans="1:19">
      <c r="A30" s="10">
        <v>0.39305555555555555</v>
      </c>
      <c r="H30" s="2">
        <v>0.39305555555555555</v>
      </c>
      <c r="J30">
        <v>9.26</v>
      </c>
      <c r="K30" s="2">
        <v>0.33958333333333335</v>
      </c>
      <c r="L30">
        <v>9.26</v>
      </c>
    </row>
    <row r="31" spans="1:19">
      <c r="A31" s="10">
        <v>0.3979166666666667</v>
      </c>
      <c r="H31" s="2">
        <v>0.3979166666666667</v>
      </c>
      <c r="J31">
        <v>9.33</v>
      </c>
      <c r="K31" s="2">
        <v>0.39305555555555555</v>
      </c>
      <c r="L31">
        <v>9.33</v>
      </c>
    </row>
    <row r="32" spans="1:19">
      <c r="A32" s="10">
        <v>0.29097222222222224</v>
      </c>
      <c r="H32" s="2">
        <v>0.29097222222222224</v>
      </c>
      <c r="J32">
        <v>6.59</v>
      </c>
      <c r="K32" s="2">
        <v>0.42291666666666666</v>
      </c>
      <c r="L32">
        <v>6.59</v>
      </c>
    </row>
    <row r="33" spans="1:12">
      <c r="A33" s="10">
        <v>0.31388888888888888</v>
      </c>
      <c r="H33" s="2">
        <v>0.31388888888888888</v>
      </c>
      <c r="J33">
        <v>7.32</v>
      </c>
      <c r="K33" s="2">
        <v>0.38958333333333334</v>
      </c>
      <c r="L33">
        <v>7.32</v>
      </c>
    </row>
    <row r="34" spans="1:12">
      <c r="A34" s="10">
        <v>0.33888888888888885</v>
      </c>
      <c r="H34" s="2">
        <v>0.33888888888888885</v>
      </c>
      <c r="J34">
        <v>7.45</v>
      </c>
      <c r="K34" s="2">
        <v>0.31805555555555554</v>
      </c>
      <c r="L34">
        <v>7.45</v>
      </c>
    </row>
    <row r="35" spans="1:12">
      <c r="A35" s="10">
        <v>0.3527777777777778</v>
      </c>
      <c r="H35" s="2">
        <v>0.3527777777777778</v>
      </c>
      <c r="J35">
        <v>8.01</v>
      </c>
      <c r="K35" s="2">
        <v>0.31736111111111115</v>
      </c>
      <c r="L35">
        <v>8.01</v>
      </c>
    </row>
    <row r="36" spans="1:12">
      <c r="A36" s="10">
        <v>0.38680555555555557</v>
      </c>
      <c r="H36" s="2">
        <v>0.38680555555555557</v>
      </c>
      <c r="J36">
        <v>7.59</v>
      </c>
      <c r="K36" s="2">
        <v>0.36319444444444443</v>
      </c>
      <c r="L36">
        <v>7.59</v>
      </c>
    </row>
    <row r="37" spans="1:12">
      <c r="A37" s="10">
        <v>0.37083333333333335</v>
      </c>
      <c r="H37" s="2">
        <v>0.37083333333333335</v>
      </c>
      <c r="J37">
        <v>8.11</v>
      </c>
      <c r="K37" s="2">
        <v>0.28750000000000003</v>
      </c>
      <c r="L37">
        <v>8.11</v>
      </c>
    </row>
    <row r="38" spans="1:12">
      <c r="A38" s="10">
        <v>0.31041666666666667</v>
      </c>
      <c r="H38" s="2">
        <v>0.31041666666666667</v>
      </c>
      <c r="J38">
        <v>7.27</v>
      </c>
      <c r="K38" s="2">
        <v>0.38541666666666669</v>
      </c>
      <c r="L38">
        <v>7.27</v>
      </c>
    </row>
    <row r="39" spans="1:12">
      <c r="A39" s="10">
        <v>0.38541666666666669</v>
      </c>
      <c r="H39" s="2">
        <v>0.38541666666666669</v>
      </c>
      <c r="J39">
        <v>8.15</v>
      </c>
      <c r="K39" s="2">
        <v>0.3972222222222222</v>
      </c>
      <c r="L39">
        <v>8.15</v>
      </c>
    </row>
  </sheetData>
  <sortState xmlns:xlrd2="http://schemas.microsoft.com/office/spreadsheetml/2017/richdata2" ref="R18:R23">
    <sortCondition ref="R18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BFC41-85CF-E847-B809-C2C2F6D00E88}">
  <dimension ref="A1:M39"/>
  <sheetViews>
    <sheetView workbookViewId="0">
      <selection activeCell="L7" sqref="L7:M11"/>
    </sheetView>
  </sheetViews>
  <sheetFormatPr baseColWidth="10" defaultRowHeight="16"/>
  <cols>
    <col min="10" max="10" width="14.33203125" customWidth="1"/>
    <col min="12" max="12" width="13.83203125" customWidth="1"/>
  </cols>
  <sheetData>
    <row r="1" spans="1:13">
      <c r="A1" t="s">
        <v>2</v>
      </c>
      <c r="I1" t="s">
        <v>0</v>
      </c>
      <c r="J1" s="12" t="s">
        <v>49</v>
      </c>
    </row>
    <row r="2" spans="1:13">
      <c r="A2">
        <v>8.4</v>
      </c>
      <c r="C2" s="12" t="s">
        <v>11</v>
      </c>
      <c r="D2" s="12">
        <f>AVERAGE(A2:A39)</f>
        <v>8.5544736842105245</v>
      </c>
      <c r="F2" s="12" t="s">
        <v>46</v>
      </c>
      <c r="G2" t="s">
        <v>45</v>
      </c>
      <c r="H2" s="12">
        <v>3.63</v>
      </c>
      <c r="I2" s="1">
        <v>43544</v>
      </c>
      <c r="J2">
        <v>520</v>
      </c>
      <c r="L2" s="12" t="s">
        <v>11</v>
      </c>
      <c r="M2" s="12">
        <f>AVERAGE(J2:J26)</f>
        <v>540.64</v>
      </c>
    </row>
    <row r="3" spans="1:13">
      <c r="A3">
        <v>8.43</v>
      </c>
      <c r="C3" s="12" t="s">
        <v>12</v>
      </c>
      <c r="D3" s="12">
        <f>MEDIAN(A2:A39)</f>
        <v>8.4649999999999999</v>
      </c>
      <c r="F3" s="12"/>
      <c r="H3" s="12"/>
      <c r="I3" s="1">
        <v>43546</v>
      </c>
      <c r="J3">
        <v>523</v>
      </c>
      <c r="L3" s="12" t="s">
        <v>12</v>
      </c>
      <c r="M3" s="12">
        <f>MEDIAN(J2:J26)</f>
        <v>550</v>
      </c>
    </row>
    <row r="4" spans="1:13">
      <c r="A4">
        <v>9.1199999999999992</v>
      </c>
      <c r="C4" s="12" t="s">
        <v>13</v>
      </c>
      <c r="D4" s="12">
        <f>MODE(A2:A39)</f>
        <v>9.1199999999999992</v>
      </c>
      <c r="F4" s="12" t="s">
        <v>47</v>
      </c>
      <c r="G4" s="12"/>
      <c r="H4" s="12">
        <f>STDEV(A2:A39)</f>
        <v>0.82342625449159668</v>
      </c>
      <c r="I4" s="1">
        <v>43550</v>
      </c>
      <c r="J4">
        <v>552</v>
      </c>
      <c r="L4" s="12" t="s">
        <v>13</v>
      </c>
      <c r="M4" s="12">
        <f>MODE(J2:J26)</f>
        <v>552</v>
      </c>
    </row>
    <row r="5" spans="1:13">
      <c r="A5">
        <v>9.1</v>
      </c>
      <c r="I5" s="1">
        <v>43551</v>
      </c>
      <c r="J5">
        <v>550</v>
      </c>
      <c r="L5" s="12"/>
      <c r="M5" s="12"/>
    </row>
    <row r="6" spans="1:13">
      <c r="A6">
        <v>9.5500000000000007</v>
      </c>
      <c r="I6" s="1">
        <v>43553</v>
      </c>
      <c r="J6">
        <v>595</v>
      </c>
      <c r="L6" s="12"/>
      <c r="M6" s="12"/>
    </row>
    <row r="7" spans="1:13">
      <c r="A7">
        <v>7.36</v>
      </c>
      <c r="D7">
        <f>MIN(A2:A39)</f>
        <v>6.59</v>
      </c>
      <c r="I7" s="1">
        <v>43557</v>
      </c>
      <c r="J7">
        <v>456</v>
      </c>
      <c r="L7" s="12" t="s">
        <v>52</v>
      </c>
      <c r="M7" s="12">
        <f>MIN(J2:J26)</f>
        <v>442</v>
      </c>
    </row>
    <row r="8" spans="1:13">
      <c r="A8">
        <v>8.27</v>
      </c>
      <c r="D8">
        <f>MAX(A2:A39)</f>
        <v>10.220000000000001</v>
      </c>
      <c r="I8" s="1">
        <v>43560</v>
      </c>
      <c r="J8">
        <v>507</v>
      </c>
      <c r="L8" s="12" t="s">
        <v>53</v>
      </c>
      <c r="M8" s="12">
        <f>MAX(J2:J26)</f>
        <v>622</v>
      </c>
    </row>
    <row r="9" spans="1:13">
      <c r="A9">
        <v>9.52</v>
      </c>
      <c r="I9" s="1">
        <v>43561</v>
      </c>
      <c r="J9">
        <v>592</v>
      </c>
      <c r="L9" s="12" t="s">
        <v>44</v>
      </c>
      <c r="M9" s="12">
        <v>180</v>
      </c>
    </row>
    <row r="10" spans="1:13">
      <c r="A10">
        <v>9.26</v>
      </c>
      <c r="I10" s="1">
        <v>43564</v>
      </c>
      <c r="J10">
        <v>566</v>
      </c>
      <c r="L10" s="12"/>
      <c r="M10" s="12"/>
    </row>
    <row r="11" spans="1:13">
      <c r="A11">
        <v>9.11</v>
      </c>
      <c r="I11" s="1">
        <v>43565</v>
      </c>
      <c r="J11">
        <v>551</v>
      </c>
      <c r="L11" s="12" t="s">
        <v>50</v>
      </c>
      <c r="M11" s="12">
        <f>STDEV(J2:J26)</f>
        <v>44.125653913945946</v>
      </c>
    </row>
    <row r="12" spans="1:13">
      <c r="A12">
        <v>10.220000000000001</v>
      </c>
      <c r="I12" s="1">
        <v>43566</v>
      </c>
      <c r="J12">
        <v>622</v>
      </c>
    </row>
    <row r="13" spans="1:13">
      <c r="A13">
        <v>8.39</v>
      </c>
      <c r="I13" s="1">
        <v>43567</v>
      </c>
      <c r="J13">
        <v>519</v>
      </c>
    </row>
    <row r="14" spans="1:13">
      <c r="A14">
        <v>8.4600000000000009</v>
      </c>
      <c r="I14" s="1">
        <v>43570</v>
      </c>
      <c r="J14">
        <v>526</v>
      </c>
    </row>
    <row r="15" spans="1:13">
      <c r="A15">
        <v>8.06</v>
      </c>
      <c r="I15" s="1">
        <v>43571</v>
      </c>
      <c r="J15">
        <v>486</v>
      </c>
    </row>
    <row r="16" spans="1:13">
      <c r="A16">
        <v>9.1199999999999992</v>
      </c>
      <c r="G16">
        <f>STDEV(A2:A30)</f>
        <v>0.67802796489692518</v>
      </c>
      <c r="I16" s="1">
        <v>43573</v>
      </c>
      <c r="J16">
        <v>552</v>
      </c>
    </row>
    <row r="17" spans="1:10">
      <c r="A17">
        <v>8.57</v>
      </c>
      <c r="I17" s="1">
        <v>43575</v>
      </c>
      <c r="J17">
        <v>537</v>
      </c>
    </row>
    <row r="18" spans="1:10">
      <c r="A18">
        <v>8.0299999999999994</v>
      </c>
      <c r="I18" s="1">
        <v>43578</v>
      </c>
      <c r="J18">
        <v>483</v>
      </c>
    </row>
    <row r="19" spans="1:10">
      <c r="A19">
        <v>9.3800000000000008</v>
      </c>
      <c r="I19" s="1">
        <v>43580</v>
      </c>
      <c r="J19">
        <v>578</v>
      </c>
    </row>
    <row r="20" spans="1:10">
      <c r="A20">
        <v>8.4600000000000009</v>
      </c>
      <c r="I20" s="1">
        <v>43585</v>
      </c>
      <c r="J20">
        <v>526</v>
      </c>
    </row>
    <row r="21" spans="1:10">
      <c r="A21">
        <v>9.52</v>
      </c>
      <c r="I21" s="1">
        <v>43586</v>
      </c>
      <c r="J21">
        <v>592</v>
      </c>
    </row>
    <row r="22" spans="1:10">
      <c r="A22">
        <v>9.15</v>
      </c>
      <c r="I22" s="1">
        <v>43588</v>
      </c>
      <c r="J22">
        <v>555</v>
      </c>
    </row>
    <row r="23" spans="1:10">
      <c r="A23">
        <v>8.58</v>
      </c>
      <c r="I23" s="1">
        <v>43589</v>
      </c>
      <c r="J23">
        <v>538</v>
      </c>
    </row>
    <row r="24" spans="1:10">
      <c r="A24">
        <v>7.22</v>
      </c>
      <c r="I24" s="1">
        <v>43590</v>
      </c>
      <c r="J24">
        <v>442</v>
      </c>
    </row>
    <row r="25" spans="1:10">
      <c r="A25">
        <v>9.1199999999999992</v>
      </c>
      <c r="I25" s="1">
        <v>43598</v>
      </c>
      <c r="J25">
        <v>552</v>
      </c>
    </row>
    <row r="26" spans="1:10">
      <c r="A26">
        <v>9.56</v>
      </c>
      <c r="I26" s="1">
        <v>43600</v>
      </c>
      <c r="J26">
        <v>596</v>
      </c>
    </row>
    <row r="27" spans="1:10">
      <c r="A27">
        <v>8.33</v>
      </c>
    </row>
    <row r="28" spans="1:10">
      <c r="A28">
        <v>9.23</v>
      </c>
    </row>
    <row r="29" spans="1:10">
      <c r="A29">
        <v>8.4700000000000006</v>
      </c>
    </row>
    <row r="30" spans="1:10">
      <c r="A30">
        <v>9.26</v>
      </c>
    </row>
    <row r="31" spans="1:10">
      <c r="A31">
        <v>9.33</v>
      </c>
    </row>
    <row r="32" spans="1:10">
      <c r="A32">
        <v>6.59</v>
      </c>
    </row>
    <row r="33" spans="1:1">
      <c r="A33">
        <v>7.32</v>
      </c>
    </row>
    <row r="34" spans="1:1">
      <c r="A34">
        <v>7.45</v>
      </c>
    </row>
    <row r="35" spans="1:1">
      <c r="A35">
        <v>8.01</v>
      </c>
    </row>
    <row r="36" spans="1:1">
      <c r="A36">
        <v>7.59</v>
      </c>
    </row>
    <row r="37" spans="1:1">
      <c r="A37">
        <v>8.11</v>
      </c>
    </row>
    <row r="38" spans="1:1">
      <c r="A38">
        <v>7.27</v>
      </c>
    </row>
    <row r="39" spans="1:1">
      <c r="A39">
        <v>8.15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4BBC-B594-C14C-8DBB-BDCB2611ACD9}">
  <dimension ref="B1:I30"/>
  <sheetViews>
    <sheetView workbookViewId="0">
      <selection activeCell="F23" sqref="F23:F30"/>
    </sheetView>
  </sheetViews>
  <sheetFormatPr baseColWidth="10" defaultRowHeight="16"/>
  <cols>
    <col min="9" max="9" width="16" customWidth="1"/>
  </cols>
  <sheetData>
    <row r="1" spans="2:3">
      <c r="B1" t="s">
        <v>7</v>
      </c>
      <c r="C1" t="s">
        <v>49</v>
      </c>
    </row>
    <row r="2" spans="2:3">
      <c r="B2" t="s">
        <v>8</v>
      </c>
      <c r="C2">
        <v>520</v>
      </c>
    </row>
    <row r="3" spans="2:3">
      <c r="B3" t="s">
        <v>8</v>
      </c>
      <c r="C3">
        <v>523</v>
      </c>
    </row>
    <row r="4" spans="2:3">
      <c r="B4" t="s">
        <v>9</v>
      </c>
      <c r="C4">
        <v>552</v>
      </c>
    </row>
    <row r="5" spans="2:3">
      <c r="B5" t="s">
        <v>9</v>
      </c>
      <c r="C5">
        <v>550</v>
      </c>
    </row>
    <row r="6" spans="2:3">
      <c r="B6" t="s">
        <v>9</v>
      </c>
      <c r="C6">
        <v>595</v>
      </c>
    </row>
    <row r="7" spans="2:3">
      <c r="B7" t="s">
        <v>8</v>
      </c>
      <c r="C7">
        <v>456</v>
      </c>
    </row>
    <row r="8" spans="2:3">
      <c r="B8" t="s">
        <v>8</v>
      </c>
      <c r="C8">
        <v>507</v>
      </c>
    </row>
    <row r="9" spans="2:3">
      <c r="B9" t="s">
        <v>8</v>
      </c>
      <c r="C9">
        <v>592</v>
      </c>
    </row>
    <row r="10" spans="2:3">
      <c r="B10" t="s">
        <v>8</v>
      </c>
      <c r="C10">
        <v>566</v>
      </c>
    </row>
    <row r="11" spans="2:3">
      <c r="B11" t="s">
        <v>8</v>
      </c>
      <c r="C11">
        <v>551</v>
      </c>
    </row>
    <row r="12" spans="2:3">
      <c r="B12" t="s">
        <v>9</v>
      </c>
      <c r="C12">
        <v>622</v>
      </c>
    </row>
    <row r="13" spans="2:3">
      <c r="B13" t="s">
        <v>8</v>
      </c>
      <c r="C13">
        <v>519</v>
      </c>
    </row>
    <row r="14" spans="2:3">
      <c r="B14" t="s">
        <v>8</v>
      </c>
      <c r="C14">
        <v>526</v>
      </c>
    </row>
    <row r="15" spans="2:3">
      <c r="B15" t="s">
        <v>8</v>
      </c>
      <c r="C15">
        <v>486</v>
      </c>
    </row>
    <row r="16" spans="2:3">
      <c r="B16" t="s">
        <v>9</v>
      </c>
      <c r="C16">
        <v>552</v>
      </c>
    </row>
    <row r="17" spans="2:9">
      <c r="B17" t="s">
        <v>8</v>
      </c>
      <c r="C17">
        <v>537</v>
      </c>
    </row>
    <row r="18" spans="2:9">
      <c r="B18" t="s">
        <v>8</v>
      </c>
      <c r="C18">
        <v>483</v>
      </c>
    </row>
    <row r="19" spans="2:9">
      <c r="B19" t="s">
        <v>9</v>
      </c>
      <c r="C19">
        <v>578</v>
      </c>
    </row>
    <row r="20" spans="2:9">
      <c r="B20" t="s">
        <v>9</v>
      </c>
      <c r="C20">
        <v>526</v>
      </c>
    </row>
    <row r="21" spans="2:9">
      <c r="B21" t="s">
        <v>9</v>
      </c>
      <c r="C21">
        <v>592</v>
      </c>
    </row>
    <row r="22" spans="2:9">
      <c r="B22" t="s">
        <v>9</v>
      </c>
      <c r="C22">
        <v>555</v>
      </c>
      <c r="I22" t="s">
        <v>8</v>
      </c>
    </row>
    <row r="23" spans="2:9">
      <c r="B23" t="s">
        <v>9</v>
      </c>
      <c r="C23">
        <v>538</v>
      </c>
      <c r="F23" t="s">
        <v>9</v>
      </c>
      <c r="I23" t="s">
        <v>78</v>
      </c>
    </row>
    <row r="24" spans="2:9">
      <c r="B24" t="s">
        <v>8</v>
      </c>
      <c r="C24">
        <v>442</v>
      </c>
      <c r="F24" t="s">
        <v>71</v>
      </c>
      <c r="I24" t="s">
        <v>79</v>
      </c>
    </row>
    <row r="25" spans="2:9">
      <c r="B25" t="s">
        <v>9</v>
      </c>
      <c r="C25">
        <v>552</v>
      </c>
      <c r="F25" t="s">
        <v>72</v>
      </c>
      <c r="I25" t="s">
        <v>80</v>
      </c>
    </row>
    <row r="26" spans="2:9">
      <c r="B26" t="s">
        <v>9</v>
      </c>
      <c r="C26">
        <v>596</v>
      </c>
      <c r="F26" t="s">
        <v>73</v>
      </c>
      <c r="I26" t="s">
        <v>81</v>
      </c>
    </row>
    <row r="27" spans="2:9">
      <c r="F27" t="s">
        <v>74</v>
      </c>
      <c r="I27" t="s">
        <v>82</v>
      </c>
    </row>
    <row r="28" spans="2:9">
      <c r="F28" t="s">
        <v>75</v>
      </c>
      <c r="I28" t="s">
        <v>83</v>
      </c>
    </row>
    <row r="29" spans="2:9">
      <c r="F29" t="s">
        <v>76</v>
      </c>
      <c r="I29" t="s">
        <v>84</v>
      </c>
    </row>
    <row r="30" spans="2:9">
      <c r="F30" t="s">
        <v>77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6D8A-AD6A-0240-847A-AED5928F3C78}">
  <dimension ref="A1:M171"/>
  <sheetViews>
    <sheetView workbookViewId="0">
      <selection activeCell="L6" sqref="L6:L12"/>
    </sheetView>
  </sheetViews>
  <sheetFormatPr baseColWidth="10" defaultRowHeight="16"/>
  <cols>
    <col min="1" max="1" width="13.5" customWidth="1"/>
    <col min="2" max="2" width="16.83203125" customWidth="1"/>
    <col min="6" max="6" width="17" customWidth="1"/>
    <col min="12" max="12" width="16.83203125" customWidth="1"/>
  </cols>
  <sheetData>
    <row r="1" spans="1:13">
      <c r="A1" t="s">
        <v>49</v>
      </c>
      <c r="B1" t="s">
        <v>6</v>
      </c>
    </row>
    <row r="2" spans="1:13">
      <c r="A2">
        <v>520</v>
      </c>
      <c r="B2" s="3">
        <v>15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>
      <c r="A3">
        <v>523</v>
      </c>
      <c r="B3" s="3">
        <v>16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>
      <c r="A4">
        <v>552</v>
      </c>
      <c r="B4">
        <v>19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>
      <c r="A5">
        <v>550</v>
      </c>
      <c r="B5">
        <v>26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>
      <c r="A6">
        <v>595</v>
      </c>
      <c r="B6">
        <v>14</v>
      </c>
      <c r="C6" s="16"/>
      <c r="D6" s="16"/>
      <c r="E6" s="16"/>
      <c r="F6" s="16"/>
      <c r="G6" s="16"/>
      <c r="H6" s="16"/>
      <c r="I6" s="16"/>
      <c r="J6" s="16"/>
      <c r="K6" s="16"/>
      <c r="L6" s="16" t="s">
        <v>6</v>
      </c>
      <c r="M6" s="16"/>
    </row>
    <row r="7" spans="1:13">
      <c r="A7">
        <v>456</v>
      </c>
      <c r="B7">
        <v>11</v>
      </c>
      <c r="C7" s="16"/>
      <c r="D7" s="16"/>
      <c r="E7" s="16"/>
      <c r="F7" s="16"/>
      <c r="G7" s="16"/>
      <c r="H7" s="16"/>
      <c r="I7" s="16"/>
      <c r="J7" s="16"/>
      <c r="K7" s="16"/>
      <c r="L7" s="16" t="s">
        <v>85</v>
      </c>
      <c r="M7" s="16"/>
    </row>
    <row r="8" spans="1:13">
      <c r="A8">
        <v>507</v>
      </c>
      <c r="B8">
        <v>32</v>
      </c>
      <c r="C8" s="16"/>
      <c r="D8" s="16"/>
      <c r="E8" s="16"/>
      <c r="F8" s="16"/>
      <c r="G8" s="16"/>
      <c r="H8" s="16"/>
      <c r="I8" s="16"/>
      <c r="J8" s="16"/>
      <c r="K8" s="16"/>
      <c r="L8" s="16" t="s">
        <v>86</v>
      </c>
      <c r="M8" s="16"/>
    </row>
    <row r="9" spans="1:13">
      <c r="A9">
        <v>592</v>
      </c>
      <c r="B9">
        <v>41</v>
      </c>
      <c r="C9" s="16"/>
      <c r="D9" s="16"/>
      <c r="E9" s="16"/>
      <c r="F9" s="16"/>
      <c r="G9" s="16"/>
      <c r="H9" s="16"/>
      <c r="I9" s="16"/>
      <c r="J9" s="16"/>
      <c r="K9" s="16"/>
      <c r="L9" s="16" t="s">
        <v>87</v>
      </c>
      <c r="M9" s="16"/>
    </row>
    <row r="10" spans="1:13">
      <c r="A10">
        <v>566</v>
      </c>
      <c r="B10">
        <v>35</v>
      </c>
      <c r="C10" s="16"/>
      <c r="D10" s="16"/>
      <c r="E10" s="16"/>
      <c r="F10" s="16"/>
      <c r="G10" s="16"/>
      <c r="H10" s="16"/>
      <c r="I10" s="16"/>
      <c r="J10" s="16"/>
      <c r="K10" s="16"/>
      <c r="L10" s="16" t="s">
        <v>88</v>
      </c>
      <c r="M10" s="16"/>
    </row>
    <row r="11" spans="1:13">
      <c r="A11">
        <v>551</v>
      </c>
      <c r="B11">
        <v>16</v>
      </c>
      <c r="C11" s="16"/>
      <c r="D11" s="16"/>
      <c r="E11" s="16"/>
      <c r="F11" s="16"/>
      <c r="G11" s="16"/>
      <c r="H11" s="16"/>
      <c r="I11" s="16"/>
      <c r="J11" s="16"/>
      <c r="K11" s="16"/>
      <c r="L11" s="16" t="s">
        <v>89</v>
      </c>
      <c r="M11" s="16"/>
    </row>
    <row r="12" spans="1:13">
      <c r="A12">
        <v>622</v>
      </c>
      <c r="B12">
        <v>29</v>
      </c>
      <c r="C12" s="16"/>
      <c r="D12" s="16"/>
      <c r="E12" s="16"/>
      <c r="F12" s="16"/>
      <c r="G12" s="16"/>
      <c r="H12" s="16"/>
      <c r="I12" s="16"/>
      <c r="J12" s="16"/>
      <c r="K12" s="16"/>
      <c r="L12" s="16" t="s">
        <v>90</v>
      </c>
      <c r="M12" s="16"/>
    </row>
    <row r="13" spans="1:13">
      <c r="A13">
        <v>519</v>
      </c>
      <c r="B13">
        <v>15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1:13">
      <c r="A14">
        <v>526</v>
      </c>
      <c r="B14">
        <v>13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>
      <c r="A15">
        <v>486</v>
      </c>
      <c r="B15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3">
      <c r="A16">
        <v>552</v>
      </c>
      <c r="B16">
        <v>12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>
      <c r="A17">
        <v>537</v>
      </c>
      <c r="B17">
        <v>10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>
      <c r="A18">
        <v>483</v>
      </c>
      <c r="B18">
        <v>19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>
      <c r="A19">
        <v>578</v>
      </c>
      <c r="B19">
        <v>32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>
      <c r="A20">
        <v>526</v>
      </c>
      <c r="B20">
        <v>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>
      <c r="A21">
        <v>592</v>
      </c>
      <c r="B21">
        <v>21</v>
      </c>
      <c r="C21" s="16"/>
      <c r="D21" t="s">
        <v>14</v>
      </c>
      <c r="M21" s="16"/>
    </row>
    <row r="22" spans="1:13" ht="17" thickBot="1">
      <c r="A22">
        <v>555</v>
      </c>
      <c r="B22">
        <v>43</v>
      </c>
      <c r="C22" s="16"/>
      <c r="M22" s="16"/>
    </row>
    <row r="23" spans="1:13">
      <c r="A23">
        <v>538</v>
      </c>
      <c r="B23">
        <v>29</v>
      </c>
      <c r="C23" s="16"/>
      <c r="D23" s="7" t="s">
        <v>15</v>
      </c>
      <c r="E23" s="7"/>
      <c r="M23" s="16"/>
    </row>
    <row r="24" spans="1:13">
      <c r="A24">
        <v>442</v>
      </c>
      <c r="B24">
        <v>16</v>
      </c>
      <c r="C24" s="16"/>
      <c r="D24" s="4" t="s">
        <v>16</v>
      </c>
      <c r="E24" s="4">
        <v>0.44586717905249218</v>
      </c>
      <c r="M24" s="16"/>
    </row>
    <row r="25" spans="1:13">
      <c r="A25">
        <v>552</v>
      </c>
      <c r="B25">
        <v>30</v>
      </c>
      <c r="C25" s="16"/>
      <c r="D25" s="4" t="s">
        <v>17</v>
      </c>
      <c r="E25" s="4">
        <v>0.1987975413562271</v>
      </c>
      <c r="M25" s="16"/>
    </row>
    <row r="26" spans="1:13">
      <c r="A26">
        <v>596</v>
      </c>
      <c r="B26">
        <v>30</v>
      </c>
      <c r="C26" s="16"/>
      <c r="D26" s="4" t="s">
        <v>18</v>
      </c>
      <c r="E26" s="4">
        <v>0.1639626518499761</v>
      </c>
      <c r="M26" s="16"/>
    </row>
    <row r="27" spans="1:13">
      <c r="C27" s="16"/>
      <c r="D27" s="4" t="s">
        <v>19</v>
      </c>
      <c r="E27" s="4">
        <v>8.9910643409880198</v>
      </c>
      <c r="M27" s="16"/>
    </row>
    <row r="28" spans="1:13" ht="17" thickBot="1">
      <c r="C28" s="16"/>
      <c r="D28" s="5" t="s">
        <v>20</v>
      </c>
      <c r="E28" s="5">
        <v>25</v>
      </c>
      <c r="M28" s="16"/>
    </row>
    <row r="29" spans="1:13">
      <c r="B29">
        <f>AVERAGE(B2:B26)</f>
        <v>22.12</v>
      </c>
      <c r="C29" s="16"/>
      <c r="M29" s="16"/>
    </row>
    <row r="30" spans="1:13" ht="17" thickBot="1">
      <c r="C30" s="16"/>
      <c r="D30" t="s">
        <v>21</v>
      </c>
      <c r="M30" s="16"/>
    </row>
    <row r="31" spans="1:13">
      <c r="C31" s="16"/>
      <c r="D31" s="6"/>
      <c r="E31" s="6" t="s">
        <v>26</v>
      </c>
      <c r="F31" s="6" t="s">
        <v>27</v>
      </c>
      <c r="G31" s="6" t="s">
        <v>28</v>
      </c>
      <c r="H31" s="6" t="s">
        <v>29</v>
      </c>
      <c r="I31" s="6" t="s">
        <v>30</v>
      </c>
      <c r="M31" s="16"/>
    </row>
    <row r="32" spans="1:13">
      <c r="C32" s="16"/>
      <c r="D32" s="4" t="s">
        <v>22</v>
      </c>
      <c r="E32" s="4">
        <v>1</v>
      </c>
      <c r="F32" s="4">
        <v>461.33752637291491</v>
      </c>
      <c r="G32" s="4">
        <v>461.33752637291491</v>
      </c>
      <c r="H32" s="4">
        <v>5.7068514978511296</v>
      </c>
      <c r="I32" s="4">
        <v>2.5491126234215518E-2</v>
      </c>
      <c r="M32" s="16"/>
    </row>
    <row r="33" spans="1:13">
      <c r="C33" s="16"/>
      <c r="D33" s="4" t="s">
        <v>23</v>
      </c>
      <c r="E33" s="4">
        <v>23</v>
      </c>
      <c r="F33" s="4">
        <v>1859.3024736270854</v>
      </c>
      <c r="G33" s="4">
        <v>80.839237983786319</v>
      </c>
      <c r="H33" s="4"/>
      <c r="I33" s="4"/>
      <c r="M33" s="16"/>
    </row>
    <row r="34" spans="1:13" ht="17" thickBot="1">
      <c r="C34" s="16"/>
      <c r="D34" s="5" t="s">
        <v>24</v>
      </c>
      <c r="E34" s="5">
        <v>24</v>
      </c>
      <c r="F34" s="5">
        <v>2320.6400000000003</v>
      </c>
      <c r="G34" s="5"/>
      <c r="H34" s="5"/>
      <c r="I34" s="5"/>
      <c r="M34" s="16"/>
    </row>
    <row r="35" spans="1:13" ht="17" thickBot="1">
      <c r="C35" s="16"/>
      <c r="M35" s="16"/>
    </row>
    <row r="36" spans="1:13">
      <c r="C36" s="16"/>
      <c r="D36" s="6"/>
      <c r="E36" s="6" t="s">
        <v>31</v>
      </c>
      <c r="F36" s="6" t="s">
        <v>19</v>
      </c>
      <c r="G36" s="6" t="s">
        <v>32</v>
      </c>
      <c r="H36" s="6" t="s">
        <v>33</v>
      </c>
      <c r="I36" s="6" t="s">
        <v>34</v>
      </c>
      <c r="J36" s="6" t="s">
        <v>35</v>
      </c>
      <c r="K36" s="6" t="s">
        <v>36</v>
      </c>
      <c r="L36" s="6" t="s">
        <v>37</v>
      </c>
      <c r="M36" s="16"/>
    </row>
    <row r="37" spans="1:13">
      <c r="C37" s="16"/>
      <c r="D37" s="4" t="s">
        <v>25</v>
      </c>
      <c r="E37" s="4">
        <v>-31.598118201334653</v>
      </c>
      <c r="F37" s="4">
        <v>22.558318764994446</v>
      </c>
      <c r="G37" s="4">
        <v>-1.4007301931723737</v>
      </c>
      <c r="H37" s="4">
        <v>0.17464253872920082</v>
      </c>
      <c r="I37" s="4">
        <v>-78.263555992799255</v>
      </c>
      <c r="J37" s="4">
        <v>15.067319590129951</v>
      </c>
      <c r="K37" s="4">
        <v>-78.263555992799255</v>
      </c>
      <c r="L37" s="4">
        <v>15.067319590129951</v>
      </c>
      <c r="M37" s="16"/>
    </row>
    <row r="38" spans="1:13" ht="17" thickBot="1">
      <c r="C38" s="16"/>
      <c r="D38" s="5" t="s">
        <v>38</v>
      </c>
      <c r="E38" s="5">
        <v>9.9360236388973538E-2</v>
      </c>
      <c r="F38" s="5">
        <v>4.1592433438123695E-2</v>
      </c>
      <c r="G38" s="5">
        <v>2.3889017346578183</v>
      </c>
      <c r="H38" s="5">
        <v>2.5491126234215476E-2</v>
      </c>
      <c r="I38" s="5">
        <v>1.3319732421351219E-2</v>
      </c>
      <c r="J38" s="5">
        <v>0.18540074035659587</v>
      </c>
      <c r="K38" s="5">
        <v>1.3319732421351219E-2</v>
      </c>
      <c r="L38" s="5">
        <v>0.18540074035659587</v>
      </c>
      <c r="M38" s="16"/>
    </row>
    <row r="39" spans="1:13">
      <c r="C39" s="16"/>
      <c r="M39" s="16"/>
    </row>
    <row r="45" spans="1:13">
      <c r="A45" t="s">
        <v>49</v>
      </c>
      <c r="B45" t="s">
        <v>10</v>
      </c>
    </row>
    <row r="46" spans="1:13">
      <c r="A46">
        <v>520</v>
      </c>
      <c r="B46">
        <v>138.1</v>
      </c>
    </row>
    <row r="47" spans="1:13">
      <c r="A47">
        <v>523</v>
      </c>
      <c r="B47">
        <v>139.1</v>
      </c>
    </row>
    <row r="48" spans="1:13">
      <c r="A48">
        <v>552</v>
      </c>
      <c r="B48">
        <v>140.1</v>
      </c>
    </row>
    <row r="49" spans="1:2">
      <c r="A49">
        <v>550</v>
      </c>
      <c r="B49">
        <v>140</v>
      </c>
    </row>
    <row r="50" spans="1:2">
      <c r="A50">
        <v>595</v>
      </c>
      <c r="B50">
        <v>139.30000000000001</v>
      </c>
    </row>
    <row r="51" spans="1:2">
      <c r="A51">
        <v>456</v>
      </c>
      <c r="B51">
        <v>139.30000000000001</v>
      </c>
    </row>
    <row r="52" spans="1:2">
      <c r="A52">
        <v>507</v>
      </c>
      <c r="B52">
        <v>141</v>
      </c>
    </row>
    <row r="53" spans="1:2">
      <c r="A53">
        <v>592</v>
      </c>
      <c r="B53">
        <v>140.30000000000001</v>
      </c>
    </row>
    <row r="54" spans="1:2">
      <c r="A54">
        <v>566</v>
      </c>
      <c r="B54">
        <v>141.1</v>
      </c>
    </row>
    <row r="55" spans="1:2">
      <c r="A55">
        <v>551</v>
      </c>
      <c r="B55">
        <v>140</v>
      </c>
    </row>
    <row r="56" spans="1:2">
      <c r="A56">
        <v>622</v>
      </c>
      <c r="B56">
        <v>140.5</v>
      </c>
    </row>
    <row r="57" spans="1:2">
      <c r="A57">
        <v>519</v>
      </c>
      <c r="B57">
        <v>139.4</v>
      </c>
    </row>
    <row r="58" spans="1:2">
      <c r="A58">
        <v>526</v>
      </c>
      <c r="B58">
        <v>139.30000000000001</v>
      </c>
    </row>
    <row r="59" spans="1:2">
      <c r="A59">
        <v>486</v>
      </c>
      <c r="B59">
        <v>139.4</v>
      </c>
    </row>
    <row r="60" spans="1:2">
      <c r="A60">
        <v>552</v>
      </c>
      <c r="B60">
        <v>140</v>
      </c>
    </row>
    <row r="61" spans="1:2">
      <c r="A61">
        <v>537</v>
      </c>
      <c r="B61">
        <v>140.1</v>
      </c>
    </row>
    <row r="62" spans="1:2">
      <c r="A62">
        <v>483</v>
      </c>
      <c r="B62">
        <v>141.19999999999999</v>
      </c>
    </row>
    <row r="63" spans="1:2">
      <c r="A63">
        <v>578</v>
      </c>
      <c r="B63">
        <v>145.30000000000001</v>
      </c>
    </row>
    <row r="64" spans="1:2">
      <c r="A64">
        <v>526</v>
      </c>
      <c r="B64">
        <v>138.80000000000001</v>
      </c>
    </row>
    <row r="65" spans="1:10">
      <c r="A65">
        <v>592</v>
      </c>
      <c r="B65">
        <v>137.5</v>
      </c>
    </row>
    <row r="66" spans="1:10">
      <c r="A66">
        <v>555</v>
      </c>
      <c r="B66">
        <v>138</v>
      </c>
    </row>
    <row r="67" spans="1:10">
      <c r="A67">
        <v>538</v>
      </c>
      <c r="B67">
        <v>139</v>
      </c>
      <c r="E67" t="s">
        <v>14</v>
      </c>
    </row>
    <row r="68" spans="1:10" ht="17" thickBot="1">
      <c r="A68">
        <v>442</v>
      </c>
      <c r="B68">
        <v>139.30000000000001</v>
      </c>
    </row>
    <row r="69" spans="1:10">
      <c r="A69">
        <v>552</v>
      </c>
      <c r="B69">
        <v>140</v>
      </c>
      <c r="E69" s="7" t="s">
        <v>15</v>
      </c>
      <c r="F69" s="7"/>
    </row>
    <row r="70" spans="1:10">
      <c r="A70">
        <v>596</v>
      </c>
      <c r="B70">
        <v>141</v>
      </c>
      <c r="E70" s="4" t="s">
        <v>16</v>
      </c>
      <c r="F70" s="4">
        <v>0.19128013690722484</v>
      </c>
    </row>
    <row r="71" spans="1:10">
      <c r="E71" s="4" t="s">
        <v>17</v>
      </c>
      <c r="F71" s="4">
        <v>3.6588090775246683E-2</v>
      </c>
    </row>
    <row r="72" spans="1:10">
      <c r="E72" s="4" t="s">
        <v>18</v>
      </c>
      <c r="F72" s="4">
        <v>-5.2993835388730291E-3</v>
      </c>
    </row>
    <row r="73" spans="1:10">
      <c r="E73" s="4" t="s">
        <v>19</v>
      </c>
      <c r="F73" s="4">
        <v>1.4836905236991047</v>
      </c>
    </row>
    <row r="74" spans="1:10" ht="17" thickBot="1">
      <c r="E74" s="5" t="s">
        <v>20</v>
      </c>
      <c r="F74" s="5">
        <v>25</v>
      </c>
    </row>
    <row r="76" spans="1:10" ht="17" thickBot="1">
      <c r="E76" t="s">
        <v>21</v>
      </c>
    </row>
    <row r="77" spans="1:10">
      <c r="E77" s="6"/>
      <c r="F77" s="6" t="s">
        <v>26</v>
      </c>
      <c r="G77" s="6" t="s">
        <v>27</v>
      </c>
      <c r="H77" s="6" t="s">
        <v>28</v>
      </c>
      <c r="I77" s="6" t="s">
        <v>29</v>
      </c>
      <c r="J77" s="6" t="s">
        <v>30</v>
      </c>
    </row>
    <row r="78" spans="1:10">
      <c r="E78" s="4" t="s">
        <v>22</v>
      </c>
      <c r="F78" s="4">
        <v>1</v>
      </c>
      <c r="G78" s="4">
        <v>1.9228358873660056</v>
      </c>
      <c r="H78" s="4">
        <v>1.9228358873660056</v>
      </c>
      <c r="I78" s="4">
        <v>0.87348524527565818</v>
      </c>
      <c r="J78" s="4">
        <v>0.35970162319131604</v>
      </c>
    </row>
    <row r="79" spans="1:10">
      <c r="E79" s="4" t="s">
        <v>23</v>
      </c>
      <c r="F79" s="4">
        <v>23</v>
      </c>
      <c r="G79" s="4">
        <v>50.630764112634033</v>
      </c>
      <c r="H79" s="4">
        <v>2.2013375701145232</v>
      </c>
      <c r="I79" s="4"/>
      <c r="J79" s="4"/>
    </row>
    <row r="80" spans="1:10" ht="17" thickBot="1">
      <c r="E80" s="5" t="s">
        <v>24</v>
      </c>
      <c r="F80" s="5">
        <v>24</v>
      </c>
      <c r="G80" s="5">
        <v>52.553600000000039</v>
      </c>
      <c r="H80" s="5"/>
      <c r="I80" s="5"/>
      <c r="J80" s="5"/>
    </row>
    <row r="81" spans="1:13" ht="17" thickBot="1"/>
    <row r="82" spans="1:13">
      <c r="E82" s="6"/>
      <c r="F82" s="6" t="s">
        <v>31</v>
      </c>
      <c r="G82" s="6" t="s">
        <v>19</v>
      </c>
      <c r="H82" s="6" t="s">
        <v>32</v>
      </c>
      <c r="I82" s="6" t="s">
        <v>33</v>
      </c>
      <c r="J82" s="6" t="s">
        <v>34</v>
      </c>
      <c r="K82" s="6" t="s">
        <v>35</v>
      </c>
      <c r="L82" s="6" t="s">
        <v>36</v>
      </c>
      <c r="M82" s="6" t="s">
        <v>37</v>
      </c>
    </row>
    <row r="83" spans="1:13">
      <c r="E83" s="4" t="s">
        <v>25</v>
      </c>
      <c r="F83" s="4">
        <v>136.41597269063655</v>
      </c>
      <c r="G83" s="4">
        <v>3.7225363441819184</v>
      </c>
      <c r="H83" s="4">
        <v>36.645974700514564</v>
      </c>
      <c r="I83" s="4">
        <v>6.6404851627072753E-22</v>
      </c>
      <c r="J83" s="4">
        <v>128.71531955218313</v>
      </c>
      <c r="K83" s="4">
        <v>144.11662582908997</v>
      </c>
      <c r="L83" s="4">
        <v>128.71531955218313</v>
      </c>
      <c r="M83" s="4">
        <v>144.11662582908997</v>
      </c>
    </row>
    <row r="84" spans="1:13" ht="17" thickBot="1">
      <c r="E84" s="5" t="s">
        <v>38</v>
      </c>
      <c r="F84" s="5">
        <v>6.4146702230013447E-3</v>
      </c>
      <c r="G84" s="5">
        <v>6.8635143748675036E-3</v>
      </c>
      <c r="H84" s="5">
        <v>0.93460432551730122</v>
      </c>
      <c r="I84" s="5">
        <v>0.35970162319131826</v>
      </c>
      <c r="J84" s="5">
        <v>-7.7835910227888579E-3</v>
      </c>
      <c r="K84" s="5">
        <v>2.0612931468791548E-2</v>
      </c>
      <c r="L84" s="5">
        <v>-7.7835910227888579E-3</v>
      </c>
      <c r="M84" s="5">
        <v>2.0612931468791548E-2</v>
      </c>
    </row>
    <row r="89" spans="1:13">
      <c r="A89" t="s">
        <v>49</v>
      </c>
      <c r="B89" s="18" t="s">
        <v>70</v>
      </c>
    </row>
    <row r="90" spans="1:13">
      <c r="A90">
        <v>520</v>
      </c>
      <c r="B90" s="18">
        <v>508.99999999999994</v>
      </c>
    </row>
    <row r="91" spans="1:13">
      <c r="A91">
        <v>523</v>
      </c>
      <c r="B91" s="18">
        <v>664</v>
      </c>
    </row>
    <row r="92" spans="1:13">
      <c r="A92">
        <v>552</v>
      </c>
      <c r="B92" s="18">
        <v>525</v>
      </c>
    </row>
    <row r="93" spans="1:13">
      <c r="A93">
        <v>550</v>
      </c>
      <c r="B93" s="18">
        <v>575</v>
      </c>
    </row>
    <row r="94" spans="1:13">
      <c r="A94">
        <v>595</v>
      </c>
      <c r="B94" s="18">
        <v>516</v>
      </c>
    </row>
    <row r="95" spans="1:13">
      <c r="A95">
        <v>456</v>
      </c>
      <c r="B95" s="18">
        <v>628</v>
      </c>
    </row>
    <row r="96" spans="1:13">
      <c r="A96">
        <v>507</v>
      </c>
      <c r="B96" s="18">
        <v>583</v>
      </c>
    </row>
    <row r="97" spans="1:5">
      <c r="A97">
        <v>592</v>
      </c>
      <c r="B97" s="18">
        <v>570</v>
      </c>
    </row>
    <row r="98" spans="1:5">
      <c r="A98">
        <v>566</v>
      </c>
      <c r="B98" s="18">
        <v>574</v>
      </c>
    </row>
    <row r="99" spans="1:5">
      <c r="A99">
        <v>551</v>
      </c>
      <c r="B99" s="18">
        <v>516</v>
      </c>
    </row>
    <row r="100" spans="1:5">
      <c r="A100">
        <v>622</v>
      </c>
      <c r="B100" s="18">
        <v>434</v>
      </c>
    </row>
    <row r="101" spans="1:5">
      <c r="A101">
        <v>519</v>
      </c>
      <c r="B101" s="18">
        <v>493</v>
      </c>
    </row>
    <row r="102" spans="1:5">
      <c r="A102">
        <v>526</v>
      </c>
      <c r="B102" s="18">
        <v>538.99999999999989</v>
      </c>
    </row>
    <row r="103" spans="1:5">
      <c r="A103">
        <v>486</v>
      </c>
      <c r="B103" s="18">
        <v>609</v>
      </c>
    </row>
    <row r="104" spans="1:5">
      <c r="A104">
        <v>552</v>
      </c>
      <c r="B104" s="18">
        <v>489</v>
      </c>
      <c r="D104" t="s">
        <v>14</v>
      </c>
    </row>
    <row r="105" spans="1:5" ht="17" thickBot="1">
      <c r="A105">
        <v>537</v>
      </c>
      <c r="B105" s="18">
        <v>813</v>
      </c>
    </row>
    <row r="106" spans="1:5">
      <c r="A106">
        <v>483</v>
      </c>
      <c r="B106" s="18">
        <v>431</v>
      </c>
      <c r="D106" s="7" t="s">
        <v>15</v>
      </c>
      <c r="E106" s="7"/>
    </row>
    <row r="107" spans="1:5">
      <c r="A107">
        <v>578</v>
      </c>
      <c r="B107" s="18">
        <v>579.99999999999989</v>
      </c>
      <c r="D107" s="4" t="s">
        <v>16</v>
      </c>
      <c r="E107" s="4">
        <v>0.27546812084421235</v>
      </c>
    </row>
    <row r="108" spans="1:5">
      <c r="A108">
        <v>526</v>
      </c>
      <c r="B108" s="18">
        <v>581</v>
      </c>
      <c r="D108" s="4" t="s">
        <v>17</v>
      </c>
      <c r="E108" s="4">
        <v>7.5882685601441568E-2</v>
      </c>
    </row>
    <row r="109" spans="1:5">
      <c r="A109">
        <v>592</v>
      </c>
      <c r="B109" s="18">
        <v>581.99999999999989</v>
      </c>
      <c r="D109" s="4" t="s">
        <v>18</v>
      </c>
      <c r="E109" s="4">
        <v>3.5703671931939025E-2</v>
      </c>
    </row>
    <row r="110" spans="1:5">
      <c r="A110">
        <v>555</v>
      </c>
      <c r="B110" s="18">
        <v>690</v>
      </c>
      <c r="D110" s="4" t="s">
        <v>19</v>
      </c>
      <c r="E110" s="4">
        <v>43.330770427175338</v>
      </c>
    </row>
    <row r="111" spans="1:5" ht="17" thickBot="1">
      <c r="A111">
        <v>538</v>
      </c>
      <c r="B111" s="18">
        <v>657</v>
      </c>
      <c r="D111" s="5" t="s">
        <v>20</v>
      </c>
      <c r="E111" s="5">
        <v>25</v>
      </c>
    </row>
    <row r="112" spans="1:5">
      <c r="A112">
        <v>442</v>
      </c>
      <c r="B112" s="18">
        <v>699</v>
      </c>
    </row>
    <row r="113" spans="1:13" ht="17" thickBot="1">
      <c r="A113">
        <v>552</v>
      </c>
      <c r="B113" s="18">
        <v>563</v>
      </c>
      <c r="D113" t="s">
        <v>21</v>
      </c>
    </row>
    <row r="114" spans="1:13">
      <c r="A114">
        <v>596</v>
      </c>
      <c r="B114" s="18">
        <v>572</v>
      </c>
      <c r="D114" s="6"/>
      <c r="E114" s="6" t="s">
        <v>26</v>
      </c>
      <c r="F114" s="6" t="s">
        <v>27</v>
      </c>
      <c r="G114" s="6" t="s">
        <v>28</v>
      </c>
      <c r="H114" s="6" t="s">
        <v>29</v>
      </c>
      <c r="I114" s="6" t="s">
        <v>30</v>
      </c>
    </row>
    <row r="115" spans="1:13">
      <c r="B115" s="2"/>
      <c r="D115" s="4" t="s">
        <v>22</v>
      </c>
      <c r="E115" s="4">
        <v>1</v>
      </c>
      <c r="F115" s="4">
        <v>3545.9796863108204</v>
      </c>
      <c r="G115" s="4">
        <v>3545.9796863108204</v>
      </c>
      <c r="H115" s="4">
        <v>1.8886149427565349</v>
      </c>
      <c r="I115" s="4">
        <v>0.18260274541114821</v>
      </c>
    </row>
    <row r="116" spans="1:13">
      <c r="B116" s="2"/>
      <c r="D116" s="4" t="s">
        <v>23</v>
      </c>
      <c r="E116" s="4">
        <v>23</v>
      </c>
      <c r="F116" s="4">
        <v>43183.780313689182</v>
      </c>
      <c r="G116" s="4">
        <v>1877.5556658125731</v>
      </c>
      <c r="H116" s="4"/>
      <c r="I116" s="4"/>
    </row>
    <row r="117" spans="1:13" ht="17" thickBot="1">
      <c r="B117" s="2"/>
      <c r="D117" s="5" t="s">
        <v>24</v>
      </c>
      <c r="E117" s="5">
        <v>24</v>
      </c>
      <c r="F117" s="5">
        <v>46729.760000000002</v>
      </c>
      <c r="G117" s="5"/>
      <c r="H117" s="5"/>
      <c r="I117" s="5"/>
    </row>
    <row r="118" spans="1:13" ht="17" thickBot="1">
      <c r="B118" s="2"/>
    </row>
    <row r="119" spans="1:13">
      <c r="B119" s="2"/>
      <c r="D119" s="6"/>
      <c r="E119" s="6" t="s">
        <v>31</v>
      </c>
      <c r="F119" s="6" t="s">
        <v>19</v>
      </c>
      <c r="G119" s="6" t="s">
        <v>32</v>
      </c>
      <c r="H119" s="6" t="s">
        <v>33</v>
      </c>
      <c r="I119" s="6" t="s">
        <v>34</v>
      </c>
      <c r="J119" s="6" t="s">
        <v>35</v>
      </c>
      <c r="K119" s="6" t="s">
        <v>36</v>
      </c>
      <c r="L119" s="6" t="s">
        <v>37</v>
      </c>
    </row>
    <row r="120" spans="1:13">
      <c r="B120" s="2"/>
      <c r="D120" s="4" t="s">
        <v>25</v>
      </c>
      <c r="E120" s="4">
        <v>622.81040801289578</v>
      </c>
      <c r="F120" s="4">
        <v>60.416853841785894</v>
      </c>
      <c r="G120" s="4">
        <v>10.30855412702976</v>
      </c>
      <c r="H120" s="4">
        <v>4.2953940601079934E-10</v>
      </c>
      <c r="I120" s="4">
        <v>497.82862351551</v>
      </c>
      <c r="J120" s="4">
        <v>747.79219251028155</v>
      </c>
      <c r="K120" s="4">
        <v>497.82862351551</v>
      </c>
      <c r="L120" s="4">
        <v>747.79219251028155</v>
      </c>
    </row>
    <row r="121" spans="1:13" ht="17" thickBot="1">
      <c r="B121" s="2"/>
      <c r="D121" s="5" t="s">
        <v>38</v>
      </c>
      <c r="E121" s="5">
        <v>-0.14273625627587513</v>
      </c>
      <c r="F121" s="5">
        <v>0.10386341333802306</v>
      </c>
      <c r="G121" s="5">
        <v>-1.3742688757141128</v>
      </c>
      <c r="H121" s="5">
        <v>0.18260274541114799</v>
      </c>
      <c r="I121" s="5">
        <v>-0.35759409672167586</v>
      </c>
      <c r="J121" s="5">
        <v>7.2121584169925618E-2</v>
      </c>
      <c r="K121" s="5">
        <v>-0.35759409672167586</v>
      </c>
      <c r="L121" s="5">
        <v>7.2121584169925618E-2</v>
      </c>
    </row>
    <row r="122" spans="1:13">
      <c r="B122" s="2"/>
    </row>
    <row r="123" spans="1:13">
      <c r="B123" s="2"/>
    </row>
    <row r="124" spans="1:13">
      <c r="B124" s="2"/>
    </row>
    <row r="125" spans="1:13">
      <c r="B125" s="2"/>
      <c r="E125" s="4"/>
      <c r="F125" s="4"/>
      <c r="G125" s="4"/>
      <c r="H125" s="4"/>
      <c r="I125" s="4"/>
      <c r="J125" s="4"/>
    </row>
    <row r="126" spans="1:13" ht="17" thickBot="1">
      <c r="B126" s="2"/>
      <c r="E126" s="5"/>
      <c r="F126" s="5"/>
      <c r="G126" s="5"/>
      <c r="H126" s="5"/>
      <c r="I126" s="5"/>
      <c r="J126" s="5"/>
    </row>
    <row r="127" spans="1:13" ht="17" thickBot="1">
      <c r="B127" s="2"/>
    </row>
    <row r="128" spans="1:13">
      <c r="E128" s="6"/>
      <c r="F128" s="6"/>
      <c r="G128" s="6"/>
      <c r="H128" s="6"/>
      <c r="I128" s="6"/>
      <c r="J128" s="6"/>
      <c r="K128" s="6"/>
      <c r="L128" s="6"/>
      <c r="M128" s="6"/>
    </row>
    <row r="129" spans="1:13">
      <c r="E129" s="4"/>
      <c r="F129" s="4"/>
      <c r="G129" s="4"/>
      <c r="H129" s="4"/>
      <c r="I129" s="4"/>
      <c r="J129" s="4"/>
      <c r="K129" s="4"/>
      <c r="L129" s="4"/>
      <c r="M129" s="4"/>
    </row>
    <row r="130" spans="1:13" ht="17" thickBot="1">
      <c r="E130" s="5"/>
      <c r="F130" s="5"/>
      <c r="G130" s="5"/>
      <c r="H130" s="5"/>
      <c r="I130" s="5"/>
      <c r="J130" s="5"/>
      <c r="K130" s="5"/>
      <c r="L130" s="5"/>
      <c r="M130" s="5"/>
    </row>
    <row r="134" spans="1:13">
      <c r="B134" t="s">
        <v>3</v>
      </c>
      <c r="C134" t="s">
        <v>49</v>
      </c>
    </row>
    <row r="135" spans="1:13">
      <c r="A135" s="1"/>
      <c r="B135">
        <v>61</v>
      </c>
      <c r="C135">
        <v>520</v>
      </c>
    </row>
    <row r="136" spans="1:13">
      <c r="A136" s="1"/>
      <c r="B136">
        <v>76</v>
      </c>
      <c r="C136">
        <v>523</v>
      </c>
    </row>
    <row r="137" spans="1:13">
      <c r="A137" s="1"/>
      <c r="B137">
        <v>59</v>
      </c>
      <c r="C137">
        <v>552</v>
      </c>
    </row>
    <row r="138" spans="1:13">
      <c r="A138" s="1"/>
      <c r="B138">
        <v>70</v>
      </c>
      <c r="C138">
        <v>550</v>
      </c>
    </row>
    <row r="139" spans="1:13">
      <c r="A139" s="1"/>
      <c r="B139">
        <v>68</v>
      </c>
      <c r="C139">
        <v>595</v>
      </c>
    </row>
    <row r="140" spans="1:13">
      <c r="A140" s="1"/>
      <c r="B140">
        <v>75</v>
      </c>
      <c r="C140">
        <v>456</v>
      </c>
    </row>
    <row r="141" spans="1:13">
      <c r="A141" s="1"/>
      <c r="B141">
        <v>83</v>
      </c>
      <c r="C141">
        <v>507</v>
      </c>
    </row>
    <row r="142" spans="1:13">
      <c r="A142" s="1"/>
      <c r="B142">
        <v>76</v>
      </c>
      <c r="C142">
        <v>592</v>
      </c>
    </row>
    <row r="143" spans="1:13">
      <c r="A143" s="1"/>
      <c r="B143">
        <v>89</v>
      </c>
      <c r="C143">
        <v>566</v>
      </c>
    </row>
    <row r="144" spans="1:13">
      <c r="A144" s="1"/>
      <c r="B144">
        <v>88</v>
      </c>
      <c r="C144">
        <v>551</v>
      </c>
    </row>
    <row r="145" spans="1:6">
      <c r="A145" s="1"/>
      <c r="B145">
        <v>69</v>
      </c>
      <c r="C145">
        <v>622</v>
      </c>
    </row>
    <row r="146" spans="1:6">
      <c r="A146" s="1"/>
      <c r="B146">
        <v>72</v>
      </c>
      <c r="C146">
        <v>519</v>
      </c>
    </row>
    <row r="147" spans="1:6">
      <c r="A147" s="1"/>
      <c r="B147">
        <v>84</v>
      </c>
      <c r="C147">
        <v>526</v>
      </c>
    </row>
    <row r="148" spans="1:6">
      <c r="A148" s="1"/>
      <c r="B148">
        <v>82</v>
      </c>
      <c r="C148">
        <v>486</v>
      </c>
    </row>
    <row r="149" spans="1:6">
      <c r="A149" s="1"/>
      <c r="B149">
        <v>68</v>
      </c>
      <c r="C149">
        <v>552</v>
      </c>
    </row>
    <row r="150" spans="1:6">
      <c r="A150" s="1"/>
      <c r="B150">
        <v>79</v>
      </c>
      <c r="C150">
        <v>537</v>
      </c>
    </row>
    <row r="151" spans="1:6">
      <c r="A151" s="1"/>
      <c r="B151">
        <v>81</v>
      </c>
      <c r="C151">
        <v>483</v>
      </c>
    </row>
    <row r="152" spans="1:6">
      <c r="A152" s="1"/>
      <c r="B152">
        <v>74</v>
      </c>
      <c r="C152">
        <v>578</v>
      </c>
    </row>
    <row r="153" spans="1:6">
      <c r="A153" s="1"/>
      <c r="B153">
        <v>77</v>
      </c>
      <c r="C153">
        <v>526</v>
      </c>
    </row>
    <row r="154" spans="1:6">
      <c r="A154" s="1"/>
      <c r="B154">
        <v>70</v>
      </c>
      <c r="C154">
        <v>592</v>
      </c>
      <c r="E154" t="s">
        <v>14</v>
      </c>
    </row>
    <row r="155" spans="1:6" ht="17" thickBot="1">
      <c r="A155" s="1"/>
      <c r="B155">
        <v>81</v>
      </c>
      <c r="C155">
        <v>555</v>
      </c>
    </row>
    <row r="156" spans="1:6">
      <c r="A156" s="1"/>
      <c r="B156">
        <v>70</v>
      </c>
      <c r="C156">
        <v>538</v>
      </c>
      <c r="E156" s="7" t="s">
        <v>15</v>
      </c>
      <c r="F156" s="7"/>
    </row>
    <row r="157" spans="1:6">
      <c r="A157" s="1"/>
      <c r="B157">
        <v>80</v>
      </c>
      <c r="C157">
        <v>442</v>
      </c>
      <c r="E157" s="4" t="s">
        <v>16</v>
      </c>
      <c r="F157" s="4">
        <v>0.21066719476969858</v>
      </c>
    </row>
    <row r="158" spans="1:6">
      <c r="A158" s="1"/>
      <c r="B158">
        <v>76</v>
      </c>
      <c r="C158">
        <v>552</v>
      </c>
      <c r="E158" s="4" t="s">
        <v>17</v>
      </c>
      <c r="F158" s="4">
        <v>4.4380666952134114E-2</v>
      </c>
    </row>
    <row r="159" spans="1:6">
      <c r="A159" s="1"/>
      <c r="B159">
        <v>83</v>
      </c>
      <c r="C159">
        <v>596</v>
      </c>
      <c r="E159" s="4" t="s">
        <v>18</v>
      </c>
      <c r="F159" s="4">
        <v>2.8320002978790776E-3</v>
      </c>
    </row>
    <row r="160" spans="1:6">
      <c r="E160" s="4" t="s">
        <v>19</v>
      </c>
      <c r="F160" s="4">
        <v>44.063127681467883</v>
      </c>
    </row>
    <row r="161" spans="5:13" ht="17" thickBot="1">
      <c r="E161" s="5" t="s">
        <v>20</v>
      </c>
      <c r="F161" s="5">
        <v>25</v>
      </c>
    </row>
    <row r="163" spans="5:13" ht="17" thickBot="1">
      <c r="E163" t="s">
        <v>21</v>
      </c>
    </row>
    <row r="164" spans="5:13">
      <c r="E164" s="6"/>
      <c r="F164" s="6" t="s">
        <v>26</v>
      </c>
      <c r="G164" s="6" t="s">
        <v>27</v>
      </c>
      <c r="H164" s="6" t="s">
        <v>28</v>
      </c>
      <c r="I164" s="6" t="s">
        <v>29</v>
      </c>
      <c r="J164" s="6" t="s">
        <v>30</v>
      </c>
    </row>
    <row r="165" spans="5:13">
      <c r="E165" s="4" t="s">
        <v>22</v>
      </c>
      <c r="F165" s="4">
        <v>1</v>
      </c>
      <c r="G165" s="4">
        <v>2073.8979153131586</v>
      </c>
      <c r="H165" s="4">
        <v>2073.8979153131586</v>
      </c>
      <c r="I165" s="4">
        <v>1.068161039232508</v>
      </c>
      <c r="J165" s="4">
        <v>0.31210676697842327</v>
      </c>
    </row>
    <row r="166" spans="5:13">
      <c r="E166" s="4" t="s">
        <v>23</v>
      </c>
      <c r="F166" s="4">
        <v>23</v>
      </c>
      <c r="G166" s="4">
        <v>44655.862084686843</v>
      </c>
      <c r="H166" s="4">
        <v>1941.559221073341</v>
      </c>
      <c r="I166" s="4"/>
      <c r="J166" s="4"/>
    </row>
    <row r="167" spans="5:13" ht="17" thickBot="1">
      <c r="E167" s="5" t="s">
        <v>24</v>
      </c>
      <c r="F167" s="5">
        <v>24</v>
      </c>
      <c r="G167" s="5">
        <v>46729.760000000002</v>
      </c>
      <c r="H167" s="5"/>
      <c r="I167" s="5"/>
      <c r="J167" s="5"/>
    </row>
    <row r="168" spans="5:13" ht="17" thickBot="1"/>
    <row r="169" spans="5:13">
      <c r="E169" s="6"/>
      <c r="F169" s="6" t="s">
        <v>31</v>
      </c>
      <c r="G169" s="6" t="s">
        <v>19</v>
      </c>
      <c r="H169" s="6" t="s">
        <v>32</v>
      </c>
      <c r="I169" s="6" t="s">
        <v>33</v>
      </c>
      <c r="J169" s="6" t="s">
        <v>34</v>
      </c>
      <c r="K169" s="6" t="s">
        <v>35</v>
      </c>
      <c r="L169" s="6" t="s">
        <v>36</v>
      </c>
      <c r="M169" s="6" t="s">
        <v>37</v>
      </c>
    </row>
    <row r="170" spans="5:13">
      <c r="E170" s="4" t="s">
        <v>25</v>
      </c>
      <c r="F170" s="4">
        <v>632.57878839687692</v>
      </c>
      <c r="G170" s="4">
        <v>89.392507900917138</v>
      </c>
      <c r="H170" s="4">
        <v>7.076418407435539</v>
      </c>
      <c r="I170" s="4">
        <v>3.2903543449833552E-7</v>
      </c>
      <c r="J170" s="4">
        <v>447.65629661319974</v>
      </c>
      <c r="K170" s="4">
        <v>817.50128018055409</v>
      </c>
      <c r="L170" s="4">
        <v>447.65629661319974</v>
      </c>
      <c r="M170" s="4">
        <v>817.50128018055409</v>
      </c>
    </row>
    <row r="171" spans="5:13" ht="17" thickBot="1">
      <c r="E171" s="5" t="s">
        <v>38</v>
      </c>
      <c r="F171" s="5">
        <v>-1.2154784293611445</v>
      </c>
      <c r="G171" s="5">
        <v>1.1760584031934525</v>
      </c>
      <c r="H171" s="5">
        <v>-1.0335187657863347</v>
      </c>
      <c r="I171" s="5">
        <v>0.31210676697842454</v>
      </c>
      <c r="J171" s="5">
        <v>-3.6483405954245542</v>
      </c>
      <c r="K171" s="5">
        <v>1.2173837367022653</v>
      </c>
      <c r="L171" s="5">
        <v>-3.6483405954245542</v>
      </c>
      <c r="M171" s="5">
        <v>1.2173837367022653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Sheet10</vt:lpstr>
      <vt:lpstr>Running Data</vt:lpstr>
      <vt:lpstr>Improve</vt:lpstr>
      <vt:lpstr>Sheet20</vt:lpstr>
      <vt:lpstr>Sample Size</vt:lpstr>
      <vt:lpstr>Histogram</vt:lpstr>
      <vt:lpstr>Central Tendency &amp; Variance</vt:lpstr>
      <vt:lpstr>Box and Whisker</vt:lpstr>
      <vt:lpstr>Simple Linear Regression</vt:lpstr>
      <vt:lpstr>Correlation Coefficient</vt:lpstr>
      <vt:lpstr>Time Series</vt:lpstr>
      <vt:lpstr>Control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2019-06-10T17:42:45Z</dcterms:created>
  <dcterms:modified xsi:type="dcterms:W3CDTF">2019-06-14T19:23:34Z</dcterms:modified>
</cp:coreProperties>
</file>