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oshi\Desktop\college\3g1Q\SystemControlComputing\repo4\"/>
    </mc:Choice>
  </mc:AlternateContent>
  <bookViews>
    <workbookView xWindow="0" yWindow="0" windowWidth="19200" windowHeight="94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1" i="1" l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B51" i="1"/>
  <c r="B52" i="1"/>
  <c r="B55" i="1" s="1"/>
  <c r="B2" i="1"/>
  <c r="L52" i="1"/>
  <c r="M55" i="1"/>
  <c r="N55" i="1"/>
  <c r="O55" i="1"/>
  <c r="P55" i="1"/>
  <c r="Q55" i="1"/>
  <c r="R55" i="1"/>
  <c r="S55" i="1"/>
  <c r="T55" i="1"/>
  <c r="U55" i="1"/>
  <c r="V55" i="1"/>
  <c r="L55" i="1"/>
  <c r="M52" i="1"/>
  <c r="N52" i="1"/>
  <c r="O52" i="1"/>
  <c r="P52" i="1"/>
  <c r="P53" i="1" s="1"/>
  <c r="Q52" i="1"/>
  <c r="R52" i="1"/>
  <c r="S52" i="1"/>
  <c r="T52" i="1"/>
  <c r="T53" i="1" s="1"/>
  <c r="U52" i="1"/>
  <c r="V52" i="1"/>
  <c r="C55" i="1"/>
  <c r="D55" i="1"/>
  <c r="E55" i="1"/>
  <c r="F55" i="1"/>
  <c r="G55" i="1"/>
  <c r="H55" i="1"/>
  <c r="I55" i="1"/>
  <c r="J55" i="1"/>
  <c r="K55" i="1"/>
  <c r="C52" i="1"/>
  <c r="D52" i="1"/>
  <c r="E52" i="1"/>
  <c r="F52" i="1"/>
  <c r="G52" i="1"/>
  <c r="H52" i="1"/>
  <c r="I52" i="1"/>
  <c r="J52" i="1"/>
  <c r="K52" i="1"/>
  <c r="C53" i="1"/>
  <c r="D53" i="1"/>
  <c r="E53" i="1"/>
  <c r="F53" i="1"/>
  <c r="G53" i="1"/>
  <c r="H53" i="1"/>
  <c r="I53" i="1"/>
  <c r="J53" i="1"/>
  <c r="K53" i="1"/>
  <c r="M53" i="1"/>
  <c r="N53" i="1"/>
  <c r="O53" i="1"/>
  <c r="Q53" i="1"/>
  <c r="R53" i="1"/>
  <c r="S53" i="1"/>
  <c r="U53" i="1"/>
  <c r="V53" i="1"/>
  <c r="B21" i="1"/>
  <c r="B20" i="1"/>
  <c r="B22" i="1"/>
  <c r="B19" i="1"/>
  <c r="B18" i="1"/>
  <c r="B17" i="1"/>
  <c r="B15" i="1"/>
  <c r="B16" i="1"/>
  <c r="B14" i="1"/>
  <c r="B3" i="1"/>
  <c r="B4" i="1"/>
  <c r="B5" i="1"/>
  <c r="B6" i="1"/>
  <c r="B7" i="1"/>
  <c r="B8" i="1"/>
  <c r="B9" i="1"/>
  <c r="B10" i="1"/>
  <c r="B11" i="1"/>
  <c r="B12" i="1"/>
  <c r="B13" i="1"/>
  <c r="A13" i="1"/>
  <c r="C48" i="1"/>
  <c r="D48" i="1" s="1"/>
  <c r="F48" i="1"/>
  <c r="H48" i="1"/>
  <c r="I48" i="1" s="1"/>
  <c r="K48" i="1"/>
  <c r="M48" i="1"/>
  <c r="N48" i="1" s="1"/>
  <c r="R48" i="1"/>
  <c r="S48" i="1" s="1"/>
  <c r="U48" i="1"/>
  <c r="B53" i="1" l="1"/>
  <c r="L53" i="1"/>
  <c r="P48" i="1"/>
  <c r="O48" i="1"/>
  <c r="E48" i="1"/>
  <c r="T48" i="1"/>
  <c r="J48" i="1"/>
  <c r="C2" i="1"/>
  <c r="I2" i="1"/>
  <c r="J2" i="1" s="1"/>
  <c r="E2" i="1"/>
  <c r="F2" i="1" s="1"/>
  <c r="A3" i="1"/>
  <c r="A4" i="1" s="1"/>
  <c r="I4" i="1" s="1"/>
  <c r="J4" i="1" s="1"/>
  <c r="G2" i="1"/>
  <c r="A29" i="1"/>
  <c r="A32" i="1" s="1"/>
  <c r="C32" i="1" s="1"/>
  <c r="A23" i="1"/>
  <c r="A26" i="1" s="1"/>
  <c r="E26" i="1" s="1"/>
  <c r="F26" i="1" s="1"/>
  <c r="C28" i="1"/>
  <c r="B28" i="1"/>
  <c r="I12" i="1"/>
  <c r="J12" i="1" s="1"/>
  <c r="I17" i="1"/>
  <c r="J17" i="1" s="1"/>
  <c r="I22" i="1"/>
  <c r="J22" i="1" s="1"/>
  <c r="I7" i="1"/>
  <c r="J7" i="1" s="1"/>
  <c r="F33" i="1"/>
  <c r="F34" i="1"/>
  <c r="E12" i="1"/>
  <c r="F12" i="1" s="1"/>
  <c r="E17" i="1"/>
  <c r="F17" i="1" s="1"/>
  <c r="E22" i="1"/>
  <c r="F22" i="1" s="1"/>
  <c r="E7" i="1"/>
  <c r="F7" i="1" s="1"/>
  <c r="K29" i="1"/>
  <c r="L29" i="1"/>
  <c r="L33" i="1"/>
  <c r="M33" i="1"/>
  <c r="N33" i="1"/>
  <c r="O33" i="1"/>
  <c r="P33" i="1"/>
  <c r="Q33" i="1"/>
  <c r="F35" i="1"/>
  <c r="F36" i="1"/>
  <c r="L36" i="1"/>
  <c r="F37" i="1"/>
  <c r="F38" i="1"/>
  <c r="L38" i="1"/>
  <c r="J39" i="1"/>
  <c r="K39" i="1"/>
  <c r="L39" i="1" s="1"/>
  <c r="O39" i="1"/>
  <c r="P39" i="1" s="1"/>
  <c r="Q39" i="1" s="1"/>
  <c r="J40" i="1"/>
  <c r="K40" i="1"/>
  <c r="L40" i="1" s="1"/>
  <c r="O40" i="1"/>
  <c r="P40" i="1" s="1"/>
  <c r="Q40" i="1" s="1"/>
  <c r="J41" i="1"/>
  <c r="K41" i="1"/>
  <c r="L41" i="1" s="1"/>
  <c r="O41" i="1"/>
  <c r="P41" i="1" s="1"/>
  <c r="Q41" i="1" s="1"/>
  <c r="J42" i="1"/>
  <c r="K42" i="1"/>
  <c r="L42" i="1" s="1"/>
  <c r="O42" i="1"/>
  <c r="P42" i="1" s="1"/>
  <c r="Q42" i="1" s="1"/>
  <c r="J43" i="1"/>
  <c r="K43" i="1"/>
  <c r="L43" i="1" s="1"/>
  <c r="O43" i="1"/>
  <c r="P43" i="1" s="1"/>
  <c r="Q43" i="1" s="1"/>
  <c r="J44" i="1"/>
  <c r="K44" i="1"/>
  <c r="L44" i="1" s="1"/>
  <c r="O44" i="1"/>
  <c r="P44" i="1" s="1"/>
  <c r="Q44" i="1" s="1"/>
  <c r="C7" i="1"/>
  <c r="C12" i="1"/>
  <c r="C17" i="1"/>
  <c r="C22" i="1"/>
  <c r="G12" i="1"/>
  <c r="G17" i="1"/>
  <c r="G22" i="1"/>
  <c r="G7" i="1"/>
  <c r="A18" i="1"/>
  <c r="A21" i="1" s="1"/>
  <c r="C21" i="1" s="1"/>
  <c r="A16" i="1"/>
  <c r="C16" i="1" s="1"/>
  <c r="A8" i="1"/>
  <c r="E8" i="1" s="1"/>
  <c r="F8" i="1" s="1"/>
  <c r="I21" i="1" l="1"/>
  <c r="J21" i="1" s="1"/>
  <c r="I18" i="1"/>
  <c r="J18" i="1" s="1"/>
  <c r="I13" i="1"/>
  <c r="J13" i="1" s="1"/>
  <c r="E4" i="1"/>
  <c r="F4" i="1" s="1"/>
  <c r="I16" i="1"/>
  <c r="J16" i="1" s="1"/>
  <c r="I8" i="1"/>
  <c r="J8" i="1" s="1"/>
  <c r="E3" i="1"/>
  <c r="F3" i="1" s="1"/>
  <c r="I3" i="1"/>
  <c r="J3" i="1" s="1"/>
  <c r="C4" i="1"/>
  <c r="G4" i="1"/>
  <c r="G3" i="1"/>
  <c r="A6" i="1"/>
  <c r="C3" i="1"/>
  <c r="A5" i="1"/>
  <c r="B29" i="1"/>
  <c r="A30" i="1"/>
  <c r="C29" i="1"/>
  <c r="A31" i="1"/>
  <c r="B31" i="1" s="1"/>
  <c r="A24" i="1"/>
  <c r="A25" i="1"/>
  <c r="B32" i="1"/>
  <c r="C26" i="1"/>
  <c r="G13" i="1"/>
  <c r="B26" i="1"/>
  <c r="G26" i="1" s="1"/>
  <c r="E21" i="1"/>
  <c r="F21" i="1" s="1"/>
  <c r="G16" i="1"/>
  <c r="G18" i="1"/>
  <c r="G8" i="1"/>
  <c r="C18" i="1"/>
  <c r="C8" i="1"/>
  <c r="G21" i="1"/>
  <c r="E16" i="1"/>
  <c r="F16" i="1" s="1"/>
  <c r="A9" i="1"/>
  <c r="I9" i="1" s="1"/>
  <c r="J9" i="1" s="1"/>
  <c r="E23" i="1"/>
  <c r="F23" i="1" s="1"/>
  <c r="E13" i="1"/>
  <c r="F13" i="1" s="1"/>
  <c r="A10" i="1"/>
  <c r="I10" i="1" s="1"/>
  <c r="J10" i="1" s="1"/>
  <c r="A11" i="1"/>
  <c r="I11" i="1" s="1"/>
  <c r="J11" i="1" s="1"/>
  <c r="B23" i="1"/>
  <c r="G23" i="1" s="1"/>
  <c r="C23" i="1"/>
  <c r="C13" i="1"/>
  <c r="E18" i="1"/>
  <c r="F18" i="1" s="1"/>
  <c r="A20" i="1"/>
  <c r="I20" i="1" s="1"/>
  <c r="J20" i="1" s="1"/>
  <c r="A19" i="1"/>
  <c r="I19" i="1" s="1"/>
  <c r="J19" i="1" s="1"/>
  <c r="A15" i="1"/>
  <c r="I15" i="1" s="1"/>
  <c r="J15" i="1" s="1"/>
  <c r="A14" i="1"/>
  <c r="I14" i="1" s="1"/>
  <c r="J14" i="1" s="1"/>
  <c r="I6" i="1" l="1"/>
  <c r="J6" i="1" s="1"/>
  <c r="E6" i="1"/>
  <c r="F6" i="1" s="1"/>
  <c r="E5" i="1"/>
  <c r="F5" i="1" s="1"/>
  <c r="I5" i="1"/>
  <c r="J5" i="1" s="1"/>
  <c r="G5" i="1"/>
  <c r="C5" i="1"/>
  <c r="C6" i="1"/>
  <c r="G6" i="1"/>
  <c r="C31" i="1"/>
  <c r="B30" i="1"/>
  <c r="C30" i="1"/>
  <c r="G14" i="1"/>
  <c r="C14" i="1"/>
  <c r="E14" i="1"/>
  <c r="F14" i="1" s="1"/>
  <c r="E24" i="1"/>
  <c r="F24" i="1" s="1"/>
  <c r="C24" i="1"/>
  <c r="B24" i="1"/>
  <c r="G24" i="1" s="1"/>
  <c r="C10" i="1"/>
  <c r="G10" i="1"/>
  <c r="E10" i="1"/>
  <c r="F10" i="1" s="1"/>
  <c r="E15" i="1"/>
  <c r="F15" i="1" s="1"/>
  <c r="G15" i="1"/>
  <c r="C15" i="1"/>
  <c r="E25" i="1"/>
  <c r="F25" i="1" s="1"/>
  <c r="C25" i="1"/>
  <c r="B25" i="1"/>
  <c r="G25" i="1" s="1"/>
  <c r="C20" i="1"/>
  <c r="G20" i="1"/>
  <c r="E20" i="1"/>
  <c r="F20" i="1" s="1"/>
  <c r="E11" i="1"/>
  <c r="F11" i="1" s="1"/>
  <c r="C11" i="1"/>
  <c r="G11" i="1"/>
  <c r="G9" i="1"/>
  <c r="E9" i="1"/>
  <c r="F9" i="1" s="1"/>
  <c r="C9" i="1"/>
  <c r="C19" i="1"/>
  <c r="G19" i="1"/>
  <c r="E19" i="1"/>
  <c r="F19" i="1" s="1"/>
</calcChain>
</file>

<file path=xl/sharedStrings.xml><?xml version="1.0" encoding="utf-8"?>
<sst xmlns="http://schemas.openxmlformats.org/spreadsheetml/2006/main" count="8" uniqueCount="5">
  <si>
    <t>A</t>
    <phoneticPr fontId="1"/>
  </si>
  <si>
    <t>T</t>
    <phoneticPr fontId="1"/>
  </si>
  <si>
    <t>\omega</t>
    <phoneticPr fontId="1"/>
  </si>
  <si>
    <t>A</t>
    <phoneticPr fontId="1"/>
  </si>
  <si>
    <t>T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</si>
</sst>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i/>
      <sz val="11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Sheet1!$J$2:$J$22</c:f>
              <c:numCache>
                <c:formatCode>General</c:formatCode>
                <c:ptCount val="21"/>
                <c:pt idx="0">
                  <c:v>-1.1459155902616465</c:v>
                </c:pt>
                <c:pt idx="1">
                  <c:v>-2.2918311805232929</c:v>
                </c:pt>
                <c:pt idx="2">
                  <c:v>-4.5836623610465859</c:v>
                </c:pt>
                <c:pt idx="3">
                  <c:v>-6.8754935415698784</c:v>
                </c:pt>
                <c:pt idx="4">
                  <c:v>-9.1673247220931717</c:v>
                </c:pt>
                <c:pt idx="5">
                  <c:v>-11.401860123103383</c:v>
                </c:pt>
                <c:pt idx="6">
                  <c:v>-22.574537128154436</c:v>
                </c:pt>
                <c:pt idx="7">
                  <c:v>-43.544792429942568</c:v>
                </c:pt>
                <c:pt idx="8">
                  <c:v>-61.879441874128922</c:v>
                </c:pt>
                <c:pt idx="9">
                  <c:v>-77.4638939016873</c:v>
                </c:pt>
                <c:pt idx="10">
                  <c:v>-89.954374735082993</c:v>
                </c:pt>
                <c:pt idx="11">
                  <c:v>-127.19663179100908</c:v>
                </c:pt>
                <c:pt idx="12">
                  <c:v>-151.9484087881784</c:v>
                </c:pt>
                <c:pt idx="13">
                  <c:v>-161.23032516211688</c:v>
                </c:pt>
                <c:pt idx="14">
                  <c:v>-165.47021288848384</c:v>
                </c:pt>
                <c:pt idx="15">
                  <c:v>-168.44959176846203</c:v>
                </c:pt>
                <c:pt idx="16">
                  <c:v>-174.17916971977027</c:v>
                </c:pt>
                <c:pt idx="17">
                  <c:v>-177.15855025445052</c:v>
                </c:pt>
                <c:pt idx="18">
                  <c:v>-177.73150804958138</c:v>
                </c:pt>
                <c:pt idx="19">
                  <c:v>-178.30446584471215</c:v>
                </c:pt>
                <c:pt idx="20">
                  <c:v>-178.76283208081682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A2-4755-8598-5C8855F169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9198448"/>
        <c:axId val="1659196368"/>
      </c:lineChart>
      <c:catAx>
        <c:axId val="1659198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59196368"/>
        <c:crosses val="autoZero"/>
        <c:auto val="1"/>
        <c:lblAlgn val="ctr"/>
        <c:lblOffset val="100"/>
        <c:noMultiLvlLbl val="0"/>
      </c:catAx>
      <c:valAx>
        <c:axId val="165919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59198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333375</xdr:colOff>
      <xdr:row>9</xdr:row>
      <xdr:rowOff>165100</xdr:rowOff>
    </xdr:from>
    <xdr:to>
      <xdr:col>17</xdr:col>
      <xdr:colOff>282575</xdr:colOff>
      <xdr:row>21</xdr:row>
      <xdr:rowOff>165100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5"/>
  <sheetViews>
    <sheetView tabSelected="1" topLeftCell="G43" workbookViewId="0">
      <selection activeCell="P58" sqref="P58"/>
    </sheetView>
  </sheetViews>
  <sheetFormatPr defaultRowHeight="18" x14ac:dyDescent="0.55000000000000004"/>
  <sheetData>
    <row r="1" spans="1:10" x14ac:dyDescent="0.55000000000000004">
      <c r="G1" t="s">
        <v>0</v>
      </c>
      <c r="H1" t="s">
        <v>1</v>
      </c>
    </row>
    <row r="2" spans="1:10" x14ac:dyDescent="0.55000000000000004">
      <c r="A2">
        <v>0.01</v>
      </c>
      <c r="B2">
        <f>ROUND(100/(SQRT((1-A2^2)^2+4*A2^2)), 1)</f>
        <v>100</v>
      </c>
      <c r="C2">
        <f>-ATAN((-2*A2)/(1-A2^2))/A2</f>
        <v>1.9999333373330479</v>
      </c>
      <c r="D2">
        <v>1.9999333373330479</v>
      </c>
      <c r="E2">
        <f>A2*D2</f>
        <v>1.9999333373330479E-2</v>
      </c>
      <c r="F2">
        <f>-E2*(180/PI())</f>
        <v>-1.1458773953669721</v>
      </c>
      <c r="G2">
        <f>ROUND(B2,1)</f>
        <v>100</v>
      </c>
      <c r="H2">
        <v>2</v>
      </c>
      <c r="I2">
        <f>A2*H2</f>
        <v>0.02</v>
      </c>
      <c r="J2">
        <f>-I2*(180/PI())</f>
        <v>-1.1459155902616465</v>
      </c>
    </row>
    <row r="3" spans="1:10" x14ac:dyDescent="0.55000000000000004">
      <c r="A3">
        <f>A2*2</f>
        <v>0.02</v>
      </c>
      <c r="B3">
        <f t="shared" ref="B3:B22" si="0">ROUND(100/(SQRT((1-A3^2)^2+4*A3^2)), 1)</f>
        <v>100</v>
      </c>
      <c r="C3">
        <f t="shared" ref="C3:C6" si="1">-ATAN((-2*A3)/(1-A3^2))/A3</f>
        <v>1.9997333973150535</v>
      </c>
      <c r="D3">
        <v>1.9997333973150535</v>
      </c>
      <c r="E3">
        <f t="shared" ref="E3:E6" si="2">A3*D3</f>
        <v>3.999466794630107E-2</v>
      </c>
      <c r="F3">
        <f t="shared" ref="F3:F6" si="3">-E3*(180/PI())</f>
        <v>-2.291525676350207</v>
      </c>
      <c r="G3">
        <f t="shared" ref="G3:G6" si="4">ROUND(B3,1)</f>
        <v>100</v>
      </c>
      <c r="H3">
        <v>2</v>
      </c>
      <c r="I3">
        <f t="shared" ref="I3:I6" si="5">A3*H3</f>
        <v>0.04</v>
      </c>
      <c r="J3">
        <f t="shared" ref="J3:J6" si="6">-I3*(180/PI())</f>
        <v>-2.2918311805232929</v>
      </c>
    </row>
    <row r="4" spans="1:10" x14ac:dyDescent="0.55000000000000004">
      <c r="A4">
        <f>A3*2</f>
        <v>0.04</v>
      </c>
      <c r="B4">
        <f t="shared" si="0"/>
        <v>99.8</v>
      </c>
      <c r="C4">
        <f t="shared" si="1"/>
        <v>1.9989343561645021</v>
      </c>
      <c r="D4">
        <v>1.9989343561645021</v>
      </c>
      <c r="E4">
        <f t="shared" si="2"/>
        <v>7.9957374246580087E-2</v>
      </c>
      <c r="F4">
        <f t="shared" si="3"/>
        <v>-4.5812200852770593</v>
      </c>
      <c r="G4">
        <f t="shared" si="4"/>
        <v>99.8</v>
      </c>
      <c r="H4">
        <v>2</v>
      </c>
      <c r="I4">
        <f t="shared" si="5"/>
        <v>0.08</v>
      </c>
      <c r="J4">
        <f t="shared" si="6"/>
        <v>-4.5836623610465859</v>
      </c>
    </row>
    <row r="5" spans="1:10" x14ac:dyDescent="0.55000000000000004">
      <c r="A5">
        <f>A3*3</f>
        <v>0.06</v>
      </c>
      <c r="B5">
        <f t="shared" si="0"/>
        <v>99.6</v>
      </c>
      <c r="C5">
        <f t="shared" si="1"/>
        <v>1.9976051707069293</v>
      </c>
      <c r="D5">
        <v>1.9976051707069293</v>
      </c>
      <c r="E5">
        <f t="shared" si="2"/>
        <v>0.11985631024241576</v>
      </c>
      <c r="F5">
        <f t="shared" si="3"/>
        <v>-6.867260724901044</v>
      </c>
      <c r="G5">
        <f t="shared" si="4"/>
        <v>99.6</v>
      </c>
      <c r="H5">
        <v>2</v>
      </c>
      <c r="I5">
        <f t="shared" si="5"/>
        <v>0.12</v>
      </c>
      <c r="J5">
        <f t="shared" si="6"/>
        <v>-6.8754935415698784</v>
      </c>
    </row>
    <row r="6" spans="1:10" s="1" customFormat="1" x14ac:dyDescent="0.55000000000000004">
      <c r="A6">
        <f>A3*4</f>
        <v>0.08</v>
      </c>
      <c r="B6">
        <f t="shared" si="0"/>
        <v>99.4</v>
      </c>
      <c r="C6">
        <f t="shared" si="1"/>
        <v>1.9957496428059329</v>
      </c>
      <c r="D6" s="1">
        <v>1.9957496428059329</v>
      </c>
      <c r="E6">
        <f t="shared" si="2"/>
        <v>0.15965997142447463</v>
      </c>
      <c r="F6">
        <f t="shared" si="3"/>
        <v>-9.1478425198017224</v>
      </c>
      <c r="G6">
        <f t="shared" si="4"/>
        <v>99.4</v>
      </c>
      <c r="H6">
        <v>2</v>
      </c>
      <c r="I6">
        <f t="shared" si="5"/>
        <v>0.16</v>
      </c>
      <c r="J6">
        <f t="shared" si="6"/>
        <v>-9.1673247220931717</v>
      </c>
    </row>
    <row r="7" spans="1:10" x14ac:dyDescent="0.55000000000000004">
      <c r="A7">
        <v>0.1</v>
      </c>
      <c r="B7">
        <f t="shared" si="0"/>
        <v>99</v>
      </c>
      <c r="C7">
        <f>-ATAN((-2*A7)/(1-A7^2))/A7</f>
        <v>1.9933730498232407</v>
      </c>
      <c r="D7">
        <v>1.9933730498232407</v>
      </c>
      <c r="E7">
        <f>A7*D7</f>
        <v>0.19933730498232408</v>
      </c>
      <c r="F7">
        <f>-E7*(180/PI())</f>
        <v>-11.421186274999286</v>
      </c>
      <c r="G7">
        <f>ROUND(B7,1)</f>
        <v>99</v>
      </c>
      <c r="H7">
        <v>1.99</v>
      </c>
      <c r="I7">
        <f>A7*H7</f>
        <v>0.19900000000000001</v>
      </c>
      <c r="J7">
        <f>-I7*(180/PI())</f>
        <v>-11.401860123103383</v>
      </c>
    </row>
    <row r="8" spans="1:10" x14ac:dyDescent="0.55000000000000004">
      <c r="A8">
        <f>A7*2</f>
        <v>0.2</v>
      </c>
      <c r="B8">
        <f t="shared" si="0"/>
        <v>96.2</v>
      </c>
      <c r="C8">
        <f t="shared" ref="C8:C26" si="7">-ATAN((-2*A8)/(1-A8^2))/A8</f>
        <v>1.9739555984988078</v>
      </c>
      <c r="D8">
        <v>1.9739555984988078</v>
      </c>
      <c r="E8">
        <f t="shared" ref="E8:E26" si="8">A8*D8</f>
        <v>0.39479111969976155</v>
      </c>
      <c r="F8">
        <f t="shared" ref="F8:F26" si="9">-E8*(180/PI())</f>
        <v>-22.61986494804043</v>
      </c>
      <c r="G8">
        <f t="shared" ref="G8:G13" si="10">ROUND(B8,1)</f>
        <v>96.2</v>
      </c>
      <c r="H8">
        <v>1.97</v>
      </c>
      <c r="I8">
        <f t="shared" ref="I8:I22" si="11">A8*H8</f>
        <v>0.39400000000000002</v>
      </c>
      <c r="J8">
        <f t="shared" ref="J8:J22" si="12">-I8*(180/PI())</f>
        <v>-22.574537128154436</v>
      </c>
    </row>
    <row r="9" spans="1:10" x14ac:dyDescent="0.55000000000000004">
      <c r="A9">
        <f>A8*2</f>
        <v>0.4</v>
      </c>
      <c r="B9">
        <f t="shared" si="0"/>
        <v>86.2</v>
      </c>
      <c r="C9">
        <f t="shared" si="7"/>
        <v>1.9025318855618245</v>
      </c>
      <c r="D9">
        <v>1.9025318855618245</v>
      </c>
      <c r="E9">
        <f t="shared" si="8"/>
        <v>0.7610127542247298</v>
      </c>
      <c r="F9">
        <f t="shared" si="9"/>
        <v>-43.602818972703624</v>
      </c>
      <c r="G9">
        <f t="shared" si="10"/>
        <v>86.2</v>
      </c>
      <c r="H9">
        <v>1.9</v>
      </c>
      <c r="I9">
        <f t="shared" si="11"/>
        <v>0.76</v>
      </c>
      <c r="J9">
        <f t="shared" si="12"/>
        <v>-43.544792429942568</v>
      </c>
    </row>
    <row r="10" spans="1:10" x14ac:dyDescent="0.55000000000000004">
      <c r="A10">
        <f>A8*3</f>
        <v>0.60000000000000009</v>
      </c>
      <c r="B10">
        <f t="shared" si="0"/>
        <v>73.5</v>
      </c>
      <c r="C10">
        <f t="shared" si="7"/>
        <v>1.8013983342352806</v>
      </c>
      <c r="D10">
        <v>1.8013983342352806</v>
      </c>
      <c r="E10">
        <f t="shared" si="8"/>
        <v>1.0808390005411685</v>
      </c>
      <c r="F10">
        <f t="shared" si="9"/>
        <v>-61.927513064147057</v>
      </c>
      <c r="G10">
        <f t="shared" si="10"/>
        <v>73.5</v>
      </c>
      <c r="H10">
        <v>1.8</v>
      </c>
      <c r="I10">
        <f t="shared" si="11"/>
        <v>1.0800000000000003</v>
      </c>
      <c r="J10">
        <f t="shared" si="12"/>
        <v>-61.879441874128922</v>
      </c>
    </row>
    <row r="11" spans="1:10" x14ac:dyDescent="0.55000000000000004">
      <c r="A11">
        <f>A8*4</f>
        <v>0.8</v>
      </c>
      <c r="B11">
        <f t="shared" si="0"/>
        <v>61</v>
      </c>
      <c r="C11">
        <f t="shared" si="7"/>
        <v>1.6868523555588817</v>
      </c>
      <c r="D11">
        <v>1.6868523555588817</v>
      </c>
      <c r="E11">
        <f t="shared" si="8"/>
        <v>1.3494818844471055</v>
      </c>
      <c r="F11">
        <f t="shared" si="9"/>
        <v>-77.319616508180189</v>
      </c>
      <c r="G11">
        <f t="shared" si="10"/>
        <v>61</v>
      </c>
      <c r="H11">
        <v>1.69</v>
      </c>
      <c r="I11">
        <f t="shared" si="11"/>
        <v>1.3520000000000001</v>
      </c>
      <c r="J11">
        <f t="shared" si="12"/>
        <v>-77.4638939016873</v>
      </c>
    </row>
    <row r="12" spans="1:10" x14ac:dyDescent="0.55000000000000004">
      <c r="A12">
        <v>1.0000000099999999</v>
      </c>
      <c r="B12">
        <f t="shared" si="0"/>
        <v>50</v>
      </c>
      <c r="C12">
        <f t="shared" si="7"/>
        <v>-1.5707963010869339</v>
      </c>
      <c r="D12">
        <v>-1.5708</v>
      </c>
      <c r="E12">
        <f t="shared" si="8"/>
        <v>-1.570800015708</v>
      </c>
      <c r="F12">
        <f t="shared" si="9"/>
        <v>90.00021135915182</v>
      </c>
      <c r="G12">
        <f t="shared" si="10"/>
        <v>50</v>
      </c>
      <c r="H12">
        <v>1.57</v>
      </c>
      <c r="I12">
        <f t="shared" si="11"/>
        <v>1.5700000157</v>
      </c>
      <c r="J12">
        <f t="shared" si="12"/>
        <v>-89.954374735082993</v>
      </c>
    </row>
    <row r="13" spans="1:10" x14ac:dyDescent="0.55000000000000004">
      <c r="A13">
        <f>A12*2</f>
        <v>2.0000000199999999</v>
      </c>
      <c r="B13">
        <f t="shared" si="0"/>
        <v>20</v>
      </c>
      <c r="C13">
        <f t="shared" si="7"/>
        <v>-0.46364760036433023</v>
      </c>
      <c r="D13">
        <v>-1.1074999999999999</v>
      </c>
      <c r="E13">
        <f t="shared" si="8"/>
        <v>-2.2150000221499999</v>
      </c>
      <c r="F13">
        <f t="shared" si="9"/>
        <v>126.91015289057886</v>
      </c>
      <c r="G13">
        <f t="shared" si="10"/>
        <v>20</v>
      </c>
      <c r="H13">
        <v>1.1100000000000001</v>
      </c>
      <c r="I13">
        <f t="shared" si="11"/>
        <v>2.2200000222000003</v>
      </c>
      <c r="J13">
        <f t="shared" si="12"/>
        <v>-127.19663179100908</v>
      </c>
    </row>
    <row r="14" spans="1:10" x14ac:dyDescent="0.55000000000000004">
      <c r="A14">
        <f>A13*2</f>
        <v>4.0000000399999998</v>
      </c>
      <c r="B14">
        <f>ROUND(100/(SQRT((1-A14^2)^2+4*A14^2)), 2)</f>
        <v>5.88</v>
      </c>
      <c r="C14">
        <f t="shared" si="7"/>
        <v>-0.12248932916206823</v>
      </c>
      <c r="D14">
        <v>-0.66269999999999996</v>
      </c>
      <c r="E14">
        <f t="shared" si="8"/>
        <v>-2.6508000265079996</v>
      </c>
      <c r="F14">
        <f t="shared" si="9"/>
        <v>151.87965385207514</v>
      </c>
      <c r="G14">
        <f>ROUND(B14,2)</f>
        <v>5.88</v>
      </c>
      <c r="H14">
        <v>0.66300000000000003</v>
      </c>
      <c r="I14">
        <f t="shared" si="11"/>
        <v>2.6520000265200001</v>
      </c>
      <c r="J14">
        <f t="shared" si="12"/>
        <v>-151.9484087881784</v>
      </c>
    </row>
    <row r="15" spans="1:10" x14ac:dyDescent="0.55000000000000004">
      <c r="A15">
        <f>A13*3</f>
        <v>6.0000000599999996</v>
      </c>
      <c r="B15">
        <f t="shared" ref="B15:B17" si="13">ROUND(100/(SQRT((1-A15^2)^2+4*A15^2)), 2)</f>
        <v>2.7</v>
      </c>
      <c r="C15">
        <f t="shared" si="7"/>
        <v>-5.5049558047172834E-2</v>
      </c>
      <c r="D15">
        <v>-5.5049559138208942E-2</v>
      </c>
      <c r="E15">
        <f t="shared" si="8"/>
        <v>-0.33029735813222716</v>
      </c>
      <c r="F15">
        <f t="shared" si="9"/>
        <v>18.924644605297676</v>
      </c>
      <c r="G15">
        <f t="shared" ref="G15:G16" si="14">ROUND(B15,2)</f>
        <v>2.7</v>
      </c>
      <c r="H15">
        <v>0.46899999999999997</v>
      </c>
      <c r="I15">
        <f t="shared" si="11"/>
        <v>2.8140000281399997</v>
      </c>
      <c r="J15">
        <f t="shared" si="12"/>
        <v>-161.23032516211688</v>
      </c>
    </row>
    <row r="16" spans="1:10" x14ac:dyDescent="0.55000000000000004">
      <c r="A16">
        <f>A13*4</f>
        <v>8.0000000799999995</v>
      </c>
      <c r="B16">
        <f t="shared" si="13"/>
        <v>1.54</v>
      </c>
      <c r="C16">
        <f t="shared" si="7"/>
        <v>-3.1088748018110578E-2</v>
      </c>
      <c r="D16">
        <v>-3.1088748636690356E-2</v>
      </c>
      <c r="E16">
        <f t="shared" si="8"/>
        <v>-0.24870999158062274</v>
      </c>
      <c r="F16">
        <f t="shared" si="9"/>
        <v>14.250032840303922</v>
      </c>
      <c r="G16">
        <f t="shared" si="14"/>
        <v>1.54</v>
      </c>
      <c r="H16">
        <v>0.36099999999999999</v>
      </c>
      <c r="I16">
        <f t="shared" si="11"/>
        <v>2.8880000288799996</v>
      </c>
      <c r="J16">
        <f t="shared" si="12"/>
        <v>-165.47021288848384</v>
      </c>
    </row>
    <row r="17" spans="1:16" x14ac:dyDescent="0.55000000000000004">
      <c r="A17">
        <v>10</v>
      </c>
      <c r="B17">
        <f>ROUND(100/(SQRT((1-A17^2)^2+4*A17^2)), 3)</f>
        <v>0.99</v>
      </c>
      <c r="C17">
        <f t="shared" si="7"/>
        <v>-1.9933730498232403E-2</v>
      </c>
      <c r="D17">
        <v>-1.9933730498232403E-2</v>
      </c>
      <c r="E17">
        <f t="shared" si="8"/>
        <v>-0.19933730498232405</v>
      </c>
      <c r="F17">
        <f t="shared" si="9"/>
        <v>11.421186274999284</v>
      </c>
      <c r="G17">
        <f>ROUND(B17,3)</f>
        <v>0.99</v>
      </c>
      <c r="H17">
        <v>0.29399999999999998</v>
      </c>
      <c r="I17">
        <f t="shared" si="11"/>
        <v>2.94</v>
      </c>
      <c r="J17">
        <f t="shared" si="12"/>
        <v>-168.44959176846203</v>
      </c>
    </row>
    <row r="18" spans="1:16" x14ac:dyDescent="0.55000000000000004">
      <c r="A18">
        <f>A17*2</f>
        <v>20</v>
      </c>
      <c r="B18">
        <f t="shared" ref="B18:B22" si="15">ROUND(100/(SQRT((1-A18^2)^2+4*A18^2)), 3)</f>
        <v>0.249</v>
      </c>
      <c r="C18">
        <f t="shared" si="7"/>
        <v>-4.9958395721942757E-3</v>
      </c>
      <c r="D18">
        <v>-4.9958395721942757E-3</v>
      </c>
      <c r="E18">
        <f t="shared" si="8"/>
        <v>-9.9916791443885516E-2</v>
      </c>
      <c r="F18">
        <f t="shared" si="9"/>
        <v>5.7248104522234948</v>
      </c>
      <c r="G18">
        <f t="shared" ref="G18:G26" si="16">ROUND(B18,3)</f>
        <v>0.249</v>
      </c>
      <c r="H18">
        <v>0.152</v>
      </c>
      <c r="I18">
        <f t="shared" si="11"/>
        <v>3.04</v>
      </c>
      <c r="J18">
        <f t="shared" si="12"/>
        <v>-174.17916971977027</v>
      </c>
    </row>
    <row r="19" spans="1:16" x14ac:dyDescent="0.55000000000000004">
      <c r="A19">
        <f>A18*2</f>
        <v>40</v>
      </c>
      <c r="B19">
        <f>ROUND(100/(SQRT((1-A19^2)^2+4*A19^2)), 4)</f>
        <v>6.25E-2</v>
      </c>
      <c r="C19">
        <f t="shared" si="7"/>
        <v>-1.2497396809460081E-3</v>
      </c>
      <c r="D19">
        <v>-1.2497396809460081E-3</v>
      </c>
      <c r="E19">
        <f t="shared" si="8"/>
        <v>-4.9989587237840319E-2</v>
      </c>
      <c r="F19">
        <f t="shared" si="9"/>
        <v>2.8641923683292929</v>
      </c>
      <c r="G19">
        <f>ROUND(B19,4)</f>
        <v>6.25E-2</v>
      </c>
      <c r="H19">
        <v>7.7299999999999994E-2</v>
      </c>
      <c r="I19">
        <f t="shared" si="11"/>
        <v>3.0919999999999996</v>
      </c>
      <c r="J19">
        <f t="shared" si="12"/>
        <v>-177.15855025445052</v>
      </c>
    </row>
    <row r="20" spans="1:16" x14ac:dyDescent="0.55000000000000004">
      <c r="A20">
        <f>A18*3</f>
        <v>60</v>
      </c>
      <c r="B20">
        <f>ROUND(100/(SQRT((1-A20^2)^2+4*A20^2)), 4)</f>
        <v>2.7799999999999998E-2</v>
      </c>
      <c r="C20">
        <f t="shared" si="7"/>
        <v>-5.5550412379802496E-4</v>
      </c>
      <c r="D20">
        <v>-5.5550412379802496E-4</v>
      </c>
      <c r="E20">
        <f t="shared" si="8"/>
        <v>-3.3330247427881494E-2</v>
      </c>
      <c r="F20">
        <f t="shared" si="9"/>
        <v>1.9096825077443773</v>
      </c>
      <c r="G20">
        <f t="shared" ref="G20:G21" si="17">ROUND(B20,4)</f>
        <v>2.7799999999999998E-2</v>
      </c>
      <c r="H20">
        <v>5.1700000000000003E-2</v>
      </c>
      <c r="I20">
        <f t="shared" si="11"/>
        <v>3.1020000000000003</v>
      </c>
      <c r="J20">
        <f t="shared" si="12"/>
        <v>-177.73150804958138</v>
      </c>
    </row>
    <row r="21" spans="1:16" x14ac:dyDescent="0.55000000000000004">
      <c r="A21">
        <f>A18*4</f>
        <v>80</v>
      </c>
      <c r="B21">
        <f>ROUND(100/(SQRT((1-A21^2)^2+4*A21^2)), 4)</f>
        <v>1.5599999999999999E-2</v>
      </c>
      <c r="C21">
        <f t="shared" si="7"/>
        <v>-3.1248372548404199E-4</v>
      </c>
      <c r="D21">
        <v>-3.1248372548404199E-4</v>
      </c>
      <c r="E21">
        <f t="shared" si="8"/>
        <v>-2.4998698038723358E-2</v>
      </c>
      <c r="F21">
        <f t="shared" si="9"/>
        <v>1.432319890940817</v>
      </c>
      <c r="G21">
        <f t="shared" si="17"/>
        <v>1.5599999999999999E-2</v>
      </c>
      <c r="H21">
        <v>3.8899999999999997E-2</v>
      </c>
      <c r="I21">
        <f t="shared" si="11"/>
        <v>3.1119999999999997</v>
      </c>
      <c r="J21">
        <f t="shared" si="12"/>
        <v>-178.30446584471215</v>
      </c>
    </row>
    <row r="22" spans="1:16" x14ac:dyDescent="0.55000000000000004">
      <c r="A22">
        <v>100</v>
      </c>
      <c r="B22">
        <f t="shared" si="15"/>
        <v>0.01</v>
      </c>
      <c r="C22">
        <f t="shared" si="7"/>
        <v>-1.9999333373330478E-4</v>
      </c>
      <c r="D22">
        <v>-1.9999333373330478E-4</v>
      </c>
      <c r="E22">
        <f t="shared" si="8"/>
        <v>-1.9999333373330479E-2</v>
      </c>
      <c r="F22">
        <f t="shared" si="9"/>
        <v>1.1458773953669721</v>
      </c>
      <c r="G22">
        <f>ROUND(B22,5)</f>
        <v>0.01</v>
      </c>
      <c r="H22">
        <v>3.1199999999999999E-2</v>
      </c>
      <c r="I22">
        <f t="shared" si="11"/>
        <v>3.1199999999999997</v>
      </c>
      <c r="J22">
        <f t="shared" si="12"/>
        <v>-178.76283208081682</v>
      </c>
    </row>
    <row r="23" spans="1:16" x14ac:dyDescent="0.55000000000000004">
      <c r="A23">
        <f>A22*2</f>
        <v>200</v>
      </c>
      <c r="B23">
        <f t="shared" ref="B8:B32" si="18">100/(SQRT((1-A23^2)^2+4*A23^2))</f>
        <v>2.4999375015624611E-3</v>
      </c>
      <c r="C23">
        <f t="shared" si="7"/>
        <v>-4.9999583339583222E-5</v>
      </c>
      <c r="D23">
        <v>-4.9999583339583222E-5</v>
      </c>
      <c r="E23">
        <f t="shared" si="8"/>
        <v>-9.9999166679166449E-3</v>
      </c>
      <c r="F23">
        <f t="shared" si="9"/>
        <v>0.57295302055414898</v>
      </c>
      <c r="G23">
        <f t="shared" ref="G23:G24" si="19">ROUND(B23,5)</f>
        <v>2.5000000000000001E-3</v>
      </c>
    </row>
    <row r="24" spans="1:16" x14ac:dyDescent="0.55000000000000004">
      <c r="A24">
        <f>A23*2</f>
        <v>400</v>
      </c>
      <c r="B24">
        <f t="shared" si="18"/>
        <v>6.2499609377441386E-4</v>
      </c>
      <c r="C24">
        <f t="shared" si="7"/>
        <v>-1.2499973958430989E-5</v>
      </c>
      <c r="D24">
        <v>-1.2499973958430989E-5</v>
      </c>
      <c r="E24">
        <f t="shared" si="8"/>
        <v>-4.9999895833723954E-3</v>
      </c>
      <c r="F24">
        <f t="shared" si="9"/>
        <v>0.28647830073661312</v>
      </c>
      <c r="G24">
        <f t="shared" si="19"/>
        <v>6.2E-4</v>
      </c>
    </row>
    <row r="25" spans="1:16" x14ac:dyDescent="0.55000000000000004">
      <c r="A25">
        <f>A23*3</f>
        <v>600</v>
      </c>
      <c r="B25">
        <f t="shared" si="18"/>
        <v>2.7777700617498283E-4</v>
      </c>
      <c r="C25">
        <f t="shared" si="7"/>
        <v>-5.555550411531207E-6</v>
      </c>
      <c r="D25">
        <v>-5.555550411531207E-6</v>
      </c>
      <c r="E25">
        <f t="shared" si="8"/>
        <v>-3.333330246918724E-3</v>
      </c>
      <c r="F25">
        <f t="shared" si="9"/>
        <v>0.19098575487174346</v>
      </c>
      <c r="G25">
        <f t="shared" si="16"/>
        <v>0</v>
      </c>
    </row>
    <row r="26" spans="1:16" x14ac:dyDescent="0.55000000000000004">
      <c r="A26">
        <f>A23*4</f>
        <v>800</v>
      </c>
      <c r="B26">
        <f t="shared" si="18"/>
        <v>1.5624975585975647E-4</v>
      </c>
      <c r="C26">
        <f t="shared" si="7"/>
        <v>-3.124998372397359E-6</v>
      </c>
      <c r="D26">
        <v>-3.124998372397359E-6</v>
      </c>
      <c r="E26">
        <f t="shared" si="8"/>
        <v>-2.4999986979178873E-3</v>
      </c>
      <c r="F26">
        <f t="shared" si="9"/>
        <v>0.14323937417889618</v>
      </c>
      <c r="G26">
        <f t="shared" si="16"/>
        <v>0</v>
      </c>
    </row>
    <row r="28" spans="1:16" x14ac:dyDescent="0.55000000000000004">
      <c r="A28">
        <v>0.01</v>
      </c>
      <c r="B28">
        <f t="shared" si="18"/>
        <v>99.990000999900005</v>
      </c>
      <c r="C28">
        <f t="shared" ref="C28:C32" si="20">-ATAN((-2*A28)/(1-A28^2))/A28</f>
        <v>1.9999333373330479</v>
      </c>
    </row>
    <row r="29" spans="1:16" x14ac:dyDescent="0.55000000000000004">
      <c r="A29">
        <f>A28*2</f>
        <v>0.02</v>
      </c>
      <c r="B29">
        <f t="shared" si="18"/>
        <v>99.960015993602568</v>
      </c>
      <c r="C29">
        <f t="shared" si="20"/>
        <v>1.9997333973150535</v>
      </c>
      <c r="F29">
        <v>1.0000001000000001</v>
      </c>
      <c r="K29">
        <f>100/(SQRT((1-F29^2)^2+4*F29^2))</f>
        <v>49.999995000000254</v>
      </c>
      <c r="L29">
        <f>-ATAN((-2*F29)/(1-F29^2))/F29</f>
        <v>-1.5707960697152945</v>
      </c>
    </row>
    <row r="30" spans="1:16" x14ac:dyDescent="0.55000000000000004">
      <c r="A30">
        <f>A29*2</f>
        <v>0.04</v>
      </c>
      <c r="B30">
        <f t="shared" si="18"/>
        <v>99.84025559105433</v>
      </c>
      <c r="C30">
        <f t="shared" si="20"/>
        <v>1.9989343561645021</v>
      </c>
    </row>
    <row r="31" spans="1:16" x14ac:dyDescent="0.55000000000000004">
      <c r="A31">
        <f>A29*3</f>
        <v>0.06</v>
      </c>
      <c r="B31">
        <f t="shared" si="18"/>
        <v>99.641291351135905</v>
      </c>
      <c r="C31">
        <f t="shared" si="20"/>
        <v>1.9976051707069293</v>
      </c>
      <c r="K31">
        <v>-1</v>
      </c>
      <c r="L31">
        <v>-0.69896999999999998</v>
      </c>
      <c r="M31">
        <v>-0.39794000000000002</v>
      </c>
      <c r="N31">
        <v>-0.22184899999999999</v>
      </c>
      <c r="O31">
        <v>-9.6909999999999996E-2</v>
      </c>
      <c r="P31">
        <v>0</v>
      </c>
    </row>
    <row r="32" spans="1:16" x14ac:dyDescent="0.55000000000000004">
      <c r="A32">
        <f>A29*4</f>
        <v>0.08</v>
      </c>
      <c r="B32">
        <f t="shared" si="18"/>
        <v>99.364069952305243</v>
      </c>
      <c r="C32">
        <f t="shared" si="20"/>
        <v>1.9957496428059329</v>
      </c>
    </row>
    <row r="33" spans="1:22" x14ac:dyDescent="0.55000000000000004">
      <c r="F33">
        <f t="shared" ref="F33:F38" si="21">K33-90</f>
        <v>-11.401899999999998</v>
      </c>
      <c r="J33">
        <v>-1</v>
      </c>
      <c r="K33">
        <v>78.598100000000002</v>
      </c>
      <c r="L33">
        <f>L34-90</f>
        <v>-11.401899999999998</v>
      </c>
      <c r="M33">
        <f t="shared" ref="M33" si="22">M34-90</f>
        <v>-22.5745</v>
      </c>
      <c r="N33">
        <f t="shared" ref="N33" si="23">N34-90</f>
        <v>-43.544800000000002</v>
      </c>
      <c r="O33">
        <f t="shared" ref="O33" si="24">O34-90</f>
        <v>-61.879400000000004</v>
      </c>
      <c r="P33">
        <f t="shared" ref="P33" si="25">P34-90</f>
        <v>-77.463899999999995</v>
      </c>
      <c r="Q33">
        <f t="shared" ref="Q33" si="26">Q34-90</f>
        <v>-89.954373799999999</v>
      </c>
      <c r="R33">
        <v>1</v>
      </c>
    </row>
    <row r="34" spans="1:22" x14ac:dyDescent="0.55000000000000004">
      <c r="F34">
        <f t="shared" si="21"/>
        <v>-22.5745</v>
      </c>
      <c r="J34">
        <v>-0.69896999999999998</v>
      </c>
      <c r="K34">
        <v>67.4255</v>
      </c>
      <c r="L34">
        <v>78.598100000000002</v>
      </c>
      <c r="M34">
        <v>67.4255</v>
      </c>
      <c r="N34">
        <v>46.455199999999998</v>
      </c>
      <c r="O34">
        <v>28.1206</v>
      </c>
      <c r="P34">
        <v>12.536099999999999</v>
      </c>
      <c r="Q34">
        <v>4.5626199999999999E-2</v>
      </c>
      <c r="R34">
        <v>2</v>
      </c>
    </row>
    <row r="35" spans="1:22" x14ac:dyDescent="0.55000000000000004">
      <c r="F35">
        <f t="shared" si="21"/>
        <v>-43.544800000000002</v>
      </c>
      <c r="J35">
        <v>-0.39794000000000002</v>
      </c>
      <c r="K35">
        <v>46.455199999999998</v>
      </c>
      <c r="R35">
        <v>4</v>
      </c>
    </row>
    <row r="36" spans="1:22" x14ac:dyDescent="0.55000000000000004">
      <c r="F36">
        <f t="shared" si="21"/>
        <v>-61.879400000000004</v>
      </c>
      <c r="J36">
        <v>-0.22184899999999999</v>
      </c>
      <c r="K36">
        <v>28.1206</v>
      </c>
      <c r="L36">
        <f>-11.4019      -22.5745      -43.5448       -61.8794      -77.4639      -89.9544</f>
        <v>-306.81889999999999</v>
      </c>
      <c r="R36">
        <v>6</v>
      </c>
    </row>
    <row r="37" spans="1:22" x14ac:dyDescent="0.55000000000000004">
      <c r="F37">
        <f t="shared" si="21"/>
        <v>-77.463899999999995</v>
      </c>
      <c r="J37">
        <v>-9.6909999999999996E-2</v>
      </c>
      <c r="K37">
        <v>12.536099999999999</v>
      </c>
      <c r="R37">
        <v>8</v>
      </c>
    </row>
    <row r="38" spans="1:22" x14ac:dyDescent="0.55000000000000004">
      <c r="F38">
        <f t="shared" si="21"/>
        <v>-89.954373799999999</v>
      </c>
      <c r="J38">
        <v>0</v>
      </c>
      <c r="K38">
        <v>4.5626199999999999E-2</v>
      </c>
      <c r="L38">
        <f>-11.4019      -22.5745      -43.5448       -61.8794      -77.4639      -89.9544</f>
        <v>-306.81889999999999</v>
      </c>
      <c r="R38">
        <v>10</v>
      </c>
    </row>
    <row r="39" spans="1:22" x14ac:dyDescent="0.55000000000000004">
      <c r="J39">
        <f>-J33</f>
        <v>1</v>
      </c>
      <c r="K39">
        <f>-K33</f>
        <v>-78.598100000000002</v>
      </c>
      <c r="L39">
        <f>K39-90</f>
        <v>-168.59809999999999</v>
      </c>
      <c r="N39">
        <v>-90.045626200000001</v>
      </c>
      <c r="O39">
        <f>-N39</f>
        <v>90.045626200000001</v>
      </c>
      <c r="P39">
        <f>O39*PI()/180</f>
        <v>1.57159265421007</v>
      </c>
      <c r="Q39">
        <f>P39/R33</f>
        <v>1.57159265421007</v>
      </c>
    </row>
    <row r="40" spans="1:22" x14ac:dyDescent="0.55000000000000004">
      <c r="J40">
        <f t="shared" ref="J40:K40" si="27">-J34</f>
        <v>0.69896999999999998</v>
      </c>
      <c r="K40">
        <f t="shared" si="27"/>
        <v>-67.4255</v>
      </c>
      <c r="L40">
        <f t="shared" ref="L40" si="28">K40-90</f>
        <v>-157.4255</v>
      </c>
      <c r="N40">
        <v>-102.5361</v>
      </c>
      <c r="O40">
        <f t="shared" ref="O40" si="29">-N40</f>
        <v>102.5361</v>
      </c>
      <c r="P40">
        <f t="shared" ref="P40:P44" si="30">O40*PI()/180</f>
        <v>1.7895925471541576</v>
      </c>
      <c r="Q40">
        <f t="shared" ref="Q40:Q44" si="31">P40/R34</f>
        <v>0.8947962735770788</v>
      </c>
    </row>
    <row r="41" spans="1:22" x14ac:dyDescent="0.55000000000000004">
      <c r="J41">
        <f t="shared" ref="J41:K41" si="32">-J35</f>
        <v>0.39794000000000002</v>
      </c>
      <c r="K41">
        <f t="shared" si="32"/>
        <v>-46.455199999999998</v>
      </c>
      <c r="L41">
        <f t="shared" ref="L41" si="33">K41-90</f>
        <v>-136.45519999999999</v>
      </c>
      <c r="N41">
        <v>-118.1206</v>
      </c>
      <c r="O41">
        <f t="shared" ref="O41" si="34">-N41</f>
        <v>118.1206</v>
      </c>
      <c r="P41">
        <f t="shared" si="30"/>
        <v>2.0615933844312138</v>
      </c>
      <c r="Q41">
        <f t="shared" si="31"/>
        <v>0.51539834610780344</v>
      </c>
    </row>
    <row r="42" spans="1:22" x14ac:dyDescent="0.55000000000000004">
      <c r="J42">
        <f t="shared" ref="J42:K42" si="35">-J36</f>
        <v>0.22184899999999999</v>
      </c>
      <c r="K42">
        <f t="shared" si="35"/>
        <v>-28.1206</v>
      </c>
      <c r="L42">
        <f t="shared" ref="L42" si="36">K42-90</f>
        <v>-118.1206</v>
      </c>
      <c r="N42">
        <v>-136.45519999999999</v>
      </c>
      <c r="O42">
        <f t="shared" ref="O42" si="37">-N42</f>
        <v>136.45519999999999</v>
      </c>
      <c r="P42">
        <f t="shared" si="30"/>
        <v>2.3815925214673661</v>
      </c>
      <c r="Q42">
        <f t="shared" si="31"/>
        <v>0.39693208691122767</v>
      </c>
    </row>
    <row r="43" spans="1:22" x14ac:dyDescent="0.55000000000000004">
      <c r="J43">
        <f t="shared" ref="J43:K43" si="38">-J37</f>
        <v>9.6909999999999996E-2</v>
      </c>
      <c r="K43">
        <f t="shared" si="38"/>
        <v>-12.536099999999999</v>
      </c>
      <c r="L43">
        <f t="shared" ref="L43" si="39">K43-90</f>
        <v>-102.5361</v>
      </c>
      <c r="N43">
        <v>-157.4255</v>
      </c>
      <c r="O43">
        <f t="shared" ref="O43" si="40">-N43</f>
        <v>157.4255</v>
      </c>
      <c r="P43">
        <f t="shared" si="30"/>
        <v>2.7475933015983331</v>
      </c>
      <c r="Q43">
        <f t="shared" si="31"/>
        <v>0.34344916269979164</v>
      </c>
    </row>
    <row r="44" spans="1:22" x14ac:dyDescent="0.55000000000000004">
      <c r="J44">
        <f t="shared" ref="J44:K44" si="41">-J38</f>
        <v>0</v>
      </c>
      <c r="K44">
        <f t="shared" si="41"/>
        <v>-4.5626199999999999E-2</v>
      </c>
      <c r="L44">
        <f t="shared" ref="L44" si="42">K44-90</f>
        <v>-90.045626200000001</v>
      </c>
      <c r="N44">
        <v>-168.59809999999999</v>
      </c>
      <c r="O44">
        <f t="shared" ref="O44" si="43">-N44</f>
        <v>168.59809999999999</v>
      </c>
      <c r="P44">
        <f t="shared" si="30"/>
        <v>2.9425919576066515</v>
      </c>
      <c r="Q44">
        <f t="shared" si="31"/>
        <v>0.29425919576066517</v>
      </c>
    </row>
    <row r="48" spans="1:22" x14ac:dyDescent="0.55000000000000004">
      <c r="A48" t="s">
        <v>2</v>
      </c>
      <c r="B48">
        <v>0.01</v>
      </c>
      <c r="C48">
        <f>B48*2</f>
        <v>0.02</v>
      </c>
      <c r="D48">
        <f>C48*2</f>
        <v>0.04</v>
      </c>
      <c r="E48">
        <f>C48*3</f>
        <v>0.06</v>
      </c>
      <c r="F48">
        <f>C48*4</f>
        <v>0.08</v>
      </c>
      <c r="G48">
        <v>0.1</v>
      </c>
      <c r="H48">
        <f>G48*2</f>
        <v>0.2</v>
      </c>
      <c r="I48">
        <f>H48*2</f>
        <v>0.4</v>
      </c>
      <c r="J48">
        <f>H48*3</f>
        <v>0.60000000000000009</v>
      </c>
      <c r="K48">
        <f>H48*4</f>
        <v>0.8</v>
      </c>
      <c r="L48">
        <v>1.0000000099999999</v>
      </c>
      <c r="M48">
        <f>L48*2</f>
        <v>2.0000000199999999</v>
      </c>
      <c r="N48">
        <f>M48*2</f>
        <v>4.0000000399999998</v>
      </c>
      <c r="O48">
        <f>M48*3</f>
        <v>6.0000000599999996</v>
      </c>
      <c r="P48">
        <f>M48*4</f>
        <v>8.0000000799999995</v>
      </c>
      <c r="Q48">
        <v>10</v>
      </c>
      <c r="R48">
        <f>Q48*2</f>
        <v>20</v>
      </c>
      <c r="S48">
        <f>R48*2</f>
        <v>40</v>
      </c>
      <c r="T48">
        <f>R48*3</f>
        <v>60</v>
      </c>
      <c r="U48">
        <f>R48*4</f>
        <v>80</v>
      </c>
      <c r="V48">
        <v>100</v>
      </c>
    </row>
    <row r="49" spans="1:22" x14ac:dyDescent="0.55000000000000004">
      <c r="A49" t="s">
        <v>0</v>
      </c>
      <c r="B49">
        <v>100</v>
      </c>
      <c r="C49">
        <v>100</v>
      </c>
      <c r="D49">
        <v>99.8</v>
      </c>
      <c r="E49">
        <v>99.6</v>
      </c>
      <c r="F49">
        <v>99.4</v>
      </c>
      <c r="G49">
        <v>99</v>
      </c>
      <c r="H49">
        <v>96.2</v>
      </c>
      <c r="I49">
        <v>86.2</v>
      </c>
      <c r="J49">
        <v>73.5</v>
      </c>
      <c r="K49">
        <v>61</v>
      </c>
      <c r="L49">
        <v>50</v>
      </c>
      <c r="M49">
        <v>20</v>
      </c>
      <c r="N49">
        <v>5.88</v>
      </c>
      <c r="O49">
        <v>2.7</v>
      </c>
      <c r="P49">
        <v>1.54</v>
      </c>
      <c r="Q49">
        <v>0.99</v>
      </c>
      <c r="R49">
        <v>0.249</v>
      </c>
      <c r="S49">
        <v>6.25E-2</v>
      </c>
      <c r="T49">
        <v>2.7799999999999998E-2</v>
      </c>
      <c r="U49">
        <v>1.5599999999999999E-2</v>
      </c>
      <c r="V49">
        <v>0.01</v>
      </c>
    </row>
    <row r="50" spans="1:22" x14ac:dyDescent="0.55000000000000004">
      <c r="A50" t="s">
        <v>1</v>
      </c>
      <c r="B50">
        <v>2</v>
      </c>
      <c r="C50">
        <v>2</v>
      </c>
      <c r="D50">
        <v>2</v>
      </c>
      <c r="E50">
        <v>2</v>
      </c>
      <c r="F50">
        <v>2</v>
      </c>
      <c r="G50">
        <v>1.99</v>
      </c>
      <c r="H50">
        <v>1.97</v>
      </c>
      <c r="I50">
        <v>1.9</v>
      </c>
      <c r="J50">
        <v>1.8</v>
      </c>
      <c r="K50">
        <v>1.69</v>
      </c>
      <c r="L50">
        <v>1.57</v>
      </c>
      <c r="M50">
        <v>1.1100000000000001</v>
      </c>
      <c r="N50">
        <v>0.66300000000000003</v>
      </c>
      <c r="O50">
        <v>0.46899999999999997</v>
      </c>
      <c r="P50">
        <v>0.36099999999999999</v>
      </c>
      <c r="Q50">
        <v>0.29399999999999998</v>
      </c>
      <c r="R50">
        <v>0.152</v>
      </c>
      <c r="S50">
        <v>7.7299999999999994E-2</v>
      </c>
      <c r="T50">
        <v>5.1700000000000003E-2</v>
      </c>
      <c r="U50">
        <v>3.8899999999999997E-2</v>
      </c>
      <c r="V50">
        <v>3.1199999999999999E-2</v>
      </c>
    </row>
    <row r="51" spans="1:22" x14ac:dyDescent="0.55000000000000004">
      <c r="A51" t="s">
        <v>3</v>
      </c>
      <c r="B51">
        <f>100/(SQRT((1-B48^2)^2+4*B48^2))</f>
        <v>99.990000999900005</v>
      </c>
      <c r="C51">
        <f t="shared" ref="C51:V51" si="44">100/(SQRT((1-C48^2)^2+4*C48^2))</f>
        <v>99.960015993602568</v>
      </c>
      <c r="D51">
        <f t="shared" si="44"/>
        <v>99.84025559105433</v>
      </c>
      <c r="E51">
        <f t="shared" si="44"/>
        <v>99.641291351135905</v>
      </c>
      <c r="F51">
        <f t="shared" si="44"/>
        <v>99.364069952305243</v>
      </c>
      <c r="G51">
        <f t="shared" si="44"/>
        <v>99.009900990099013</v>
      </c>
      <c r="H51">
        <f t="shared" si="44"/>
        <v>96.153846153846146</v>
      </c>
      <c r="I51">
        <f t="shared" si="44"/>
        <v>86.206896551724128</v>
      </c>
      <c r="J51">
        <f t="shared" si="44"/>
        <v>73.529411764705884</v>
      </c>
      <c r="K51">
        <f t="shared" si="44"/>
        <v>60.975609756097555</v>
      </c>
      <c r="L51">
        <f t="shared" si="44"/>
        <v>49.999999500000008</v>
      </c>
      <c r="M51">
        <f t="shared" si="44"/>
        <v>19.999999680000005</v>
      </c>
      <c r="N51">
        <f t="shared" si="44"/>
        <v>5.8823528304498298</v>
      </c>
      <c r="O51">
        <f t="shared" si="44"/>
        <v>2.7027026501095697</v>
      </c>
      <c r="P51">
        <f t="shared" si="44"/>
        <v>1.5384615081656812</v>
      </c>
      <c r="Q51">
        <f t="shared" si="44"/>
        <v>0.99009900990099009</v>
      </c>
      <c r="R51">
        <f t="shared" si="44"/>
        <v>0.24937655860349128</v>
      </c>
      <c r="S51">
        <f t="shared" si="44"/>
        <v>6.2460961898813241E-2</v>
      </c>
      <c r="T51">
        <f t="shared" si="44"/>
        <v>2.7770063871146902E-2</v>
      </c>
      <c r="U51">
        <f t="shared" si="44"/>
        <v>1.5622558975160131E-2</v>
      </c>
      <c r="V51">
        <f t="shared" si="44"/>
        <v>9.9990000999900016E-3</v>
      </c>
    </row>
    <row r="52" spans="1:22" x14ac:dyDescent="0.55000000000000004">
      <c r="A52" t="s">
        <v>3</v>
      </c>
      <c r="B52">
        <f>ATAN(-2*B48/(1-B48^2))</f>
        <v>-1.9999333373330479E-2</v>
      </c>
      <c r="C52">
        <f t="shared" ref="C52:V52" si="45">ATAN(-2*C48/(1-C48^2))</f>
        <v>-3.999466794630107E-2</v>
      </c>
      <c r="D52">
        <f t="shared" si="45"/>
        <v>-7.9957374246580087E-2</v>
      </c>
      <c r="E52">
        <f t="shared" si="45"/>
        <v>-0.11985631024241576</v>
      </c>
      <c r="F52">
        <f t="shared" si="45"/>
        <v>-0.15965997142447463</v>
      </c>
      <c r="G52">
        <f t="shared" si="45"/>
        <v>-0.19933730498232408</v>
      </c>
      <c r="H52">
        <f t="shared" si="45"/>
        <v>-0.39479111969976155</v>
      </c>
      <c r="I52">
        <f t="shared" si="45"/>
        <v>-0.7610127542247298</v>
      </c>
      <c r="J52">
        <f t="shared" si="45"/>
        <v>-1.0808390005411685</v>
      </c>
      <c r="K52">
        <f t="shared" si="45"/>
        <v>-1.3494818844471055</v>
      </c>
      <c r="L52">
        <f>ATAN(-2*L48/(1-L48^2))-PI()</f>
        <v>-1.5707963367948963</v>
      </c>
      <c r="M52">
        <f t="shared" ref="M52:V52" si="46">ATAN(-2*M48/(1-M48^2))-PI()</f>
        <v>-2.2142974435881806</v>
      </c>
      <c r="N52">
        <f t="shared" si="46"/>
        <v>-2.651635332041947</v>
      </c>
      <c r="O52">
        <f t="shared" si="46"/>
        <v>-2.8112953020037827</v>
      </c>
      <c r="P52">
        <f t="shared" si="46"/>
        <v>-2.8928826669578087</v>
      </c>
      <c r="Q52">
        <f t="shared" si="46"/>
        <v>-2.942255348607469</v>
      </c>
      <c r="R52">
        <f t="shared" si="46"/>
        <v>-3.0416758621459077</v>
      </c>
      <c r="S52">
        <f t="shared" si="46"/>
        <v>-3.0916030663519529</v>
      </c>
      <c r="T52">
        <f t="shared" si="46"/>
        <v>-3.1082624061619115</v>
      </c>
      <c r="U52">
        <f t="shared" si="46"/>
        <v>-3.1165939555510698</v>
      </c>
      <c r="V52">
        <f t="shared" si="46"/>
        <v>-3.1215933202164625</v>
      </c>
    </row>
    <row r="53" spans="1:22" x14ac:dyDescent="0.55000000000000004">
      <c r="A53" t="s">
        <v>4</v>
      </c>
      <c r="B53">
        <f>-B52/B48</f>
        <v>1.9999333373330479</v>
      </c>
      <c r="C53">
        <f t="shared" ref="C53:V53" si="47">-C52/C48</f>
        <v>1.9997333973150535</v>
      </c>
      <c r="D53">
        <f t="shared" si="47"/>
        <v>1.9989343561645021</v>
      </c>
      <c r="E53">
        <f t="shared" si="47"/>
        <v>1.9976051707069293</v>
      </c>
      <c r="F53">
        <f t="shared" si="47"/>
        <v>1.9957496428059329</v>
      </c>
      <c r="G53">
        <f t="shared" si="47"/>
        <v>1.9933730498232407</v>
      </c>
      <c r="H53">
        <f t="shared" si="47"/>
        <v>1.9739555984988078</v>
      </c>
      <c r="I53">
        <f t="shared" si="47"/>
        <v>1.9025318855618245</v>
      </c>
      <c r="J53">
        <f t="shared" si="47"/>
        <v>1.8013983342352806</v>
      </c>
      <c r="K53">
        <f t="shared" si="47"/>
        <v>1.6868523555588817</v>
      </c>
      <c r="L53">
        <f t="shared" si="47"/>
        <v>1.5707963210869331</v>
      </c>
      <c r="M53">
        <f t="shared" si="47"/>
        <v>1.1071487107226032</v>
      </c>
      <c r="N53">
        <f t="shared" si="47"/>
        <v>0.66290882638139847</v>
      </c>
      <c r="O53">
        <f t="shared" si="47"/>
        <v>0.46854921231513835</v>
      </c>
      <c r="P53">
        <f t="shared" si="47"/>
        <v>0.36161032975362284</v>
      </c>
      <c r="Q53">
        <f t="shared" si="47"/>
        <v>0.29422553486074687</v>
      </c>
      <c r="R53">
        <f t="shared" si="47"/>
        <v>0.15208379310729539</v>
      </c>
      <c r="S53">
        <f t="shared" si="47"/>
        <v>7.729007665879882E-2</v>
      </c>
      <c r="T53">
        <f t="shared" si="47"/>
        <v>5.1804373436031857E-2</v>
      </c>
      <c r="U53">
        <f t="shared" si="47"/>
        <v>3.8957424444388371E-2</v>
      </c>
      <c r="V53">
        <f t="shared" si="47"/>
        <v>3.1215933202164627E-2</v>
      </c>
    </row>
    <row r="55" spans="1:22" x14ac:dyDescent="0.55000000000000004">
      <c r="B55">
        <f>B52*180/PI()</f>
        <v>-1.1458773953669721</v>
      </c>
      <c r="C55">
        <f t="shared" ref="C55:V55" si="48">C52*180/PI()</f>
        <v>-2.291525676350207</v>
      </c>
      <c r="D55">
        <f t="shared" si="48"/>
        <v>-4.5812200852770593</v>
      </c>
      <c r="E55">
        <f t="shared" si="48"/>
        <v>-6.8672607249010449</v>
      </c>
      <c r="F55">
        <f t="shared" si="48"/>
        <v>-9.1478425198017224</v>
      </c>
      <c r="G55">
        <f t="shared" si="48"/>
        <v>-11.421186274999286</v>
      </c>
      <c r="H55">
        <f t="shared" si="48"/>
        <v>-22.619864948040426</v>
      </c>
      <c r="I55">
        <f t="shared" si="48"/>
        <v>-43.602818972703624</v>
      </c>
      <c r="J55">
        <f t="shared" si="48"/>
        <v>-61.927513064147064</v>
      </c>
      <c r="K55">
        <f t="shared" si="48"/>
        <v>-77.319616508180189</v>
      </c>
      <c r="L55">
        <f>L52*180/PI()</f>
        <v>-90.000000572957788</v>
      </c>
      <c r="M55">
        <f t="shared" ref="M55:V55" si="49">M52*180/PI()</f>
        <v>-126.86989810421024</v>
      </c>
      <c r="N55">
        <f t="shared" si="49"/>
        <v>-151.92751333377424</v>
      </c>
      <c r="O55">
        <f t="shared" si="49"/>
        <v>-161.07535576977293</v>
      </c>
      <c r="P55">
        <f t="shared" si="49"/>
        <v>-165.74996744323215</v>
      </c>
      <c r="Q55">
        <f t="shared" si="49"/>
        <v>-168.57881372500069</v>
      </c>
      <c r="R55">
        <f t="shared" si="49"/>
        <v>-174.27518954777651</v>
      </c>
      <c r="S55">
        <f t="shared" si="49"/>
        <v>-177.13580763167073</v>
      </c>
      <c r="T55">
        <f t="shared" si="49"/>
        <v>-178.09031749225562</v>
      </c>
      <c r="U55">
        <f t="shared" si="49"/>
        <v>-178.56768010905918</v>
      </c>
      <c r="V55">
        <f t="shared" si="49"/>
        <v>-178.85412260463301</v>
      </c>
    </row>
  </sheetData>
  <phoneticPr fontId="1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渡辺</dc:creator>
  <cp:lastModifiedBy>渡辺</cp:lastModifiedBy>
  <dcterms:created xsi:type="dcterms:W3CDTF">2019-07-08T06:33:47Z</dcterms:created>
  <dcterms:modified xsi:type="dcterms:W3CDTF">2019-07-15T13:58:17Z</dcterms:modified>
</cp:coreProperties>
</file>