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DATA ANALYTICS AND DASHBOARDS\"/>
    </mc:Choice>
  </mc:AlternateContent>
  <xr:revisionPtr revIDLastSave="0" documentId="13_ncr:1_{E28FF954-6981-4A82-A342-891460AD92BC}" xr6:coauthVersionLast="47" xr6:coauthVersionMax="47" xr10:uidLastSave="{00000000-0000-0000-0000-000000000000}"/>
  <bookViews>
    <workbookView xWindow="-108" yWindow="-108" windowWidth="23256" windowHeight="12456" activeTab="2" xr2:uid="{2DA6978D-9FEE-423A-B063-287A879FAE06}"/>
  </bookViews>
  <sheets>
    <sheet name="Raw Data" sheetId="1" r:id="rId1"/>
    <sheet name="Pivots" sheetId="3" r:id="rId2"/>
    <sheet name="DashBoard" sheetId="2" r:id="rId3"/>
  </sheets>
  <externalReferences>
    <externalReference r:id="rId4"/>
  </externalReferences>
  <definedNames>
    <definedName name="_xlnm._FilterDatabase" localSheetId="0" hidden="1">'Raw Data'!$A$1:$J$1</definedName>
  </definedNames>
  <calcPr calcId="191029"/>
  <pivotCaches>
    <pivotCache cacheId="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1" i="1" l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157" i="3"/>
  <c r="D140" i="3"/>
  <c r="D153" i="3"/>
  <c r="D136" i="3"/>
  <c r="C37" i="3"/>
  <c r="D149" i="3"/>
  <c r="D144" i="3"/>
  <c r="E144" i="3" l="1"/>
  <c r="E149" i="3"/>
  <c r="E136" i="3"/>
  <c r="E153" i="3"/>
  <c r="E140" i="3"/>
  <c r="E157" i="3"/>
</calcChain>
</file>

<file path=xl/sharedStrings.xml><?xml version="1.0" encoding="utf-8"?>
<sst xmlns="http://schemas.openxmlformats.org/spreadsheetml/2006/main" count="86" uniqueCount="31">
  <si>
    <t>FISCAL YEAR</t>
  </si>
  <si>
    <t>Month</t>
  </si>
  <si>
    <t>Year</t>
  </si>
  <si>
    <t>Treasury Bills*</t>
  </si>
  <si>
    <t>Treasury Bonds</t>
  </si>
  <si>
    <t>Government Stocks</t>
  </si>
  <si>
    <t>Overdraft at Central Bank</t>
  </si>
  <si>
    <t>Advances from Commercial Banks</t>
  </si>
  <si>
    <t>Other Domestic Debt**</t>
  </si>
  <si>
    <t>Total Domestic Debt***</t>
  </si>
  <si>
    <t>Months</t>
  </si>
  <si>
    <t>Monthly-Treasury Bills*</t>
  </si>
  <si>
    <t>Monthly -Treasury Bonds</t>
  </si>
  <si>
    <t>Monthly  Government Stocks</t>
  </si>
  <si>
    <t>Monthly -Overdraft at Central Bank</t>
  </si>
  <si>
    <t>Monthly - Advances from Commercial Banks</t>
  </si>
  <si>
    <t>Monthly- Other Domestic Debt**</t>
  </si>
  <si>
    <t>Dec</t>
  </si>
  <si>
    <t>Grand Total</t>
  </si>
  <si>
    <t>Treasury Bills**</t>
  </si>
  <si>
    <t>Sum of Total Domestic Debt***</t>
  </si>
  <si>
    <t>Sum of Treasury Bonds</t>
  </si>
  <si>
    <t>Sum of Government Stocks</t>
  </si>
  <si>
    <t>Row Labels</t>
  </si>
  <si>
    <t>Sum of Overdraft at Central Bank</t>
  </si>
  <si>
    <t>Sum of Advances from Commercial Banks</t>
  </si>
  <si>
    <t>Sum of Other Domestic Debt**</t>
  </si>
  <si>
    <t>Sum of Treasury Bills*</t>
  </si>
  <si>
    <t>Treasury Bills</t>
  </si>
  <si>
    <t>Others</t>
  </si>
  <si>
    <t>Other Domestic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</si>
</sst>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5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1" formatCode="d\-mmm"/>
    </dxf>
    <dxf>
      <numFmt numFmtId="21" formatCode="d\-mmm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[Kenyas Domestic Debt By Instrument.xlsx]Pivots!PivotTable6</c:name>
    <c:fmtId val="4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Monthly-Treasury Bills*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Pivots!$B$4:$B$5</c:f>
              <c:numCache>
                <c:formatCode>_(* #,##0.00_);_(* \(#,##0.00\);_(* "-"??_);_(@_)</c:formatCode>
                <c:ptCount val="1"/>
                <c:pt idx="0">
                  <c:v>9608666.8499999978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9-44BF-A909-84076523B445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Monthly -Treasury Bonds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Pivots!$A$4:$A$5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Pivots!$C$4:$C$5</c:f>
              <c:numCache>
                <c:formatCode>_(* #,##0.00_);_(* \(#,##0.00\);_(* "-"??_);_(@_)</c:formatCode>
                <c:ptCount val="1"/>
                <c:pt idx="0">
                  <c:v>31688229.888999995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9-44BF-A909-84076523B445}"/>
            </c:ext>
          </c:extLst>
        </c:ser>
        <c:ser>
          <c:idx val="2"/>
          <c:order val="2"/>
          <c:tx>
            <c:strRef>
              <c:f>Pivots!$D$3</c:f>
              <c:strCache>
                <c:ptCount val="1"/>
                <c:pt idx="0">
                  <c:v>Monthly  Government Stocks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Pivots!$A$4:$A$5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Pivots!$D$4:$D$5</c:f>
              <c:numCache>
                <c:formatCode>_(* #,##0.00_);_(* \(#,##0.00\);_(* "-"??_);_(@_)</c:formatCode>
                <c:ptCount val="1"/>
                <c:pt idx="0">
                  <c:v>9129.1971999999987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9-44BF-A909-84076523B445}"/>
            </c:ext>
          </c:extLst>
        </c:ser>
        <c:ser>
          <c:idx val="3"/>
          <c:order val="3"/>
          <c:tx>
            <c:strRef>
              <c:f>Pivots!$E$3</c:f>
              <c:strCache>
                <c:ptCount val="1"/>
                <c:pt idx="0">
                  <c:v>Monthly -Overdraft at Central Bank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Pivots!$A$4:$A$5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Pivots!$E$4:$E$5</c:f>
              <c:numCache>
                <c:formatCode>_(* #,##0.00_);_(* \(#,##0.00\);_(* "-"??_);_(@_)</c:formatCode>
                <c:ptCount val="1"/>
                <c:pt idx="0">
                  <c:v>748465.91071999981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9-44BF-A909-84076523B445}"/>
            </c:ext>
          </c:extLst>
        </c:ser>
        <c:ser>
          <c:idx val="4"/>
          <c:order val="4"/>
          <c:tx>
            <c:strRef>
              <c:f>Pivots!$F$3</c:f>
              <c:strCache>
                <c:ptCount val="1"/>
                <c:pt idx="0">
                  <c:v>Monthly - Advances from Commercial Banks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Pivots!$A$4:$A$5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Pivots!$F$4:$F$5</c:f>
              <c:numCache>
                <c:formatCode>_(* #,##0.00_);_(* \(#,##0.00\);_(* "-"??_);_(@_)</c:formatCode>
                <c:ptCount val="1"/>
                <c:pt idx="0">
                  <c:v>98287.816131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F9-44BF-A909-84076523B445}"/>
            </c:ext>
          </c:extLst>
        </c:ser>
        <c:ser>
          <c:idx val="5"/>
          <c:order val="5"/>
          <c:tx>
            <c:strRef>
              <c:f>Pivots!$G$3</c:f>
              <c:strCache>
                <c:ptCount val="1"/>
                <c:pt idx="0">
                  <c:v>Monthly- Other Domestic Debt**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Pivots!$A$4:$A$5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Pivots!$G$4:$G$5</c:f>
              <c:numCache>
                <c:formatCode>_(* #,##0.00_);_(* \(#,##0.00\);_(* "-"??_);_(@_)</c:formatCode>
                <c:ptCount val="1"/>
                <c:pt idx="0">
                  <c:v>226023.54536339999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F9-44BF-A909-84076523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6344720"/>
        <c:axId val="1956328400"/>
        <c:axId val="0"/>
      </c:bar3DChart>
      <c:catAx>
        <c:axId val="195634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28400"/>
        <c:crosses val="autoZero"/>
        <c:auto val="1"/>
        <c:lblAlgn val="ctr"/>
        <c:lblOffset val="100"/>
        <c:noMultiLvlLbl val="0"/>
      </c:catAx>
      <c:valAx>
        <c:axId val="19563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>
                <a:lumMod val="1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6-47AD-B98F-0D515EF9AAD7}"/>
              </c:ext>
            </c:extLst>
          </c:dPt>
          <c:dPt>
            <c:idx val="1"/>
            <c:bubble3D val="0"/>
            <c:spPr>
              <a:solidFill>
                <a:schemeClr val="bg2">
                  <a:lumMod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6-47AD-B98F-0D515EF9AAD7}"/>
              </c:ext>
            </c:extLst>
          </c:dPt>
          <c:val>
            <c:numRef>
              <c:f>Pivots!$D$144:$E$144</c:f>
              <c:numCache>
                <c:formatCode>0.00%</c:formatCode>
                <c:ptCount val="2"/>
                <c:pt idx="0">
                  <c:v>2.1541894778041851E-4</c:v>
                </c:pt>
                <c:pt idx="1">
                  <c:v>0.99978458105221957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6-47AD-B98F-0D515EF9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2">
                <a:lumMod val="25000"/>
                <a:lumOff val="75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06-4FAD-A14E-AC041BD147A8}"/>
              </c:ext>
            </c:extLst>
          </c:dPt>
          <c:dPt>
            <c:idx val="1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06-4FAD-A14E-AC041BD147A8}"/>
              </c:ext>
            </c:extLst>
          </c:dPt>
          <c:val>
            <c:numRef>
              <c:f>Pivots!$D$149:$E$149</c:f>
              <c:numCache>
                <c:formatCode>0.00%</c:formatCode>
                <c:ptCount val="2"/>
                <c:pt idx="0">
                  <c:v>1.7661327212519305E-2</c:v>
                </c:pt>
                <c:pt idx="1">
                  <c:v>0.98233867278748066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06-4FAD-A14E-AC041BD1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D-456A-8C98-F9A557BD9C4E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D-456A-8C98-F9A557BD9C4E}"/>
              </c:ext>
            </c:extLst>
          </c:dPt>
          <c:val>
            <c:numRef>
              <c:f>Pivots!$D$153:$E$153</c:f>
              <c:numCache>
                <c:formatCode>0.00%</c:formatCode>
                <c:ptCount val="2"/>
                <c:pt idx="0">
                  <c:v>2.31926832849829E-3</c:v>
                </c:pt>
                <c:pt idx="1">
                  <c:v>0.99768073167150173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7D-456A-8C98-F9A557BD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0E-4401-8159-6E63AFC0C03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0E-4401-8159-6E63AFC0C036}"/>
              </c:ext>
            </c:extLst>
          </c:dPt>
          <c:val>
            <c:numRef>
              <c:f>Pivots!$D$157:$E$157</c:f>
              <c:numCache>
                <c:formatCode>0.00%</c:formatCode>
                <c:ptCount val="2"/>
                <c:pt idx="0">
                  <c:v>5.3334102932712773E-3</c:v>
                </c:pt>
                <c:pt idx="1">
                  <c:v>0.99466658970672872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E-4401-8159-6E63AFC0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5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3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2125295767365269"/>
          <c:y val="0.10643478449491334"/>
          <c:w val="0.623031636570054"/>
          <c:h val="0.34062038886930179"/>
        </c:manualLayout>
      </c:layout>
      <c:bar3DChart>
        <c:barDir val="bar"/>
        <c:grouping val="stacked"/>
        <c:varyColors val="0"/>
        <c:ser>
          <c:idx val="0"/>
          <c:order val="0"/>
          <c:tx>
            <c:v>Monthly-Treasury Bills*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9608666.8499999978</c:v>
              </c:pt>
            </c:numLit>
          </c:val>
          <c:extLst>
            <c:ext xmlns:c16="http://schemas.microsoft.com/office/drawing/2014/chart" uri="{C3380CC4-5D6E-409C-BE32-E72D297353CC}">
              <c16:uniqueId val="{00000000-9111-4499-B13E-D87BF7F17D48}"/>
            </c:ext>
          </c:extLst>
        </c:ser>
        <c:ser>
          <c:idx val="1"/>
          <c:order val="1"/>
          <c:tx>
            <c:v>Monthly -Treasury Bonds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31688229.888999995</c:v>
              </c:pt>
            </c:numLit>
          </c:val>
          <c:extLst>
            <c:ext xmlns:c16="http://schemas.microsoft.com/office/drawing/2014/chart" uri="{C3380CC4-5D6E-409C-BE32-E72D297353CC}">
              <c16:uniqueId val="{00000001-9111-4499-B13E-D87BF7F17D48}"/>
            </c:ext>
          </c:extLst>
        </c:ser>
        <c:ser>
          <c:idx val="2"/>
          <c:order val="2"/>
          <c:tx>
            <c:v>Monthly  Government Stocks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9129.1971999999987</c:v>
              </c:pt>
            </c:numLit>
          </c:val>
          <c:extLst>
            <c:ext xmlns:c16="http://schemas.microsoft.com/office/drawing/2014/chart" uri="{C3380CC4-5D6E-409C-BE32-E72D297353CC}">
              <c16:uniqueId val="{00000002-9111-4499-B13E-D87BF7F17D48}"/>
            </c:ext>
          </c:extLst>
        </c:ser>
        <c:ser>
          <c:idx val="3"/>
          <c:order val="3"/>
          <c:tx>
            <c:v>Monthly -Overdraft at Central Bank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748465.91071999981</c:v>
              </c:pt>
            </c:numLit>
          </c:val>
          <c:extLst>
            <c:ext xmlns:c16="http://schemas.microsoft.com/office/drawing/2014/chart" uri="{C3380CC4-5D6E-409C-BE32-E72D297353CC}">
              <c16:uniqueId val="{00000003-9111-4499-B13E-D87BF7F17D48}"/>
            </c:ext>
          </c:extLst>
        </c:ser>
        <c:ser>
          <c:idx val="4"/>
          <c:order val="4"/>
          <c:tx>
            <c:v>Monthly - Advances from Commercial Banks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98287.816131</c:v>
              </c:pt>
            </c:numLit>
          </c:val>
          <c:extLst>
            <c:ext xmlns:c16="http://schemas.microsoft.com/office/drawing/2014/chart" uri="{C3380CC4-5D6E-409C-BE32-E72D297353CC}">
              <c16:uniqueId val="{00000004-9111-4499-B13E-D87BF7F17D48}"/>
            </c:ext>
          </c:extLst>
        </c:ser>
        <c:ser>
          <c:idx val="5"/>
          <c:order val="5"/>
          <c:tx>
            <c:v>Monthly- Other Domestic Debt**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226023.54536339999</c:v>
              </c:pt>
            </c:numLit>
          </c:val>
          <c:extLst>
            <c:ext xmlns:c16="http://schemas.microsoft.com/office/drawing/2014/chart" uri="{C3380CC4-5D6E-409C-BE32-E72D297353CC}">
              <c16:uniqueId val="{00000005-9111-4499-B13E-D87BF7F1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6344720"/>
        <c:axId val="1956328400"/>
        <c:axId val="0"/>
      </c:bar3DChart>
      <c:catAx>
        <c:axId val="1956344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56328400"/>
        <c:crosses val="autoZero"/>
        <c:auto val="1"/>
        <c:lblAlgn val="ctr"/>
        <c:lblOffset val="100"/>
        <c:noMultiLvlLbl val="0"/>
      </c:catAx>
      <c:valAx>
        <c:axId val="19563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44720"/>
        <c:crosses val="autoZero"/>
        <c:crossBetween val="between"/>
        <c:dispUnits>
          <c:builtInUnit val="thousands"/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80320802507001E-2"/>
          <c:y val="0.14289474261399776"/>
          <c:w val="0.45524830063968552"/>
          <c:h val="0.74977810921267152"/>
        </c:manualLayout>
      </c:layout>
      <c:barChart>
        <c:barDir val="bar"/>
        <c:grouping val="clustered"/>
        <c:varyColors val="0"/>
        <c:ser>
          <c:idx val="0"/>
          <c:order val="0"/>
          <c:tx>
            <c:v>Treasury Bills**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9608666.8499999978</c:v>
              </c:pt>
            </c:numLit>
          </c:val>
          <c:extLst>
            <c:ext xmlns:c16="http://schemas.microsoft.com/office/drawing/2014/chart" uri="{C3380CC4-5D6E-409C-BE32-E72D297353CC}">
              <c16:uniqueId val="{00000000-2676-4DED-BF1C-7A9585891106}"/>
            </c:ext>
          </c:extLst>
        </c:ser>
        <c:ser>
          <c:idx val="1"/>
          <c:order val="1"/>
          <c:tx>
            <c:v>Sum of Total Domestic Debt***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42378803.229999989</c:v>
              </c:pt>
            </c:numLit>
          </c:val>
          <c:extLst>
            <c:ext xmlns:c16="http://schemas.microsoft.com/office/drawing/2014/chart" uri="{C3380CC4-5D6E-409C-BE32-E72D297353CC}">
              <c16:uniqueId val="{00000001-2676-4DED-BF1C-7A9585891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310240"/>
        <c:axId val="155311680"/>
      </c:barChart>
      <c:catAx>
        <c:axId val="155310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311680"/>
        <c:crosses val="autoZero"/>
        <c:auto val="1"/>
        <c:lblAlgn val="ctr"/>
        <c:lblOffset val="100"/>
        <c:noMultiLvlLbl val="0"/>
      </c:catAx>
      <c:valAx>
        <c:axId val="1553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02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1111111111111162E-2"/>
              <c:y val="-0.10185185185185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6.3888888888888884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1111111111111162E-2"/>
              <c:y val="-0.101851851851851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6.3888888888888884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204423491649532"/>
          <c:y val="0.18790920365723515"/>
          <c:w val="0.46506887674072589"/>
          <c:h val="0.62418159268552964"/>
        </c:manualLayout>
      </c:layout>
      <c:bar3DChart>
        <c:barDir val="col"/>
        <c:grouping val="clustered"/>
        <c:varyColors val="0"/>
        <c:ser>
          <c:idx val="0"/>
          <c:order val="0"/>
          <c:tx>
            <c:v>Sum of Treasury Bonds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31688229.888999995</c:v>
              </c:pt>
            </c:numLit>
          </c:val>
          <c:extLst>
            <c:ext xmlns:c16="http://schemas.microsoft.com/office/drawing/2014/chart" uri="{C3380CC4-5D6E-409C-BE32-E72D297353CC}">
              <c16:uniqueId val="{00000000-AE86-4EB5-9C45-90C9E7881721}"/>
            </c:ext>
          </c:extLst>
        </c:ser>
        <c:ser>
          <c:idx val="1"/>
          <c:order val="1"/>
          <c:tx>
            <c:v>Sum of Total Domestic Debt***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42378803.229999989</c:v>
              </c:pt>
            </c:numLit>
          </c:val>
          <c:extLst>
            <c:ext xmlns:c16="http://schemas.microsoft.com/office/drawing/2014/chart" uri="{C3380CC4-5D6E-409C-BE32-E72D297353CC}">
              <c16:uniqueId val="{00000001-AE86-4EB5-9C45-90C9E788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376960"/>
        <c:axId val="155377440"/>
        <c:axId val="0"/>
      </c:bar3DChart>
      <c:catAx>
        <c:axId val="15537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377440"/>
        <c:crosses val="autoZero"/>
        <c:auto val="1"/>
        <c:lblAlgn val="ctr"/>
        <c:lblOffset val="100"/>
        <c:noMultiLvlLbl val="0"/>
      </c:catAx>
      <c:valAx>
        <c:axId val="15537744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69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7.2222222222222174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3888888888888888E-2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3888888888888888E-2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7.2222222222222174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Government Stocks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9129.1971999999987</c:v>
              </c:pt>
            </c:numLit>
          </c:val>
          <c:extLst>
            <c:ext xmlns:c16="http://schemas.microsoft.com/office/drawing/2014/chart" uri="{C3380CC4-5D6E-409C-BE32-E72D297353CC}">
              <c16:uniqueId val="{00000000-1F83-4F5E-B56E-03C9A51F8306}"/>
            </c:ext>
          </c:extLst>
        </c:ser>
        <c:ser>
          <c:idx val="1"/>
          <c:order val="1"/>
          <c:tx>
            <c:v>Sum of Total Domestic Debt***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42378803.229999989</c:v>
              </c:pt>
            </c:numLit>
          </c:val>
          <c:extLst>
            <c:ext xmlns:c16="http://schemas.microsoft.com/office/drawing/2014/chart" uri="{C3380CC4-5D6E-409C-BE32-E72D297353CC}">
              <c16:uniqueId val="{00000001-1F83-4F5E-B56E-03C9A51F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216640"/>
        <c:axId val="155213760"/>
        <c:axId val="0"/>
      </c:bar3DChart>
      <c:catAx>
        <c:axId val="15521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213760"/>
        <c:crosses val="autoZero"/>
        <c:auto val="1"/>
        <c:lblAlgn val="ctr"/>
        <c:lblOffset val="100"/>
        <c:noMultiLvlLbl val="0"/>
      </c:catAx>
      <c:valAx>
        <c:axId val="15521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66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87840106943151"/>
          <c:y val="0.23911096423166081"/>
          <c:w val="0.32006569830945047"/>
          <c:h val="0.55827394294691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7779E-3"/>
              <c:y val="-4.1666666666666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2222222222222171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7779E-3"/>
              <c:y val="-4.1666666666666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2.2222222222222171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467847769028868"/>
          <c:y val="0.14249781277340332"/>
          <c:w val="0.44135695538057745"/>
          <c:h val="0.75047317002041414"/>
        </c:manualLayout>
      </c:layout>
      <c:bar3DChart>
        <c:barDir val="col"/>
        <c:grouping val="clustered"/>
        <c:varyColors val="0"/>
        <c:ser>
          <c:idx val="0"/>
          <c:order val="0"/>
          <c:tx>
            <c:v>Sum of Overdraft at Central Bank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748465.91071999981</c:v>
              </c:pt>
            </c:numLit>
          </c:val>
          <c:extLst>
            <c:ext xmlns:c16="http://schemas.microsoft.com/office/drawing/2014/chart" uri="{C3380CC4-5D6E-409C-BE32-E72D297353CC}">
              <c16:uniqueId val="{00000000-B077-4533-9286-44E800E2CB8F}"/>
            </c:ext>
          </c:extLst>
        </c:ser>
        <c:ser>
          <c:idx val="1"/>
          <c:order val="1"/>
          <c:tx>
            <c:v>Sum of Total Domestic Debt***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42378803.229999989</c:v>
              </c:pt>
            </c:numLit>
          </c:val>
          <c:extLst>
            <c:ext xmlns:c16="http://schemas.microsoft.com/office/drawing/2014/chart" uri="{C3380CC4-5D6E-409C-BE32-E72D297353CC}">
              <c16:uniqueId val="{00000001-B077-4533-9286-44E800E2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208480"/>
        <c:axId val="155220480"/>
        <c:axId val="0"/>
      </c:bar3DChart>
      <c:catAx>
        <c:axId val="155208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220480"/>
        <c:crosses val="autoZero"/>
        <c:auto val="1"/>
        <c:lblAlgn val="ctr"/>
        <c:lblOffset val="100"/>
        <c:noMultiLvlLbl val="0"/>
      </c:catAx>
      <c:valAx>
        <c:axId val="155220480"/>
        <c:scaling>
          <c:orientation val="minMax"/>
        </c:scaling>
        <c:delete val="0"/>
        <c:axPos val="l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84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66666666663"/>
          <c:y val="0.22683268175394156"/>
          <c:w val="0.33333333333333331"/>
          <c:h val="0.6615994897490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7.499999999999996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.0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7.499999999999996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.0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229754817233209E-2"/>
          <c:y val="0.28499562554680663"/>
          <c:w val="0.79834357595544458"/>
          <c:h val="0.50094634004082828"/>
        </c:manualLayout>
      </c:layout>
      <c:bar3DChart>
        <c:barDir val="bar"/>
        <c:grouping val="clustered"/>
        <c:varyColors val="0"/>
        <c:ser>
          <c:idx val="0"/>
          <c:order val="0"/>
          <c:tx>
            <c:v>Sum of Advances from Commercial Banks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98287.816131</c:v>
              </c:pt>
            </c:numLit>
          </c:val>
          <c:extLst>
            <c:ext xmlns:c16="http://schemas.microsoft.com/office/drawing/2014/chart" uri="{C3380CC4-5D6E-409C-BE32-E72D297353CC}">
              <c16:uniqueId val="{00000000-C423-4630-9CB5-822F21BA88A4}"/>
            </c:ext>
          </c:extLst>
        </c:ser>
        <c:ser>
          <c:idx val="1"/>
          <c:order val="1"/>
          <c:tx>
            <c:v>Sum of Total Domestic Debt***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42378803.229999989</c:v>
              </c:pt>
            </c:numLit>
          </c:val>
          <c:extLst>
            <c:ext xmlns:c16="http://schemas.microsoft.com/office/drawing/2014/chart" uri="{C3380CC4-5D6E-409C-BE32-E72D297353CC}">
              <c16:uniqueId val="{00000001-C423-4630-9CB5-822F21BA8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237760"/>
        <c:axId val="155248800"/>
        <c:axId val="0"/>
      </c:bar3DChart>
      <c:catAx>
        <c:axId val="15523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248800"/>
        <c:crosses val="autoZero"/>
        <c:auto val="1"/>
        <c:lblAlgn val="ctr"/>
        <c:lblOffset val="100"/>
        <c:noMultiLvlLbl val="0"/>
      </c:catAx>
      <c:valAx>
        <c:axId val="155248800"/>
        <c:scaling>
          <c:orientation val="minMax"/>
        </c:scaling>
        <c:delete val="0"/>
        <c:axPos val="b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77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[Kenyas Domestic Debt By Instrument.xlsx]Pivots!PivotTable7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Pivots!$B$34</c:f>
              <c:strCache>
                <c:ptCount val="1"/>
                <c:pt idx="0">
                  <c:v>Treasury Bills**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Pivots!$A$35:$A$36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Pivots!$B$35:$B$36</c:f>
              <c:numCache>
                <c:formatCode>_(* #,##0.00_);_(* \(#,##0.00\);_(* "-"??_);_(@_)</c:formatCode>
                <c:ptCount val="1"/>
                <c:pt idx="0">
                  <c:v>9608666.8499999978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3-43C1-8466-56A963765BEC}"/>
            </c:ext>
          </c:extLst>
        </c:ser>
        <c:ser>
          <c:idx val="1"/>
          <c:order val="1"/>
          <c:tx>
            <c:strRef>
              <c:f>Pivots!$C$34</c:f>
              <c:strCache>
                <c:ptCount val="1"/>
                <c:pt idx="0">
                  <c:v>Sum of Total Domestic Debt***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Pivots!$A$35:$A$36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Pivots!$C$35:$C$36</c:f>
              <c:numCache>
                <c:formatCode>_(* #,##0.00_);_(* \(#,##0.00\);_(* "-"??_);_(@_)</c:formatCode>
                <c:ptCount val="1"/>
                <c:pt idx="0">
                  <c:v>42378803.229999989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3-43C1-8466-56A96376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310240"/>
        <c:axId val="155311680"/>
      </c:barChart>
      <c:catAx>
        <c:axId val="15531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1680"/>
        <c:crosses val="autoZero"/>
        <c:auto val="1"/>
        <c:lblAlgn val="ctr"/>
        <c:lblOffset val="100"/>
        <c:noMultiLvlLbl val="0"/>
      </c:catAx>
      <c:valAx>
        <c:axId val="1553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8333333333333334E-2"/>
              <c:y val="1.3888888888888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6.3888888888888884E-2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8333333333333334E-2"/>
              <c:y val="1.38888888888888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6.3888888888888884E-2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036159542557182E-2"/>
          <c:y val="9.4501718213058417E-2"/>
          <c:w val="0.83881145716160477"/>
          <c:h val="0.70688773439402552"/>
        </c:manualLayout>
      </c:layout>
      <c:bar3DChart>
        <c:barDir val="bar"/>
        <c:grouping val="clustered"/>
        <c:varyColors val="0"/>
        <c:ser>
          <c:idx val="0"/>
          <c:order val="0"/>
          <c:tx>
            <c:v>Sum of Other Domestic Debt**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226023.54536339999</c:v>
              </c:pt>
            </c:numLit>
          </c:val>
          <c:extLst>
            <c:ext xmlns:c16="http://schemas.microsoft.com/office/drawing/2014/chart" uri="{C3380CC4-5D6E-409C-BE32-E72D297353CC}">
              <c16:uniqueId val="{00000000-544A-4049-A759-828C9E9DDF30}"/>
            </c:ext>
          </c:extLst>
        </c:ser>
        <c:ser>
          <c:idx val="1"/>
          <c:order val="1"/>
          <c:tx>
            <c:v>Sum of Total Domestic Debt***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Dec</c:v>
              </c:pt>
            </c:strLit>
          </c:cat>
          <c:val>
            <c:numLit>
              <c:formatCode>General</c:formatCode>
              <c:ptCount val="1"/>
              <c:pt idx="0">
                <c:v>42378803.229999989</c:v>
              </c:pt>
            </c:numLit>
          </c:val>
          <c:extLst>
            <c:ext xmlns:c16="http://schemas.microsoft.com/office/drawing/2014/chart" uri="{C3380CC4-5D6E-409C-BE32-E72D297353CC}">
              <c16:uniqueId val="{00000001-544A-4049-A759-828C9E9DDF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235360"/>
        <c:axId val="155235840"/>
        <c:axId val="0"/>
      </c:bar3DChart>
      <c:catAx>
        <c:axId val="155235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235840"/>
        <c:crosses val="autoZero"/>
        <c:auto val="1"/>
        <c:lblAlgn val="ctr"/>
        <c:lblOffset val="100"/>
        <c:noMultiLvlLbl val="0"/>
      </c:catAx>
      <c:valAx>
        <c:axId val="155235840"/>
        <c:scaling>
          <c:orientation val="minMax"/>
        </c:scaling>
        <c:delete val="0"/>
        <c:axPos val="b"/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53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2577319587628"/>
          <c:y val="3.4722222222222224E-2"/>
          <c:w val="0.71649484536082475"/>
          <c:h val="0.965277777777777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2-4492-B7DD-68A243F4C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2-4492-B7DD-68A243F4CB19}"/>
              </c:ext>
            </c:extLst>
          </c:dPt>
          <c:dLbls>
            <c:dLbl>
              <c:idx val="0"/>
              <c:layout>
                <c:manualLayout>
                  <c:x val="-0.18761770435912004"/>
                  <c:y val="0.31249954432779237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411167031956054"/>
                      <c:h val="0.449884259259259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82-4492-B7DD-68A243F4CB1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637457044673539"/>
                      <c:h val="0.172106481481481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C82-4492-B7DD-68A243F4CB1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[1]Pivots!$D$136:$E$136</c:f>
              <c:numCache>
                <c:formatCode>General</c:formatCode>
                <c:ptCount val="2"/>
                <c:pt idx="0">
                  <c:v>0.22673285033207391</c:v>
                </c:pt>
                <c:pt idx="1">
                  <c:v>0.77326714966792609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2-4492-B7DD-68A243F4CB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9585687382299"/>
          <c:y val="0"/>
          <c:w val="0.78248587570621464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A-4399-87C2-9EC43F6063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A-4399-87C2-9EC43F6063E8}"/>
              </c:ext>
            </c:extLst>
          </c:dPt>
          <c:dLbls>
            <c:dLbl>
              <c:idx val="0"/>
              <c:layout>
                <c:manualLayout>
                  <c:x val="-0.19774011299435029"/>
                  <c:y val="-0.24358923884514441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389830508474577"/>
                      <c:h val="0.460962043206137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91A-4399-87C2-9EC43F6063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A-4399-87C2-9EC43F6063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[1]Pivots!$D$140:$E$140</c:f>
              <c:numCache>
                <c:formatCode>General</c:formatCode>
                <c:ptCount val="2"/>
                <c:pt idx="0">
                  <c:v>0.74773772437650787</c:v>
                </c:pt>
                <c:pt idx="1">
                  <c:v>0.25226227562349213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A-4399-87C2-9EC43F606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3175479842275"/>
          <c:y val="5.1442611644347373E-2"/>
          <c:w val="0.67727419736040106"/>
          <c:h val="0.94855738835565262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1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F9-4922-A765-D856D354E583}"/>
              </c:ext>
            </c:extLst>
          </c:dPt>
          <c:dPt>
            <c:idx val="1"/>
            <c:bubble3D val="0"/>
            <c:spPr>
              <a:solidFill>
                <a:schemeClr val="bg2">
                  <a:lumMod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9-4922-A765-D856D354E583}"/>
              </c:ext>
            </c:extLst>
          </c:dPt>
          <c:dLbls>
            <c:dLbl>
              <c:idx val="0"/>
              <c:layout>
                <c:manualLayout>
                  <c:x val="1.5798099289721493E-2"/>
                  <c:y val="0.337690631808278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11374407582937"/>
                      <c:h val="0.359150326797385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6F9-4922-A765-D856D354E5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F9-4922-A765-D856D354E5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[1]Pivots!$D$144:$E$144</c:f>
              <c:numCache>
                <c:formatCode>General</c:formatCode>
                <c:ptCount val="2"/>
                <c:pt idx="0">
                  <c:v>2.1541894778041851E-4</c:v>
                </c:pt>
                <c:pt idx="1">
                  <c:v>0.99978458105221957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9-4922-A765-D856D354E5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96440129449841E-2"/>
          <c:y val="0"/>
          <c:w val="0.82847896440129454"/>
          <c:h val="1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25000"/>
                <a:lumOff val="75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1B-447E-A742-5FC674191E29}"/>
              </c:ext>
            </c:extLst>
          </c:dPt>
          <c:dPt>
            <c:idx val="1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1B-447E-A742-5FC674191E29}"/>
              </c:ext>
            </c:extLst>
          </c:dPt>
          <c:dLbls>
            <c:dLbl>
              <c:idx val="0"/>
              <c:layout>
                <c:manualLayout>
                  <c:x val="4.0453074433656954E-3"/>
                  <c:y val="0.324385227853229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660194174757279"/>
                      <c:h val="0.2569351230425055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F1B-447E-A742-5FC674191E2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1B-447E-A742-5FC674191E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[1]Pivots!$D$149:$E$149</c:f>
              <c:numCache>
                <c:formatCode>General</c:formatCode>
                <c:ptCount val="2"/>
                <c:pt idx="0">
                  <c:v>1.7661327212519305E-2</c:v>
                </c:pt>
                <c:pt idx="1">
                  <c:v>0.98233867278748066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B-447E-A742-5FC674191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33333333333329E-2"/>
          <c:y val="0"/>
          <c:w val="0.78211382113821148"/>
          <c:h val="1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98-45D2-8971-DB4D1DF26E24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98-45D2-8971-DB4D1DF26E24}"/>
              </c:ext>
            </c:extLst>
          </c:dPt>
          <c:dLbls>
            <c:dLbl>
              <c:idx val="0"/>
              <c:layout>
                <c:manualLayout>
                  <c:x val="1.8939095681221665E-2"/>
                  <c:y val="0.314207650273224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90909090909082"/>
                      <c:h val="0.341120218579234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098-45D2-8971-DB4D1DF26E2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98-45D2-8971-DB4D1DF26E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[1]Pivots!$D$153:$E$153</c:f>
              <c:numCache>
                <c:formatCode>General</c:formatCode>
                <c:ptCount val="2"/>
                <c:pt idx="0">
                  <c:v>2.31926832849829E-3</c:v>
                </c:pt>
                <c:pt idx="1">
                  <c:v>0.99768073167150173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8-45D2-8971-DB4D1DF26E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74008810572674E-2"/>
          <c:y val="0"/>
          <c:w val="0.7914831130690162"/>
          <c:h val="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85-438E-A324-C14CF363B47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85-438E-A324-C14CF363B472}"/>
              </c:ext>
            </c:extLst>
          </c:dPt>
          <c:dLbls>
            <c:dLbl>
              <c:idx val="0"/>
              <c:layout>
                <c:manualLayout>
                  <c:x val="7.3421439060204902E-3"/>
                  <c:y val="0.345911949685534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rebuchet MS" panose="020B06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662261380323049"/>
                      <c:h val="0.261740041928721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485-438E-A324-C14CF363B4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85-438E-A324-C14CF363B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[1]Pivots!$D$157:$E$157</c:f>
              <c:numCache>
                <c:formatCode>General</c:formatCode>
                <c:ptCount val="2"/>
                <c:pt idx="0">
                  <c:v>5.3334102932712773E-3</c:v>
                </c:pt>
                <c:pt idx="1">
                  <c:v>0.99466658970672872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85-438E-A324-C14CF363B4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[Kenyas Domestic Debt By Instrument.xlsx]Pivots!PivotTable8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Pivots!$B$53</c:f>
              <c:strCache>
                <c:ptCount val="1"/>
                <c:pt idx="0">
                  <c:v>Sum of Treasury Bonds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Pivots!$A$54:$A$55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Pivots!$B$54:$B$55</c:f>
              <c:numCache>
                <c:formatCode>General</c:formatCode>
                <c:ptCount val="1"/>
                <c:pt idx="0">
                  <c:v>31688229.888999995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8-4574-BF4D-767CCAB6A02D}"/>
            </c:ext>
          </c:extLst>
        </c:ser>
        <c:ser>
          <c:idx val="1"/>
          <c:order val="1"/>
          <c:tx>
            <c:strRef>
              <c:f>Pivots!$C$53</c:f>
              <c:strCache>
                <c:ptCount val="1"/>
                <c:pt idx="0">
                  <c:v>Sum of Total Domestic Debt***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Pivots!$A$54:$A$55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Pivots!$C$54:$C$55</c:f>
              <c:numCache>
                <c:formatCode>General</c:formatCode>
                <c:ptCount val="1"/>
                <c:pt idx="0">
                  <c:v>42378803.229999989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8-4574-BF4D-767CCAB6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376960"/>
        <c:axId val="155377440"/>
        <c:axId val="0"/>
      </c:bar3DChart>
      <c:catAx>
        <c:axId val="1553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7440"/>
        <c:crosses val="autoZero"/>
        <c:auto val="1"/>
        <c:lblAlgn val="ctr"/>
        <c:lblOffset val="100"/>
        <c:noMultiLvlLbl val="0"/>
      </c:catAx>
      <c:valAx>
        <c:axId val="1553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[Kenyas Domestic Debt By Instrument.xlsx]Pivots!PivotTable9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Pivots!$B$71</c:f>
              <c:strCache>
                <c:ptCount val="1"/>
                <c:pt idx="0">
                  <c:v>Sum of Government Stocks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Pivots!$A$72:$A$73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Pivots!$B$72:$B$73</c:f>
              <c:numCache>
                <c:formatCode>_(* #,##0.00_);_(* \(#,##0.00\);_(* "-"??_);_(@_)</c:formatCode>
                <c:ptCount val="1"/>
                <c:pt idx="0">
                  <c:v>9129.1971999999987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0-4324-91DC-5C60FA38039F}"/>
            </c:ext>
          </c:extLst>
        </c:ser>
        <c:ser>
          <c:idx val="1"/>
          <c:order val="1"/>
          <c:tx>
            <c:strRef>
              <c:f>Pivots!$C$71</c:f>
              <c:strCache>
                <c:ptCount val="1"/>
                <c:pt idx="0">
                  <c:v>Sum of Total Domestic Debt***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Pivots!$A$72:$A$73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Pivots!$C$72:$C$73</c:f>
              <c:numCache>
                <c:formatCode>_(* #,##0.00_);_(* \(#,##0.00\);_(* "-"??_);_(@_)</c:formatCode>
                <c:ptCount val="1"/>
                <c:pt idx="0">
                  <c:v>42378803.229999989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0-4324-91DC-5C60FA38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216640"/>
        <c:axId val="155213760"/>
        <c:axId val="0"/>
      </c:bar3DChart>
      <c:catAx>
        <c:axId val="1552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3760"/>
        <c:crosses val="autoZero"/>
        <c:auto val="1"/>
        <c:lblAlgn val="ctr"/>
        <c:lblOffset val="100"/>
        <c:noMultiLvlLbl val="0"/>
      </c:catAx>
      <c:valAx>
        <c:axId val="1552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[Kenyas Domestic Debt By Instrument.xlsx]Pivots!PivotTable10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Pivots!$B$85</c:f>
              <c:strCache>
                <c:ptCount val="1"/>
                <c:pt idx="0">
                  <c:v>Sum of Overdraft at Central Bank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Pivots!$A$86:$A$87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Pivots!$B$86:$B$87</c:f>
              <c:numCache>
                <c:formatCode>_(* #,##0.00_);_(* \(#,##0.00\);_(* "-"??_);_(@_)</c:formatCode>
                <c:ptCount val="1"/>
                <c:pt idx="0">
                  <c:v>748465.91071999981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F-4B8F-94AA-B9DA4B7E8891}"/>
            </c:ext>
          </c:extLst>
        </c:ser>
        <c:ser>
          <c:idx val="1"/>
          <c:order val="1"/>
          <c:tx>
            <c:strRef>
              <c:f>Pivots!$C$85</c:f>
              <c:strCache>
                <c:ptCount val="1"/>
                <c:pt idx="0">
                  <c:v>Sum of Total Domestic Debt***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Pivots!$A$86:$A$87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Pivots!$C$86:$C$87</c:f>
              <c:numCache>
                <c:formatCode>_(* #,##0.00_);_(* \(#,##0.00\);_(* "-"??_);_(@_)</c:formatCode>
                <c:ptCount val="1"/>
                <c:pt idx="0">
                  <c:v>42378803.229999989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F-4B8F-94AA-B9DA4B7E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208480"/>
        <c:axId val="155220480"/>
        <c:axId val="0"/>
      </c:bar3DChart>
      <c:catAx>
        <c:axId val="1552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0480"/>
        <c:crosses val="autoZero"/>
        <c:auto val="1"/>
        <c:lblAlgn val="ctr"/>
        <c:lblOffset val="100"/>
        <c:noMultiLvlLbl val="0"/>
      </c:catAx>
      <c:valAx>
        <c:axId val="1552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[Kenyas Domestic Debt By Instrument.xlsx]Pivots!PivotTable11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Pivots!$B$103</c:f>
              <c:strCache>
                <c:ptCount val="1"/>
                <c:pt idx="0">
                  <c:v>Sum of Advances from Commercial Banks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Pivots!$A$104:$A$105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Pivots!$B$104:$B$105</c:f>
              <c:numCache>
                <c:formatCode>_(* #,##0.00_);_(* \(#,##0.00\);_(* "-"??_);_(@_)</c:formatCode>
                <c:ptCount val="1"/>
                <c:pt idx="0">
                  <c:v>98287.816131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1-4ED5-980D-7E9E58B870B5}"/>
            </c:ext>
          </c:extLst>
        </c:ser>
        <c:ser>
          <c:idx val="1"/>
          <c:order val="1"/>
          <c:tx>
            <c:strRef>
              <c:f>Pivots!$C$103</c:f>
              <c:strCache>
                <c:ptCount val="1"/>
                <c:pt idx="0">
                  <c:v>Sum of Total Domestic Debt***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Pivots!$A$104:$A$105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Pivots!$C$104:$C$105</c:f>
              <c:numCache>
                <c:formatCode>_(* #,##0.00_);_(* \(#,##0.00\);_(* "-"??_);_(@_)</c:formatCode>
                <c:ptCount val="1"/>
                <c:pt idx="0">
                  <c:v>42378803.229999989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1-4ED5-980D-7E9E58B8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237760"/>
        <c:axId val="155248800"/>
        <c:axId val="0"/>
      </c:bar3DChart>
      <c:catAx>
        <c:axId val="15523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8800"/>
        <c:crosses val="autoZero"/>
        <c:auto val="1"/>
        <c:lblAlgn val="ctr"/>
        <c:lblOffset val="100"/>
        <c:noMultiLvlLbl val="0"/>
      </c:catAx>
      <c:valAx>
        <c:axId val="15524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[Kenyas Domestic Debt By Instrument.xlsx]Pivots!PivotTable12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Pivots!$B$120</c:f>
              <c:strCache>
                <c:ptCount val="1"/>
                <c:pt idx="0">
                  <c:v>Sum of Other Domestic Debt**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Pivots!$A$121:$A$122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Pivots!$B$121:$B$122</c:f>
              <c:numCache>
                <c:formatCode>_(* #,##0.00_);_(* \(#,##0.00\);_(* "-"??_);_(@_)</c:formatCode>
                <c:ptCount val="1"/>
                <c:pt idx="0">
                  <c:v>226023.54536339999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B-4205-8DE2-AE86D78088EC}"/>
            </c:ext>
          </c:extLst>
        </c:ser>
        <c:ser>
          <c:idx val="1"/>
          <c:order val="1"/>
          <c:tx>
            <c:strRef>
              <c:f>Pivots!$C$120</c:f>
              <c:strCache>
                <c:ptCount val="1"/>
                <c:pt idx="0">
                  <c:v>Sum of Total Domestic Debt***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Pivots!$A$121:$A$122</c:f>
              <c:strCache>
                <c:ptCount val="1"/>
                <c:pt idx="0">
                  <c:v>Dec</c:v>
                </c:pt>
              </c:strCache>
            </c:strRef>
          </c:cat>
          <c:val>
            <c:numRef>
              <c:f>Pivots!$C$121:$C$122</c:f>
              <c:numCache>
                <c:formatCode>_(* #,##0.00_);_(* \(#,##0.00\);_(* "-"??_);_(@_)</c:formatCode>
                <c:ptCount val="1"/>
                <c:pt idx="0">
                  <c:v>42378803.229999989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B-4205-8DE2-AE86D780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235360"/>
        <c:axId val="155235840"/>
        <c:axId val="0"/>
      </c:bar3DChart>
      <c:catAx>
        <c:axId val="15523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5840"/>
        <c:crosses val="autoZero"/>
        <c:auto val="1"/>
        <c:lblAlgn val="ctr"/>
        <c:lblOffset val="100"/>
        <c:noMultiLvlLbl val="0"/>
      </c:catAx>
      <c:valAx>
        <c:axId val="1552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29-4FFD-AC5F-F144EEDF4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29-4FFD-AC5F-F144EEDF46E5}"/>
              </c:ext>
            </c:extLst>
          </c:dPt>
          <c:val>
            <c:numRef>
              <c:f>Pivots!$D$136:$E$136</c:f>
              <c:numCache>
                <c:formatCode>0.00%</c:formatCode>
                <c:ptCount val="2"/>
                <c:pt idx="0">
                  <c:v>0.22673285033207391</c:v>
                </c:pt>
                <c:pt idx="1">
                  <c:v>0.77326714966792609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9-4FFD-AC5F-F144EEDF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5-4B22-BD00-64A89FDEBB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5-4B22-BD00-64A89FDEBB24}"/>
              </c:ext>
            </c:extLst>
          </c:dPt>
          <c:val>
            <c:numRef>
              <c:f>Pivots!$D$140:$E$140</c:f>
              <c:numCache>
                <c:formatCode>0.00%</c:formatCode>
                <c:ptCount val="2"/>
                <c:pt idx="0">
                  <c:v>0.74773772437650787</c:v>
                </c:pt>
                <c:pt idx="1">
                  <c:v>0.25226227562349213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C5-4B22-BD00-64A89FDEB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5</xdr:row>
      <xdr:rowOff>156210</xdr:rowOff>
    </xdr:from>
    <xdr:to>
      <xdr:col>4</xdr:col>
      <xdr:colOff>624840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4A70D-3DE1-4602-B02E-1B0E4C037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31</xdr:row>
      <xdr:rowOff>110490</xdr:rowOff>
    </xdr:from>
    <xdr:to>
      <xdr:col>7</xdr:col>
      <xdr:colOff>746760</xdr:colOff>
      <xdr:row>46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29408-BDBF-4B43-A9BD-4C1924F8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320040</xdr:colOff>
      <xdr:row>51</xdr:row>
      <xdr:rowOff>125730</xdr:rowOff>
    </xdr:from>
    <xdr:to>
      <xdr:col>7</xdr:col>
      <xdr:colOff>624840</xdr:colOff>
      <xdr:row>66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197CB-024E-467F-8D5C-D1E86BDF2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541020</xdr:colOff>
      <xdr:row>67</xdr:row>
      <xdr:rowOff>102870</xdr:rowOff>
    </xdr:from>
    <xdr:to>
      <xdr:col>7</xdr:col>
      <xdr:colOff>60960</xdr:colOff>
      <xdr:row>82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1B51BC-6946-4F0E-A539-EEDE239C6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967740</xdr:colOff>
      <xdr:row>82</xdr:row>
      <xdr:rowOff>34290</xdr:rowOff>
    </xdr:from>
    <xdr:to>
      <xdr:col>5</xdr:col>
      <xdr:colOff>1699260</xdr:colOff>
      <xdr:row>97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D6F71C-CF7D-4DE1-843E-5DEF774F4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327660</xdr:colOff>
      <xdr:row>97</xdr:row>
      <xdr:rowOff>133350</xdr:rowOff>
    </xdr:from>
    <xdr:to>
      <xdr:col>5</xdr:col>
      <xdr:colOff>1059180</xdr:colOff>
      <xdr:row>112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B92B20-F8E6-4E69-8895-C89743ED3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1691640</xdr:colOff>
      <xdr:row>113</xdr:row>
      <xdr:rowOff>64770</xdr:rowOff>
    </xdr:from>
    <xdr:to>
      <xdr:col>5</xdr:col>
      <xdr:colOff>2423160</xdr:colOff>
      <xdr:row>128</xdr:row>
      <xdr:rowOff>64770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5B8B40-B6B2-433E-BA37-A042C2D5E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327660</xdr:colOff>
      <xdr:row>131</xdr:row>
      <xdr:rowOff>140970</xdr:rowOff>
    </xdr:from>
    <xdr:to>
      <xdr:col>5</xdr:col>
      <xdr:colOff>1242060</xdr:colOff>
      <xdr:row>137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534B06-65AB-4E58-B2EF-ABF45C481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236220</xdr:colOff>
      <xdr:row>136</xdr:row>
      <xdr:rowOff>87630</xdr:rowOff>
    </xdr:from>
    <xdr:to>
      <xdr:col>5</xdr:col>
      <xdr:colOff>944880</xdr:colOff>
      <xdr:row>140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FF2E5C-2569-4B52-9B11-9CC27B327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167640</xdr:colOff>
      <xdr:row>141</xdr:row>
      <xdr:rowOff>41910</xdr:rowOff>
    </xdr:from>
    <xdr:to>
      <xdr:col>5</xdr:col>
      <xdr:colOff>845820</xdr:colOff>
      <xdr:row>145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A34DBC-9AE8-468F-A767-B06E1973B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388620</xdr:colOff>
      <xdr:row>146</xdr:row>
      <xdr:rowOff>64770</xdr:rowOff>
    </xdr:from>
    <xdr:to>
      <xdr:col>5</xdr:col>
      <xdr:colOff>1325880</xdr:colOff>
      <xdr:row>150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2713B0-D8C2-46ED-A65F-17A9B8A3F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150</xdr:row>
      <xdr:rowOff>156210</xdr:rowOff>
    </xdr:from>
    <xdr:to>
      <xdr:col>5</xdr:col>
      <xdr:colOff>746760</xdr:colOff>
      <xdr:row>154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B64834-51A8-4EB3-8630-BA43ADDE5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144780</xdr:colOff>
      <xdr:row>155</xdr:row>
      <xdr:rowOff>156210</xdr:rowOff>
    </xdr:from>
    <xdr:to>
      <xdr:col>5</xdr:col>
      <xdr:colOff>1714500</xdr:colOff>
      <xdr:row>163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74FE1D-2B32-40C8-9660-C29B31795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0</xdr:rowOff>
    </xdr:from>
    <xdr:to>
      <xdr:col>11</xdr:col>
      <xdr:colOff>449580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A6799-36DC-4ECD-BEB8-51990A5B9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312420</xdr:colOff>
      <xdr:row>19</xdr:row>
      <xdr:rowOff>114300</xdr:rowOff>
    </xdr:from>
    <xdr:to>
      <xdr:col>23</xdr:col>
      <xdr:colOff>99060</xdr:colOff>
      <xdr:row>27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881EA-909A-4091-A099-25BE94956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15</xdr:row>
      <xdr:rowOff>106680</xdr:rowOff>
    </xdr:from>
    <xdr:to>
      <xdr:col>3</xdr:col>
      <xdr:colOff>594360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2F0F5A-2DC7-40FB-BBCC-C0AE0D5D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601980</xdr:colOff>
      <xdr:row>15</xdr:row>
      <xdr:rowOff>114300</xdr:rowOff>
    </xdr:from>
    <xdr:to>
      <xdr:col>8</xdr:col>
      <xdr:colOff>53340</xdr:colOff>
      <xdr:row>27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693089-FB0A-491C-A15F-B29826C5B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15</xdr:row>
      <xdr:rowOff>99060</xdr:rowOff>
    </xdr:from>
    <xdr:to>
      <xdr:col>11</xdr:col>
      <xdr:colOff>472440</xdr:colOff>
      <xdr:row>27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66668-69D0-4297-BD75-C016B2C0B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312420</xdr:colOff>
      <xdr:row>11</xdr:row>
      <xdr:rowOff>106680</xdr:rowOff>
    </xdr:from>
    <xdr:to>
      <xdr:col>23</xdr:col>
      <xdr:colOff>99060</xdr:colOff>
      <xdr:row>19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3FB695-046F-4355-8453-917D77BED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495300</xdr:colOff>
      <xdr:row>19</xdr:row>
      <xdr:rowOff>68580</xdr:rowOff>
    </xdr:from>
    <xdr:to>
      <xdr:col>17</xdr:col>
      <xdr:colOff>281940</xdr:colOff>
      <xdr:row>27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4B0332-ED59-43C1-B372-FE2F429BE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23</xdr:col>
      <xdr:colOff>160020</xdr:colOff>
      <xdr:row>2</xdr:row>
      <xdr:rowOff>167640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F05A645-C5DC-4A86-BEBB-7981F09E56D2}"/>
            </a:ext>
          </a:extLst>
        </xdr:cNvPr>
        <xdr:cNvSpPr/>
      </xdr:nvSpPr>
      <xdr:spPr>
        <a:xfrm>
          <a:off x="0" y="0"/>
          <a:ext cx="14180820" cy="5334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>
              <a:latin typeface="Trebuchet MS" panose="020B0603020202020204" pitchFamily="34" charset="0"/>
            </a:rPr>
            <a:t>KENYAS</a:t>
          </a:r>
          <a:r>
            <a:rPr lang="en-US" sz="3200" baseline="0">
              <a:latin typeface="Trebuchet MS" panose="020B0603020202020204" pitchFamily="34" charset="0"/>
            </a:rPr>
            <a:t> DOMESTIC DEBT BY INSTRUMENT</a:t>
          </a:r>
          <a:endParaRPr lang="en-US" sz="3200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12</xdr:col>
      <xdr:colOff>320040</xdr:colOff>
      <xdr:row>0</xdr:row>
      <xdr:rowOff>83820</xdr:rowOff>
    </xdr:from>
    <xdr:to>
      <xdr:col>20</xdr:col>
      <xdr:colOff>22860</xdr:colOff>
      <xdr:row>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7EBBCFB-15C9-4CD1-947D-95969C6B92A7}"/>
            </a:ext>
          </a:extLst>
        </xdr:cNvPr>
        <xdr:cNvSpPr/>
      </xdr:nvSpPr>
      <xdr:spPr>
        <a:xfrm>
          <a:off x="7635240" y="83820"/>
          <a:ext cx="4579620" cy="32004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latin typeface="Trebuchet MS" panose="020B0603020202020204" pitchFamily="34" charset="0"/>
            </a:rPr>
            <a:t>Total</a:t>
          </a:r>
          <a:r>
            <a:rPr lang="en-US" sz="1600" baseline="0">
              <a:latin typeface="Trebuchet MS" panose="020B0603020202020204" pitchFamily="34" charset="0"/>
            </a:rPr>
            <a:t> Debt As At Dec 2025(Amounts in millions)</a:t>
          </a:r>
          <a:endParaRPr lang="en-US" sz="1600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19</xdr:col>
      <xdr:colOff>495300</xdr:colOff>
      <xdr:row>0</xdr:row>
      <xdr:rowOff>91440</xdr:rowOff>
    </xdr:from>
    <xdr:to>
      <xdr:col>22</xdr:col>
      <xdr:colOff>533400</xdr:colOff>
      <xdr:row>2</xdr:row>
      <xdr:rowOff>38100</xdr:rowOff>
    </xdr:to>
    <xdr:sp macro="" textlink="[1]Pivots!C37">
      <xdr:nvSpPr>
        <xdr:cNvPr id="11" name="Rectangle 10">
          <a:extLst>
            <a:ext uri="{FF2B5EF4-FFF2-40B4-BE49-F238E27FC236}">
              <a16:creationId xmlns:a16="http://schemas.microsoft.com/office/drawing/2014/main" id="{F896B1FF-6B98-43B2-9FEB-29316A18D1A0}"/>
            </a:ext>
          </a:extLst>
        </xdr:cNvPr>
        <xdr:cNvSpPr/>
      </xdr:nvSpPr>
      <xdr:spPr>
        <a:xfrm>
          <a:off x="12077700" y="91440"/>
          <a:ext cx="1866900" cy="3124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498230DD-5199-4AA5-AF09-8FAEEF024D33}" type="TxLink">
            <a:rPr lang="en-US" sz="1600" b="0" i="0" u="none" strike="noStrike">
              <a:solidFill>
                <a:schemeClr val="bg1"/>
              </a:solidFill>
              <a:latin typeface="Trebuchet MS" panose="020B0603020202020204" pitchFamily="34" charset="0"/>
            </a:rPr>
            <a:t> 42,378,803.23 </a:t>
          </a:fld>
          <a:endParaRPr lang="en-US" sz="1600">
            <a:solidFill>
              <a:schemeClr val="bg1"/>
            </a:solidFill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11</xdr:col>
      <xdr:colOff>525780</xdr:colOff>
      <xdr:row>11</xdr:row>
      <xdr:rowOff>38100</xdr:rowOff>
    </xdr:from>
    <xdr:to>
      <xdr:col>14</xdr:col>
      <xdr:colOff>464820</xdr:colOff>
      <xdr:row>19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04DEAC0-8276-4086-A4D5-80EC25A27DDB}"/>
            </a:ext>
          </a:extLst>
        </xdr:cNvPr>
        <xdr:cNvSpPr/>
      </xdr:nvSpPr>
      <xdr:spPr>
        <a:xfrm>
          <a:off x="7231380" y="2049780"/>
          <a:ext cx="1767840" cy="1424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373380</xdr:colOff>
      <xdr:row>10</xdr:row>
      <xdr:rowOff>167640</xdr:rowOff>
    </xdr:from>
    <xdr:to>
      <xdr:col>17</xdr:col>
      <xdr:colOff>373380</xdr:colOff>
      <xdr:row>19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952E6B8-54DF-4BD2-94DD-16C424A5C0BE}"/>
            </a:ext>
          </a:extLst>
        </xdr:cNvPr>
        <xdr:cNvSpPr/>
      </xdr:nvSpPr>
      <xdr:spPr>
        <a:xfrm>
          <a:off x="8907780" y="1996440"/>
          <a:ext cx="1828800" cy="14782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472440</xdr:colOff>
      <xdr:row>3</xdr:row>
      <xdr:rowOff>22860</xdr:rowOff>
    </xdr:from>
    <xdr:to>
      <xdr:col>14</xdr:col>
      <xdr:colOff>411480</xdr:colOff>
      <xdr:row>11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8B5B56B-2862-419D-AC7B-97989999E828}"/>
            </a:ext>
          </a:extLst>
        </xdr:cNvPr>
        <xdr:cNvSpPr/>
      </xdr:nvSpPr>
      <xdr:spPr>
        <a:xfrm>
          <a:off x="7178040" y="571500"/>
          <a:ext cx="1767840" cy="1440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482600</xdr:colOff>
      <xdr:row>3</xdr:row>
      <xdr:rowOff>15240</xdr:rowOff>
    </xdr:from>
    <xdr:to>
      <xdr:col>17</xdr:col>
      <xdr:colOff>345440</xdr:colOff>
      <xdr:row>10</xdr:row>
      <xdr:rowOff>137160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51AE3EA-FB76-4B27-8971-50CD53EF6AAD}"/>
            </a:ext>
          </a:extLst>
        </xdr:cNvPr>
        <xdr:cNvSpPr/>
      </xdr:nvSpPr>
      <xdr:spPr>
        <a:xfrm>
          <a:off x="9017000" y="563880"/>
          <a:ext cx="1691640" cy="1402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386080</xdr:colOff>
      <xdr:row>3</xdr:row>
      <xdr:rowOff>60960</xdr:rowOff>
    </xdr:from>
    <xdr:to>
      <xdr:col>20</xdr:col>
      <xdr:colOff>248920</xdr:colOff>
      <xdr:row>11</xdr:row>
      <xdr:rowOff>53340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DA5B68F-630B-4E33-B6AA-40B23DA08F34}"/>
            </a:ext>
          </a:extLst>
        </xdr:cNvPr>
        <xdr:cNvSpPr/>
      </xdr:nvSpPr>
      <xdr:spPr>
        <a:xfrm>
          <a:off x="10749280" y="609600"/>
          <a:ext cx="1691640" cy="1455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297180</xdr:colOff>
      <xdr:row>3</xdr:row>
      <xdr:rowOff>60960</xdr:rowOff>
    </xdr:from>
    <xdr:to>
      <xdr:col>23</xdr:col>
      <xdr:colOff>137160</xdr:colOff>
      <xdr:row>11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5BE3DDF-0F2F-4631-9908-B367E49D9F2E}"/>
            </a:ext>
          </a:extLst>
        </xdr:cNvPr>
        <xdr:cNvSpPr/>
      </xdr:nvSpPr>
      <xdr:spPr>
        <a:xfrm>
          <a:off x="12489180" y="609600"/>
          <a:ext cx="1668780" cy="1463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</xdr:row>
      <xdr:rowOff>91440</xdr:rowOff>
    </xdr:from>
    <xdr:to>
      <xdr:col>14</xdr:col>
      <xdr:colOff>358140</xdr:colOff>
      <xdr:row>10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2B8D96B-8327-4ED2-A8A7-E0BBEC45B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533400</xdr:colOff>
      <xdr:row>3</xdr:row>
      <xdr:rowOff>60960</xdr:rowOff>
    </xdr:from>
    <xdr:to>
      <xdr:col>14</xdr:col>
      <xdr:colOff>304800</xdr:colOff>
      <xdr:row>4</xdr:row>
      <xdr:rowOff>137160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91BC2E8-051B-4CCE-848E-3BFD2A9A1F91}"/>
            </a:ext>
          </a:extLst>
        </xdr:cNvPr>
        <xdr:cNvSpPr txBox="1"/>
      </xdr:nvSpPr>
      <xdr:spPr>
        <a:xfrm>
          <a:off x="7239000" y="609600"/>
          <a:ext cx="160020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Trebuchet MS" panose="020B0603020202020204" pitchFamily="34" charset="0"/>
            </a:rPr>
            <a:t>Treasury Bills</a:t>
          </a:r>
        </a:p>
        <a:p>
          <a:endParaRPr lang="en-US" sz="1400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15</xdr:col>
      <xdr:colOff>45720</xdr:colOff>
      <xdr:row>2</xdr:row>
      <xdr:rowOff>175260</xdr:rowOff>
    </xdr:from>
    <xdr:to>
      <xdr:col>17</xdr:col>
      <xdr:colOff>358140</xdr:colOff>
      <xdr:row>4</xdr:row>
      <xdr:rowOff>91440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546EFD3-5B08-4072-9F0C-5D0B02467675}"/>
            </a:ext>
          </a:extLst>
        </xdr:cNvPr>
        <xdr:cNvSpPr txBox="1"/>
      </xdr:nvSpPr>
      <xdr:spPr>
        <a:xfrm>
          <a:off x="9189720" y="541020"/>
          <a:ext cx="15316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rebuchet MS" panose="020B0603020202020204" pitchFamily="34" charset="0"/>
            </a:rPr>
            <a:t>Treasury Bonds</a:t>
          </a:r>
        </a:p>
      </xdr:txBody>
    </xdr:sp>
    <xdr:clientData/>
  </xdr:twoCellAnchor>
  <xdr:twoCellAnchor>
    <xdr:from>
      <xdr:col>15</xdr:col>
      <xdr:colOff>30480</xdr:colOff>
      <xdr:row>4</xdr:row>
      <xdr:rowOff>83820</xdr:rowOff>
    </xdr:from>
    <xdr:to>
      <xdr:col>17</xdr:col>
      <xdr:colOff>228600</xdr:colOff>
      <xdr:row>11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E2B132-0465-460F-89E1-28FCEF31B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2</xdr:row>
      <xdr:rowOff>175260</xdr:rowOff>
    </xdr:from>
    <xdr:to>
      <xdr:col>20</xdr:col>
      <xdr:colOff>15240</xdr:colOff>
      <xdr:row>4</xdr:row>
      <xdr:rowOff>83820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0BB02E9-2776-449C-827B-01AFE746009E}"/>
            </a:ext>
          </a:extLst>
        </xdr:cNvPr>
        <xdr:cNvSpPr txBox="1"/>
      </xdr:nvSpPr>
      <xdr:spPr>
        <a:xfrm>
          <a:off x="10972800" y="541020"/>
          <a:ext cx="123444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rebuchet MS" panose="020B0603020202020204" pitchFamily="34" charset="0"/>
            </a:rPr>
            <a:t>Govt </a:t>
          </a:r>
          <a:r>
            <a:rPr lang="en-US" sz="1400" b="1" baseline="0">
              <a:latin typeface="Trebuchet MS" panose="020B0603020202020204" pitchFamily="34" charset="0"/>
            </a:rPr>
            <a:t>Stocks</a:t>
          </a:r>
        </a:p>
        <a:p>
          <a:endParaRPr lang="en-US" sz="1100"/>
        </a:p>
      </xdr:txBody>
    </xdr:sp>
    <xdr:clientData/>
  </xdr:twoCellAnchor>
  <xdr:twoCellAnchor>
    <xdr:from>
      <xdr:col>17</xdr:col>
      <xdr:colOff>419100</xdr:colOff>
      <xdr:row>4</xdr:row>
      <xdr:rowOff>76200</xdr:rowOff>
    </xdr:from>
    <xdr:to>
      <xdr:col>20</xdr:col>
      <xdr:colOff>198120</xdr:colOff>
      <xdr:row>11</xdr:row>
      <xdr:rowOff>7620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85A4C3C-61DF-4601-9BF9-26C1F8D91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495300</xdr:colOff>
      <xdr:row>3</xdr:row>
      <xdr:rowOff>0</xdr:rowOff>
    </xdr:from>
    <xdr:to>
      <xdr:col>22</xdr:col>
      <xdr:colOff>419100</xdr:colOff>
      <xdr:row>4</xdr:row>
      <xdr:rowOff>60960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3AFAF95-DA08-4A17-A10D-B7345189504E}"/>
            </a:ext>
          </a:extLst>
        </xdr:cNvPr>
        <xdr:cNvSpPr txBox="1"/>
      </xdr:nvSpPr>
      <xdr:spPr>
        <a:xfrm>
          <a:off x="12687300" y="548640"/>
          <a:ext cx="114300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Trebuchet MS" panose="020B0603020202020204" pitchFamily="34" charset="0"/>
            </a:rPr>
            <a:t>OD at CBK</a:t>
          </a:r>
        </a:p>
      </xdr:txBody>
    </xdr:sp>
    <xdr:clientData/>
  </xdr:twoCellAnchor>
  <xdr:twoCellAnchor>
    <xdr:from>
      <xdr:col>20</xdr:col>
      <xdr:colOff>320040</xdr:colOff>
      <xdr:row>4</xdr:row>
      <xdr:rowOff>144780</xdr:rowOff>
    </xdr:from>
    <xdr:to>
      <xdr:col>23</xdr:col>
      <xdr:colOff>60960</xdr:colOff>
      <xdr:row>11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6F80AF3-83C1-45FA-8128-F8824844C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502920</xdr:colOff>
      <xdr:row>10</xdr:row>
      <xdr:rowOff>144780</xdr:rowOff>
    </xdr:from>
    <xdr:to>
      <xdr:col>14</xdr:col>
      <xdr:colOff>419100</xdr:colOff>
      <xdr:row>13</xdr:row>
      <xdr:rowOff>60960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71C9788-A86F-45B6-AB2F-EE8F347BEFB9}"/>
            </a:ext>
          </a:extLst>
        </xdr:cNvPr>
        <xdr:cNvSpPr txBox="1"/>
      </xdr:nvSpPr>
      <xdr:spPr>
        <a:xfrm>
          <a:off x="7208520" y="1973580"/>
          <a:ext cx="1744980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rebuchet MS" panose="020B0603020202020204" pitchFamily="34" charset="0"/>
            </a:rPr>
            <a:t>Advances From Commercial Banks</a:t>
          </a:r>
        </a:p>
        <a:p>
          <a:endParaRPr lang="en-US" sz="1100"/>
        </a:p>
      </xdr:txBody>
    </xdr:sp>
    <xdr:clientData/>
  </xdr:twoCellAnchor>
  <xdr:twoCellAnchor>
    <xdr:from>
      <xdr:col>11</xdr:col>
      <xdr:colOff>579120</xdr:colOff>
      <xdr:row>12</xdr:row>
      <xdr:rowOff>167640</xdr:rowOff>
    </xdr:from>
    <xdr:to>
      <xdr:col>14</xdr:col>
      <xdr:colOff>312420</xdr:colOff>
      <xdr:row>18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D4DCBF4-9F62-4B19-932E-37492C849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403860</xdr:colOff>
      <xdr:row>10</xdr:row>
      <xdr:rowOff>160020</xdr:rowOff>
    </xdr:from>
    <xdr:to>
      <xdr:col>17</xdr:col>
      <xdr:colOff>335280</xdr:colOff>
      <xdr:row>12</xdr:row>
      <xdr:rowOff>38100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4025543-1580-4038-B2D9-2BB282294853}"/>
            </a:ext>
          </a:extLst>
        </xdr:cNvPr>
        <xdr:cNvSpPr txBox="1"/>
      </xdr:nvSpPr>
      <xdr:spPr>
        <a:xfrm>
          <a:off x="8938260" y="1988820"/>
          <a:ext cx="176022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rebuchet MS" panose="020B0603020202020204" pitchFamily="34" charset="0"/>
            </a:rPr>
            <a:t>Other</a:t>
          </a:r>
          <a:r>
            <a:rPr lang="en-US" sz="1200" b="1" baseline="0">
              <a:latin typeface="Trebuchet MS" panose="020B0603020202020204" pitchFamily="34" charset="0"/>
            </a:rPr>
            <a:t> Domestic Debts</a:t>
          </a:r>
          <a:endParaRPr lang="en-US" sz="1200" b="1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14</xdr:col>
      <xdr:colOff>403860</xdr:colOff>
      <xdr:row>12</xdr:row>
      <xdr:rowOff>15240</xdr:rowOff>
    </xdr:from>
    <xdr:to>
      <xdr:col>17</xdr:col>
      <xdr:colOff>304800</xdr:colOff>
      <xdr:row>18</xdr:row>
      <xdr:rowOff>129540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A64F441-00B1-4C0A-9C86-622895EEC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1753642929_Domestic%20Debt%20by%20Instrument%20(1).csv" TargetMode="External"/><Relationship Id="rId1" Type="http://schemas.openxmlformats.org/officeDocument/2006/relationships/externalLinkPath" Target="/Users/Admin/Downloads/1753642929_Domestic%20Debt%20by%20Instrument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753642929_Domestic Debt by Ins"/>
      <sheetName val="Pivots"/>
      <sheetName val="Table"/>
      <sheetName val="Dashboard"/>
      <sheetName val="Sheet6"/>
    </sheetNames>
    <sheetDataSet>
      <sheetData sheetId="0" refreshError="1"/>
      <sheetData sheetId="1">
        <row r="136">
          <cell r="D136">
            <v>0.22673285033207391</v>
          </cell>
          <cell r="E136">
            <v>0.77326714966792609</v>
          </cell>
        </row>
        <row r="140">
          <cell r="D140">
            <v>0.74773772437650787</v>
          </cell>
          <cell r="E140">
            <v>0.25226227562349213</v>
          </cell>
        </row>
        <row r="144">
          <cell r="D144">
            <v>2.1541894778041851E-4</v>
          </cell>
          <cell r="E144">
            <v>0.99978458105221957</v>
          </cell>
        </row>
        <row r="149">
          <cell r="D149">
            <v>1.7661327212519305E-2</v>
          </cell>
          <cell r="E149">
            <v>0.98233867278748066</v>
          </cell>
        </row>
        <row r="153">
          <cell r="D153">
            <v>2.31926832849829E-3</v>
          </cell>
          <cell r="E153">
            <v>0.99768073167150173</v>
          </cell>
        </row>
        <row r="157">
          <cell r="D157">
            <v>5.3334102932712773E-3</v>
          </cell>
          <cell r="E157">
            <v>0.99466658970672872</v>
          </cell>
        </row>
      </sheetData>
      <sheetData sheetId="2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ownloads/1753642929_Domestic%20Debt%20by%20Instrument%20(1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15.79591990741" createdVersion="8" refreshedVersion="8" minRefreshableVersion="3" recordCount="290" xr:uid="{31730C35-2B5A-4A54-89E6-2657761327B8}">
  <cacheSource type="worksheet">
    <worksheetSource name="DomesticDebt" r:id="rId2"/>
  </cacheSource>
  <cacheFields count="12">
    <cacheField name="FISCAL YEAR" numFmtId="16">
      <sharedItems containsSemiMixedTypes="0" containsNonDate="0" containsDate="1" containsString="0" minDate="2025-01-01T00:00:00" maxDate="2025-12-25T00:00:00" count="290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5-01-02T00:00:00"/>
        <d v="2025-02-02T00:00:00"/>
        <d v="2025-03-02T00:00:00"/>
        <d v="2025-04-02T00:00:00"/>
        <d v="2025-05-02T00:00:00"/>
        <d v="2025-06-02T00:00:00"/>
        <d v="2025-07-02T00:00:00"/>
        <d v="2025-08-02T00:00:00"/>
        <d v="2025-09-02T00:00:00"/>
        <d v="2025-10-02T00:00:00"/>
        <d v="2025-11-02T00:00:00"/>
        <d v="2025-12-02T00:00:00"/>
        <d v="2025-01-03T00:00:00"/>
        <d v="2025-02-03T00:00:00"/>
        <d v="2025-03-03T00:00:00"/>
        <d v="2025-04-03T00:00:00"/>
        <d v="2025-05-03T00:00:00"/>
        <d v="2025-06-03T00:00:00"/>
        <d v="2025-07-03T00:00:00"/>
        <d v="2025-08-03T00:00:00"/>
        <d v="2025-09-03T00:00:00"/>
        <d v="2025-10-03T00:00:00"/>
        <d v="2025-11-03T00:00:00"/>
        <d v="2025-12-03T00:00:00"/>
        <d v="2025-01-04T00:00:00"/>
        <d v="2025-02-04T00:00:00"/>
        <d v="2025-03-04T00:00:00"/>
        <d v="2025-04-04T00:00:00"/>
        <d v="2025-05-04T00:00:00"/>
        <d v="2025-06-04T00:00:00"/>
        <d v="2025-07-04T00:00:00"/>
        <d v="2025-08-04T00:00:00"/>
        <d v="2025-09-04T00:00:00"/>
        <d v="2025-10-04T00:00:00"/>
        <d v="2025-11-04T00:00:00"/>
        <d v="2025-12-04T00:00:00"/>
        <d v="2025-01-05T00:00:00"/>
        <d v="2025-02-05T00:00:00"/>
        <d v="2025-03-05T00:00:00"/>
        <d v="2025-04-05T00:00:00"/>
        <d v="2025-05-05T00:00:00"/>
        <d v="2025-06-05T00:00:00"/>
        <d v="2025-07-05T00:00:00"/>
        <d v="2025-08-05T00:00:00"/>
        <d v="2025-09-05T00:00:00"/>
        <d v="2025-10-05T00:00:00"/>
        <d v="2025-11-05T00:00:00"/>
        <d v="2025-12-05T00:00:00"/>
        <d v="2025-01-06T00:00:00"/>
        <d v="2025-02-06T00:00:00"/>
        <d v="2025-03-06T00:00:00"/>
        <d v="2025-04-06T00:00:00"/>
        <d v="2025-05-06T00:00:00"/>
        <d v="2025-06-06T00:00:00"/>
        <d v="2025-07-06T00:00:00"/>
        <d v="2025-08-06T00:00:00"/>
        <d v="2025-09-06T00:00:00"/>
        <d v="2025-10-06T00:00:00"/>
        <d v="2025-11-06T00:00:00"/>
        <d v="2025-12-06T00:00:00"/>
        <d v="2025-01-07T00:00:00"/>
        <d v="2025-02-07T00:00:00"/>
        <d v="2025-03-07T00:00:00"/>
        <d v="2025-04-07T00:00:00"/>
        <d v="2025-05-07T00:00:00"/>
        <d v="2025-06-07T00:00:00"/>
        <d v="2025-07-07T00:00:00"/>
        <d v="2025-08-07T00:00:00"/>
        <d v="2025-09-07T00:00:00"/>
        <d v="2025-10-07T00:00:00"/>
        <d v="2025-11-07T00:00:00"/>
        <d v="2025-12-07T00:00:00"/>
        <d v="2025-01-08T00:00:00"/>
        <d v="2025-02-08T00:00:00"/>
        <d v="2025-03-08T00:00:00"/>
        <d v="2025-04-08T00:00:00"/>
        <d v="2025-05-08T00:00:00"/>
        <d v="2025-06-08T00:00:00"/>
        <d v="2025-07-08T00:00:00"/>
        <d v="2025-08-08T00:00:00"/>
        <d v="2025-09-08T00:00:00"/>
        <d v="2025-10-08T00:00:00"/>
        <d v="2025-11-08T00:00:00"/>
        <d v="2025-12-08T00:00:00"/>
        <d v="2025-01-09T00:00:00"/>
        <d v="2025-02-09T00:00:00"/>
        <d v="2025-03-09T00:00:00"/>
        <d v="2025-04-09T00:00:00"/>
        <d v="2025-05-09T00:00:00"/>
        <d v="2025-06-09T00:00:00"/>
        <d v="2025-07-09T00:00:00"/>
        <d v="2025-08-09T00:00:00"/>
        <d v="2025-09-09T00:00:00"/>
        <d v="2025-10-09T00:00:00"/>
        <d v="2025-11-09T00:00:00"/>
        <d v="2025-12-09T00:00:00"/>
        <d v="2025-01-10T00:00:00"/>
        <d v="2025-02-10T00:00:00"/>
        <d v="2025-03-10T00:00:00"/>
        <d v="2025-04-10T00:00:00"/>
        <d v="2025-05-10T00:00:00"/>
        <d v="2025-06-10T00:00:00"/>
        <d v="2025-07-10T00:00:00"/>
        <d v="2025-08-10T00:00:00"/>
        <d v="2025-09-10T00:00:00"/>
        <d v="2025-10-10T00:00:00"/>
        <d v="2025-11-10T00:00:00"/>
        <d v="2025-12-10T00:00:00"/>
        <d v="2025-01-11T00:00:00"/>
        <d v="2025-02-11T00:00:00"/>
        <d v="2025-03-11T00:00:00"/>
        <d v="2025-04-11T00:00:00"/>
        <d v="2025-05-11T00:00:00"/>
        <d v="2025-06-11T00:00:00"/>
        <d v="2025-07-11T00:00:00"/>
        <d v="2025-08-11T00:00:00"/>
        <d v="2025-09-11T00:00:00"/>
        <d v="2025-10-11T00:00:00"/>
        <d v="2025-11-11T00:00:00"/>
        <d v="2025-12-11T00:00:00"/>
        <d v="2025-01-12T00:00:00"/>
        <d v="2025-02-12T00:00:00"/>
        <d v="2025-03-12T00:00:00"/>
        <d v="2025-04-12T00:00:00"/>
        <d v="2025-05-12T00:00:00"/>
        <d v="2025-06-12T00:00:00"/>
        <d v="2025-07-12T00:00:00"/>
        <d v="2025-08-12T00:00:00"/>
        <d v="2025-09-12T00:00:00"/>
        <d v="2025-10-12T00:00:00"/>
        <d v="2025-11-12T00:00:00"/>
        <d v="2025-12-12T00:00:00"/>
        <d v="2025-01-13T00:00:00"/>
        <d v="2025-02-13T00:00:00"/>
        <d v="2025-03-13T00:00:00"/>
        <d v="2025-04-13T00:00:00"/>
        <d v="2025-05-13T00:00:00"/>
        <d v="2025-06-13T00:00:00"/>
        <d v="2025-07-13T00:00:00"/>
        <d v="2025-08-13T00:00:00"/>
        <d v="2025-09-13T00:00:00"/>
        <d v="2025-10-13T00:00:00"/>
        <d v="2025-11-13T00:00:00"/>
        <d v="2025-12-13T00:00:00"/>
        <d v="2025-01-14T00:00:00"/>
        <d v="2025-02-14T00:00:00"/>
        <d v="2025-03-14T00:00:00"/>
        <d v="2025-04-14T00:00:00"/>
        <d v="2025-05-14T00:00:00"/>
        <d v="2025-06-14T00:00:00"/>
        <d v="2025-07-14T00:00:00"/>
        <d v="2025-08-14T00:00:00"/>
        <d v="2025-09-14T00:00:00"/>
        <d v="2025-10-14T00:00:00"/>
        <d v="2025-11-14T00:00:00"/>
        <d v="2025-12-14T00:00:00"/>
        <d v="2025-01-15T00:00:00"/>
        <d v="2025-02-15T00:00:00"/>
        <d v="2025-03-15T00:00:00"/>
        <d v="2025-04-15T00:00:00"/>
        <d v="2025-05-15T00:00:00"/>
        <d v="2025-06-15T00:00:00"/>
        <d v="2025-07-15T00:00:00"/>
        <d v="2025-08-15T00:00:00"/>
        <d v="2025-09-15T00:00:00"/>
        <d v="2025-10-15T00:00:00"/>
        <d v="2025-11-15T00:00:00"/>
        <d v="2025-12-15T00:00:00"/>
        <d v="2025-01-16T00:00:00"/>
        <d v="2025-02-16T00:00:00"/>
        <d v="2025-03-16T00:00:00"/>
        <d v="2025-04-16T00:00:00"/>
        <d v="2025-05-16T00:00:00"/>
        <d v="2025-06-16T00:00:00"/>
        <d v="2025-07-16T00:00:00"/>
        <d v="2025-08-16T00:00:00"/>
        <d v="2025-09-16T00:00:00"/>
        <d v="2025-10-16T00:00:00"/>
        <d v="2025-11-16T00:00:00"/>
        <d v="2025-12-16T00:00:00"/>
        <d v="2025-01-17T00:00:00"/>
        <d v="2025-02-17T00:00:00"/>
        <d v="2025-03-17T00:00:00"/>
        <d v="2025-04-17T00:00:00"/>
        <d v="2025-05-17T00:00:00"/>
        <d v="2025-06-17T00:00:00"/>
        <d v="2025-07-17T00:00:00"/>
        <d v="2025-08-17T00:00:00"/>
        <d v="2025-09-17T00:00:00"/>
        <d v="2025-10-17T00:00:00"/>
        <d v="2025-11-17T00:00:00"/>
        <d v="2025-12-17T00:00:00"/>
        <d v="2025-01-18T00:00:00"/>
        <d v="2025-02-18T00:00:00"/>
        <d v="2025-03-18T00:00:00"/>
        <d v="2025-04-18T00:00:00"/>
        <d v="2025-05-18T00:00:00"/>
        <d v="2025-06-18T00:00:00"/>
        <d v="2025-07-18T00:00:00"/>
        <d v="2025-08-18T00:00:00"/>
        <d v="2025-09-18T00:00:00"/>
        <d v="2025-10-18T00:00:00"/>
        <d v="2025-11-18T00:00:00"/>
        <d v="2025-12-18T00:00:00"/>
        <d v="2025-01-19T00:00:00"/>
        <d v="2025-02-19T00:00:00"/>
        <d v="2025-03-19T00:00:00"/>
        <d v="2025-04-19T00:00:00"/>
        <d v="2025-05-19T00:00:00"/>
        <d v="2025-06-19T00:00:00"/>
        <d v="2025-07-19T00:00:00"/>
        <d v="2025-08-19T00:00:00"/>
        <d v="2025-09-19T00:00:00"/>
        <d v="2025-10-19T00:00:00"/>
        <d v="2025-11-19T00:00:00"/>
        <d v="2025-12-19T00:00:00"/>
        <d v="2025-01-20T00:00:00"/>
        <d v="2025-02-20T00:00:00"/>
        <d v="2025-03-20T00:00:00"/>
        <d v="2025-04-20T00:00:00"/>
        <d v="2025-05-20T00:00:00"/>
        <d v="2025-06-20T00:00:00"/>
        <d v="2025-07-20T00:00:00"/>
        <d v="2025-08-20T00:00:00"/>
        <d v="2025-09-20T00:00:00"/>
        <d v="2025-10-20T00:00:00"/>
        <d v="2025-11-20T00:00:00"/>
        <d v="2025-12-20T00:00:00"/>
        <d v="2025-01-21T00:00:00"/>
        <d v="2025-02-21T00:00:00"/>
        <d v="2025-03-21T00:00:00"/>
        <d v="2025-04-21T00:00:00"/>
        <d v="2025-05-21T00:00:00"/>
        <d v="2025-06-21T00:00:00"/>
        <d v="2025-07-21T00:00:00"/>
        <d v="2025-08-21T00:00:00"/>
        <d v="2025-09-21T00:00:00"/>
        <d v="2025-10-21T00:00:00"/>
        <d v="2025-11-21T00:00:00"/>
        <d v="2025-12-21T00:00:00"/>
        <d v="2025-01-22T00:00:00"/>
        <d v="2025-02-22T00:00:00"/>
        <d v="2025-03-22T00:00:00"/>
        <d v="2025-04-22T00:00:00"/>
        <d v="2025-05-22T00:00:00"/>
        <d v="2025-06-22T00:00:00"/>
        <d v="2025-07-22T00:00:00"/>
        <d v="2025-08-22T00:00:00"/>
        <d v="2025-09-22T00:00:00"/>
        <d v="2025-10-22T00:00:00"/>
        <d v="2025-11-22T00:00:00"/>
        <d v="2025-12-22T00:00:00"/>
        <d v="2025-01-23T00:00:00"/>
        <d v="2025-02-23T00:00:00"/>
        <d v="2025-03-23T00:00:00"/>
        <d v="2025-04-23T00:00:00"/>
        <d v="2025-05-23T00:00:00"/>
        <d v="2025-06-23T00:00:00"/>
        <d v="2025-07-23T00:00:00"/>
        <d v="2025-08-23T00:00:00"/>
        <d v="2025-09-23T00:00:00"/>
        <d v="2025-10-23T00:00:00"/>
        <d v="2025-11-23T00:00:00"/>
        <d v="2025-12-23T00:00:00"/>
        <d v="2025-01-24T00:00:00"/>
        <d v="2025-02-24T00:00:00"/>
        <d v="2025-03-24T00:00:00"/>
        <d v="2025-04-24T00:00:00"/>
        <d v="2025-05-24T00:00:00"/>
        <d v="2025-06-24T00:00:00"/>
        <d v="2025-07-24T00:00:00"/>
        <d v="2025-08-24T00:00:00"/>
        <d v="2025-09-24T00:00:00"/>
        <d v="2025-10-24T00:00:00"/>
        <d v="2025-11-24T00:00:00"/>
        <d v="2025-12-24T00:00:00"/>
        <d v="2025-01-25T00:00:00"/>
        <d v="2025-02-25T00:00:00"/>
      </sharedItems>
      <fieldGroup par="11"/>
    </cacheField>
    <cacheField name="Month" numFmtId="16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16">
      <sharedItems/>
    </cacheField>
    <cacheField name="Treasury Bills*" numFmtId="0">
      <sharedItems containsSemiMixedTypes="0" containsString="0" containsNumber="1" minValue="95350.55" maxValue="1025174.05"/>
    </cacheField>
    <cacheField name="Treasury Bonds" numFmtId="0">
      <sharedItems containsSemiMixedTypes="0" containsString="0" containsNumber="1" minValue="32375.96" maxValue="5016910.0789999999"/>
    </cacheField>
    <cacheField name="Government Stocks" numFmtId="0">
      <sharedItems containsSemiMixedTypes="0" containsString="0" containsNumber="1" minValue="0" maxValue="1468.22"/>
    </cacheField>
    <cacheField name="Overdraft at Central Bank" numFmtId="0">
      <sharedItems containsSemiMixedTypes="0" containsString="0" containsNumber="1" minValue="0" maxValue="94318.8"/>
    </cacheField>
    <cacheField name="Advances from Commercial Banks" numFmtId="0">
      <sharedItems containsSemiMixedTypes="0" containsString="0" containsNumber="1" minValue="2.1680000000000001" maxValue="16406.27"/>
    </cacheField>
    <cacheField name="Other Domestic Debt**" numFmtId="0">
      <sharedItems containsSemiMixedTypes="0" containsString="0" containsNumber="1" minValue="-575.96163839999997" maxValue="107103.13"/>
    </cacheField>
    <cacheField name="Total Domestic Debt***" numFmtId="0">
      <sharedItems containsSemiMixedTypes="0" containsString="0" containsNumber="1" minValue="193332.95" maxValue="6064363.1140000001"/>
    </cacheField>
    <cacheField name="Days (FISCAL YEAR)" numFmtId="0" databaseField="0">
      <fieldGroup base="0">
        <rangePr groupBy="days" startDate="2025-01-01T00:00:00" endDate="2025-12-25T00:00:00"/>
        <groupItems count="368">
          <s v="&lt;1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025"/>
        </groupItems>
      </fieldGroup>
    </cacheField>
    <cacheField name="Months (FISCAL YEAR)" numFmtId="0" databaseField="0">
      <fieldGroup base="0">
        <rangePr groupBy="months" startDate="2025-01-01T00:00:00" endDate="2025-12-25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  <s v="2025"/>
    <n v="134273.85"/>
    <n v="32375.96"/>
    <n v="1468.22"/>
    <n v="7397.47"/>
    <n v="2253.9499999999998"/>
    <n v="15563.5"/>
    <n v="193332.95"/>
  </r>
  <r>
    <x v="1"/>
    <x v="1"/>
    <s v="2025"/>
    <n v="139593.29999999999"/>
    <n v="33144.26"/>
    <n v="1468.22"/>
    <n v="7324.64"/>
    <n v="2286.02"/>
    <n v="15720.82"/>
    <n v="199537.27"/>
  </r>
  <r>
    <x v="2"/>
    <x v="2"/>
    <s v="2025"/>
    <n v="139008.45000000001"/>
    <n v="34560.28"/>
    <n v="1468.22"/>
    <n v="7324.64"/>
    <n v="2320.63"/>
    <n v="15940.35"/>
    <n v="200622.58"/>
  </r>
  <r>
    <x v="3"/>
    <x v="3"/>
    <s v="2025"/>
    <n v="137502.95000000001"/>
    <n v="36374.69"/>
    <n v="1468.22"/>
    <n v="5775.64"/>
    <n v="2289.2800000000002"/>
    <n v="27170.67"/>
    <n v="210581.44"/>
  </r>
  <r>
    <x v="4"/>
    <x v="4"/>
    <s v="2025"/>
    <n v="134767.6"/>
    <n v="40786.6"/>
    <n v="1468.22"/>
    <n v="2156.64"/>
    <n v="2179.56"/>
    <n v="21522.26"/>
    <n v="202880.88"/>
  </r>
  <r>
    <x v="5"/>
    <x v="5"/>
    <s v="2025"/>
    <n v="137540.04999999999"/>
    <n v="44499.24"/>
    <n v="1468.22"/>
    <n v="2861.85"/>
    <n v="2207.7199999999998"/>
    <n v="23235.52"/>
    <n v="211812.6"/>
  </r>
  <r>
    <x v="6"/>
    <x v="6"/>
    <s v="2025"/>
    <n v="140249.65"/>
    <n v="49108.67"/>
    <n v="1468.22"/>
    <n v="1514.6"/>
    <n v="2034.37"/>
    <n v="10636.49"/>
    <n v="205012"/>
  </r>
  <r>
    <x v="7"/>
    <x v="7"/>
    <s v="2025"/>
    <n v="144458.6"/>
    <n v="55940.93"/>
    <n v="1468.22"/>
    <n v="500.85"/>
    <n v="2063.91"/>
    <n v="10334.49"/>
    <n v="214767"/>
  </r>
  <r>
    <x v="8"/>
    <x v="8"/>
    <s v="2025"/>
    <n v="143838.85"/>
    <n v="60460.33"/>
    <n v="1468.22"/>
    <n v="500.85"/>
    <n v="2092.29"/>
    <n v="10804.45"/>
    <n v="219165"/>
  </r>
  <r>
    <x v="9"/>
    <x v="9"/>
    <s v="2025"/>
    <n v="137764.75"/>
    <n v="71056.86"/>
    <n v="1468.22"/>
    <n v="0"/>
    <n v="2121.9699999999998"/>
    <n v="13540.2"/>
    <n v="225952"/>
  </r>
  <r>
    <x v="10"/>
    <x v="10"/>
    <s v="2025"/>
    <n v="132115.54999999999"/>
    <n v="71052.63"/>
    <n v="1468.22"/>
    <n v="0"/>
    <n v="2151.13"/>
    <n v="10736.48"/>
    <n v="217524"/>
  </r>
  <r>
    <x v="11"/>
    <x v="11"/>
    <s v="2025"/>
    <n v="123802.55"/>
    <n v="80327.61"/>
    <n v="1468.22"/>
    <n v="0"/>
    <n v="2431.4"/>
    <n v="13954.22"/>
    <n v="221984"/>
  </r>
  <r>
    <x v="12"/>
    <x v="0"/>
    <s v="2025"/>
    <n v="120095.2"/>
    <n v="87989.86"/>
    <n v="1468.22"/>
    <n v="0"/>
    <n v="2456.9299999999998"/>
    <n v="10700.78"/>
    <n v="222711"/>
  </r>
  <r>
    <x v="13"/>
    <x v="1"/>
    <s v="2025"/>
    <n v="120784.05"/>
    <n v="92040.56"/>
    <n v="1468.22"/>
    <n v="0"/>
    <n v="2485.77"/>
    <n v="10802.4"/>
    <n v="227581"/>
  </r>
  <r>
    <x v="14"/>
    <x v="2"/>
    <s v="2025"/>
    <n v="121338.5"/>
    <n v="92679.11"/>
    <n v="1468.22"/>
    <n v="0"/>
    <n v="2718.87"/>
    <n v="10962.29"/>
    <n v="229167"/>
  </r>
  <r>
    <x v="15"/>
    <x v="3"/>
    <s v="2025"/>
    <n v="119203.6"/>
    <n v="98164.78"/>
    <n v="1468.22"/>
    <n v="0"/>
    <n v="3351.86"/>
    <n v="10960.54"/>
    <n v="233149"/>
  </r>
  <r>
    <x v="16"/>
    <x v="4"/>
    <s v="2025"/>
    <n v="116548.05"/>
    <n v="105186.53"/>
    <n v="1468.22"/>
    <n v="490.1"/>
    <n v="3440.91"/>
    <n v="4639.1899999999996"/>
    <n v="231773"/>
  </r>
  <r>
    <x v="17"/>
    <x v="5"/>
    <s v="2025"/>
    <n v="118050"/>
    <n v="106332.99"/>
    <n v="1468.22"/>
    <n v="0"/>
    <n v="3486.54"/>
    <n v="6653.24"/>
    <n v="235991"/>
  </r>
  <r>
    <x v="18"/>
    <x v="6"/>
    <s v="2025"/>
    <n v="120509.8"/>
    <n v="110440.77"/>
    <n v="1468.22"/>
    <n v="4424.9399999999996"/>
    <n v="3509.91"/>
    <n v="1748.41"/>
    <n v="242102.05"/>
  </r>
  <r>
    <x v="19"/>
    <x v="7"/>
    <s v="2025"/>
    <n v="119662.7"/>
    <n v="109812.28"/>
    <n v="1468.22"/>
    <n v="8094.16"/>
    <n v="3514.01"/>
    <n v="4617.6099999999997"/>
    <n v="247168.98"/>
  </r>
  <r>
    <x v="20"/>
    <x v="8"/>
    <s v="2025"/>
    <n v="119589.65"/>
    <n v="116220.43"/>
    <n v="1468.22"/>
    <n v="2952.19"/>
    <n v="3502.43"/>
    <n v="7075.68"/>
    <n v="250808.6"/>
  </r>
  <r>
    <x v="21"/>
    <x v="9"/>
    <s v="2025"/>
    <n v="116273.2"/>
    <n v="119526.45"/>
    <n v="1468.22"/>
    <n v="5849.58"/>
    <n v="3114.46"/>
    <n v="4964.75"/>
    <n v="251196.67"/>
  </r>
  <r>
    <x v="22"/>
    <x v="10"/>
    <s v="2025"/>
    <n v="114655.55"/>
    <n v="127112.01"/>
    <n v="1468.22"/>
    <n v="1130.1199999999999"/>
    <n v="3354.19"/>
    <n v="7472.56"/>
    <n v="255192.66"/>
  </r>
  <r>
    <x v="23"/>
    <x v="11"/>
    <s v="2025"/>
    <n v="107010.7"/>
    <n v="130483.63"/>
    <n v="1468.22"/>
    <n v="4165.6899999999996"/>
    <n v="3121.98"/>
    <n v="13578.01"/>
    <n v="259828.23"/>
  </r>
  <r>
    <x v="24"/>
    <x v="0"/>
    <s v="2025"/>
    <n v="105820.15"/>
    <n v="128113.27"/>
    <n v="1468.22"/>
    <n v="7798.83"/>
    <n v="3174.83"/>
    <n v="17611.03"/>
    <n v="263986.33"/>
  </r>
  <r>
    <x v="25"/>
    <x v="1"/>
    <s v="2025"/>
    <n v="111829.9"/>
    <n v="134998.72"/>
    <n v="1057.98"/>
    <n v="4889.71"/>
    <n v="3223.03"/>
    <n v="8193.8700000000008"/>
    <n v="264193.21000000002"/>
  </r>
  <r>
    <x v="26"/>
    <x v="2"/>
    <s v="2025"/>
    <n v="109240.3"/>
    <n v="139524.48000000001"/>
    <n v="1057.98"/>
    <n v="8162.42"/>
    <n v="3277.55"/>
    <n v="9453.5499999999993"/>
    <n v="270716.28000000003"/>
  </r>
  <r>
    <x v="27"/>
    <x v="3"/>
    <s v="2025"/>
    <n v="107781.6"/>
    <n v="147825.09"/>
    <n v="1057.98"/>
    <n v="7697.51"/>
    <n v="3862.33"/>
    <n v="7858.94"/>
    <n v="276083.44"/>
  </r>
  <r>
    <x v="28"/>
    <x v="4"/>
    <s v="2025"/>
    <n v="109124.2"/>
    <n v="155559.20000000001"/>
    <n v="1057.98"/>
    <n v="4966.0200000000004"/>
    <n v="2713.62"/>
    <n v="7507.96"/>
    <n v="280928.98"/>
  </r>
  <r>
    <x v="29"/>
    <x v="5"/>
    <s v="2025"/>
    <n v="105744"/>
    <n v="161549.06"/>
    <n v="1057.98"/>
    <n v="4318.91"/>
    <n v="2685.18"/>
    <n v="14021.83"/>
    <n v="289376.96999999997"/>
  </r>
  <r>
    <x v="30"/>
    <x v="6"/>
    <s v="2025"/>
    <n v="104266.8"/>
    <n v="164976.97"/>
    <n v="1057.98"/>
    <n v="8000"/>
    <n v="2984.54"/>
    <n v="10991.18"/>
    <n v="292277.46999999997"/>
  </r>
  <r>
    <x v="31"/>
    <x v="7"/>
    <s v="2025"/>
    <n v="99543.65"/>
    <n v="174467.52"/>
    <n v="1057.98"/>
    <n v="4797.0200000000004"/>
    <n v="3024.9"/>
    <n v="12603.44"/>
    <n v="295494.51"/>
  </r>
  <r>
    <x v="32"/>
    <x v="8"/>
    <s v="2025"/>
    <n v="100322.2"/>
    <n v="182409.52"/>
    <n v="1057.98"/>
    <n v="3808.92"/>
    <n v="3049.44"/>
    <n v="12604"/>
    <n v="303252.05"/>
  </r>
  <r>
    <x v="33"/>
    <x v="9"/>
    <s v="2025"/>
    <n v="114438.05"/>
    <n v="179966.92"/>
    <n v="1057.98"/>
    <n v="2704.5"/>
    <n v="3056.32"/>
    <n v="695.19776360000003"/>
    <n v="301918.96000000002"/>
  </r>
  <r>
    <x v="34"/>
    <x v="10"/>
    <s v="2025"/>
    <n v="116904"/>
    <n v="179181.6"/>
    <n v="1057.98"/>
    <n v="3272.13"/>
    <n v="2620.29"/>
    <n v="512.39887880000003"/>
    <n v="303548.40999999997"/>
  </r>
  <r>
    <x v="35"/>
    <x v="11"/>
    <s v="2025"/>
    <n v="113626.6"/>
    <n v="178352.31"/>
    <n v="1057.98"/>
    <n v="5052.07"/>
    <n v="2605.1799999999998"/>
    <n v="496.43180699999999"/>
    <n v="301190.58"/>
  </r>
  <r>
    <x v="36"/>
    <x v="0"/>
    <s v="2025"/>
    <n v="108042.05"/>
    <n v="180485.23"/>
    <n v="1057.98"/>
    <n v="6970.79"/>
    <n v="2640.41"/>
    <n v="504.79707050000002"/>
    <n v="299701.26"/>
  </r>
  <r>
    <x v="37"/>
    <x v="1"/>
    <s v="2025"/>
    <n v="104639"/>
    <n v="182814.48"/>
    <n v="1057.98"/>
    <n v="9162.7199999999993"/>
    <n v="2709.98"/>
    <n v="523.74883680000005"/>
    <n v="300907.92"/>
  </r>
  <r>
    <x v="38"/>
    <x v="2"/>
    <s v="2025"/>
    <n v="102764.6"/>
    <n v="187536.25"/>
    <n v="1057.98"/>
    <n v="7327.45"/>
    <n v="2740.67"/>
    <n v="596.6266584"/>
    <n v="302023.58"/>
  </r>
  <r>
    <x v="39"/>
    <x v="3"/>
    <s v="2025"/>
    <n v="101235.7"/>
    <n v="185521.91"/>
    <n v="1057.98"/>
    <n v="9232.14"/>
    <n v="2797.2"/>
    <n v="1332.43"/>
    <n v="301177.37"/>
  </r>
  <r>
    <x v="40"/>
    <x v="4"/>
    <s v="2025"/>
    <n v="98891.65"/>
    <n v="187427.28"/>
    <n v="1057.98"/>
    <n v="8104.07"/>
    <n v="2761.38"/>
    <n v="1104.93"/>
    <n v="299347.28999999998"/>
  </r>
  <r>
    <x v="41"/>
    <x v="5"/>
    <s v="2025"/>
    <n v="99835.75"/>
    <n v="188625.99"/>
    <n v="1057.98"/>
    <n v="9232.14"/>
    <n v="2774.47"/>
    <n v="4708.32"/>
    <n v="306234.65999999997"/>
  </r>
  <r>
    <x v="42"/>
    <x v="6"/>
    <s v="2025"/>
    <n v="100994.45"/>
    <n v="191903.35"/>
    <n v="1057.98"/>
    <n v="6388.96"/>
    <n v="2819.47"/>
    <n v="297.90480910000002"/>
    <n v="303462.12"/>
  </r>
  <r>
    <x v="43"/>
    <x v="7"/>
    <s v="2025"/>
    <n v="97582.6"/>
    <n v="192820.75"/>
    <n v="1057.98"/>
    <n v="7091.54"/>
    <n v="2853.07"/>
    <n v="272.38927360000002"/>
    <n v="301678.34000000003"/>
  </r>
  <r>
    <x v="44"/>
    <x v="8"/>
    <s v="2025"/>
    <n v="98912.75"/>
    <n v="187446.45"/>
    <n v="1057.98"/>
    <n v="9232.14"/>
    <n v="2860.93"/>
    <n v="235.32681489999999"/>
    <n v="299745.58"/>
  </r>
  <r>
    <x v="45"/>
    <x v="9"/>
    <s v="2025"/>
    <n v="102397.05"/>
    <n v="185310.04"/>
    <n v="1057.98"/>
    <n v="9232.14"/>
    <n v="2945.44"/>
    <n v="598.64049179999995"/>
    <n v="301541.3"/>
  </r>
  <r>
    <x v="46"/>
    <x v="10"/>
    <s v="2025"/>
    <n v="107770"/>
    <n v="181057.52"/>
    <n v="1057.98"/>
    <n v="9232.14"/>
    <n v="2939.17"/>
    <n v="487.09774590000001"/>
    <n v="302543.90999999997"/>
  </r>
  <r>
    <x v="47"/>
    <x v="11"/>
    <s v="2025"/>
    <n v="100656.4"/>
    <n v="180867.11"/>
    <n v="1057.98"/>
    <n v="9232.14"/>
    <n v="3007.21"/>
    <n v="553.5884681"/>
    <n v="295374.44"/>
  </r>
  <r>
    <x v="48"/>
    <x v="0"/>
    <s v="2025"/>
    <n v="95927.7"/>
    <n v="181103.13"/>
    <n v="1057.98"/>
    <n v="9232.14"/>
    <n v="3033.59"/>
    <n v="868.12308559999997"/>
    <n v="291222.65999999997"/>
  </r>
  <r>
    <x v="49"/>
    <x v="1"/>
    <s v="2025"/>
    <n v="95350.55"/>
    <n v="182748.93"/>
    <n v="1057.98"/>
    <n v="8534.74"/>
    <n v="3090.32"/>
    <n v="1444.82"/>
    <n v="292227.33"/>
  </r>
  <r>
    <x v="50"/>
    <x v="2"/>
    <s v="2025"/>
    <n v="97352.9"/>
    <n v="186029.38"/>
    <n v="1057.98"/>
    <n v="8421.91"/>
    <n v="3122.22"/>
    <n v="345.81885039999997"/>
    <n v="296330.21999999997"/>
  </r>
  <r>
    <x v="51"/>
    <x v="3"/>
    <s v="2025"/>
    <n v="98645.4"/>
    <n v="194154.07"/>
    <n v="1057.98"/>
    <n v="8908.7000000000007"/>
    <n v="3121.39"/>
    <n v="1273.08"/>
    <n v="307160.62"/>
  </r>
  <r>
    <x v="52"/>
    <x v="4"/>
    <s v="2025"/>
    <n v="99930.6"/>
    <n v="192583.01"/>
    <n v="1057.98"/>
    <n v="7694.45"/>
    <n v="3256.47"/>
    <n v="453.137539"/>
    <n v="304975.65000000002"/>
  </r>
  <r>
    <x v="53"/>
    <x v="5"/>
    <s v="2025"/>
    <n v="107838.3"/>
    <n v="193357.81"/>
    <n v="1057.98"/>
    <n v="5225.3100000000004"/>
    <n v="2539.04"/>
    <n v="5554.06"/>
    <n v="315572.5"/>
  </r>
  <r>
    <x v="54"/>
    <x v="6"/>
    <s v="2025"/>
    <n v="113460.2"/>
    <n v="198255.76"/>
    <n v="1057.98"/>
    <n v="8344.18"/>
    <n v="2555.6"/>
    <n v="353.69519459999998"/>
    <n v="324027.42"/>
  </r>
  <r>
    <x v="55"/>
    <x v="7"/>
    <s v="2025"/>
    <n v="115053.1"/>
    <n v="200463.56"/>
    <n v="1057.98"/>
    <n v="6139.33"/>
    <n v="2321"/>
    <n v="345.56567799999999"/>
    <n v="325380.53000000003"/>
  </r>
  <r>
    <x v="56"/>
    <x v="8"/>
    <s v="2025"/>
    <n v="115457.9"/>
    <n v="200890.51"/>
    <n v="1057.98"/>
    <n v="8908.7000000000007"/>
    <n v="2436.31"/>
    <n v="48.575744800000002"/>
    <n v="328799.98"/>
  </r>
  <r>
    <x v="57"/>
    <x v="9"/>
    <s v="2025"/>
    <n v="113706.5"/>
    <n v="204172.56"/>
    <n v="1057.98"/>
    <n v="8908.7000000000007"/>
    <n v="2404.89"/>
    <n v="2475.02"/>
    <n v="332725.65000000002"/>
  </r>
  <r>
    <x v="58"/>
    <x v="10"/>
    <s v="2025"/>
    <n v="113349.05"/>
    <n v="206980.3"/>
    <n v="1057.98"/>
    <n v="8908.7000000000007"/>
    <n v="2559.33"/>
    <n v="646.11797660000002"/>
    <n v="333501.48"/>
  </r>
  <r>
    <x v="59"/>
    <x v="11"/>
    <s v="2025"/>
    <n v="113336.75"/>
    <n v="209424.84"/>
    <n v="1057.98"/>
    <n v="8908.7000000000007"/>
    <n v="2068.12"/>
    <n v="205.49204370000001"/>
    <n v="335001.89"/>
  </r>
  <r>
    <x v="60"/>
    <x v="0"/>
    <s v="2025"/>
    <n v="115474.5"/>
    <n v="209250.69"/>
    <n v="1057.98"/>
    <n v="5796.63"/>
    <n v="2112.36"/>
    <n v="258.66128909999998"/>
    <n v="333950.84000000003"/>
  </r>
  <r>
    <x v="61"/>
    <x v="1"/>
    <s v="2025"/>
    <n v="120869.6"/>
    <n v="208969.39"/>
    <n v="1057.98"/>
    <n v="5201.83"/>
    <n v="2139.37"/>
    <n v="375.05561669999997"/>
    <n v="338613.23"/>
  </r>
  <r>
    <x v="62"/>
    <x v="2"/>
    <s v="2025"/>
    <n v="120848.5"/>
    <n v="210323.79"/>
    <n v="1057.98"/>
    <n v="11323.87"/>
    <n v="2185.5300000000002"/>
    <n v="324.36708570000002"/>
    <n v="346064.04"/>
  </r>
  <r>
    <x v="63"/>
    <x v="3"/>
    <s v="2025"/>
    <n v="122383.65"/>
    <n v="210482.03"/>
    <n v="1057.98"/>
    <n v="11323.87"/>
    <n v="2200.4299999999998"/>
    <n v="772.39682319999997"/>
    <n v="348220.36"/>
  </r>
  <r>
    <x v="64"/>
    <x v="4"/>
    <s v="2025"/>
    <n v="128210.65"/>
    <n v="211961.76"/>
    <n v="1057.98"/>
    <n v="5645.16"/>
    <n v="2257.88"/>
    <n v="356.49522259999998"/>
    <n v="349489.93"/>
  </r>
  <r>
    <x v="65"/>
    <x v="5"/>
    <s v="2025"/>
    <n v="130308.36"/>
    <n v="218357.33"/>
    <n v="1057.98"/>
    <n v="5201.83"/>
    <n v="2290.6"/>
    <n v="622.85860170000001"/>
    <n v="357838.95"/>
  </r>
  <r>
    <x v="66"/>
    <x v="6"/>
    <s v="2025"/>
    <n v="131808.81"/>
    <n v="220556.58"/>
    <n v="1057.98"/>
    <n v="7432.42"/>
    <n v="2305.13"/>
    <n v="1674.8"/>
    <n v="364835.71"/>
  </r>
  <r>
    <x v="67"/>
    <x v="7"/>
    <s v="2025"/>
    <n v="133720.71"/>
    <n v="223527.83"/>
    <n v="1057.98"/>
    <n v="7890.07"/>
    <n v="2342.69"/>
    <n v="-575.96163839999997"/>
    <n v="367963.31"/>
  </r>
  <r>
    <x v="68"/>
    <x v="8"/>
    <s v="2025"/>
    <n v="134083.76"/>
    <n v="229950.32"/>
    <n v="1057.98"/>
    <n v="3668.91"/>
    <n v="2373.1799999999998"/>
    <n v="457.31632639999998"/>
    <n v="371591.47"/>
  </r>
  <r>
    <x v="69"/>
    <x v="9"/>
    <s v="2025"/>
    <n v="133103.96"/>
    <n v="233319"/>
    <n v="1057.98"/>
    <n v="5232.75"/>
    <n v="2415.48"/>
    <n v="394.85598110000001"/>
    <n v="375524.02"/>
  </r>
  <r>
    <x v="70"/>
    <x v="10"/>
    <s v="2025"/>
    <n v="132391.04999999999"/>
    <n v="236042.8"/>
    <n v="1057.98"/>
    <n v="8855.36"/>
    <n v="2472.73"/>
    <n v="214.92657539999999"/>
    <n v="381034.85"/>
  </r>
  <r>
    <x v="71"/>
    <x v="11"/>
    <s v="2025"/>
    <n v="132227.85"/>
    <n v="237988.05"/>
    <n v="754.70429999999999"/>
    <n v="11323.86"/>
    <n v="2501.9699999999998"/>
    <n v="324.78981090000002"/>
    <n v="385121.22"/>
  </r>
  <r>
    <x v="72"/>
    <x v="0"/>
    <s v="2025"/>
    <n v="130373.15"/>
    <n v="244086.15"/>
    <n v="754.70429999999999"/>
    <n v="41.046203849999998"/>
    <n v="2531.5"/>
    <n v="341.06588260000001"/>
    <n v="378127.61"/>
  </r>
  <r>
    <x v="73"/>
    <x v="1"/>
    <s v="2025"/>
    <n v="131813.1"/>
    <n v="250126.7"/>
    <n v="754.70429999999999"/>
    <n v="41.046203849999998"/>
    <n v="2560.12"/>
    <n v="529.27114259999996"/>
    <n v="385824.93"/>
  </r>
  <r>
    <x v="74"/>
    <x v="2"/>
    <s v="2025"/>
    <n v="133858.6"/>
    <n v="248592.82"/>
    <n v="754.70429999999999"/>
    <n v="125.7235764"/>
    <n v="2681.81"/>
    <n v="274.07857030000002"/>
    <n v="386287.74"/>
  </r>
  <r>
    <x v="75"/>
    <x v="3"/>
    <s v="2025"/>
    <n v="136128.35"/>
    <n v="248792.29"/>
    <n v="754.70429999999999"/>
    <n v="41.046203849999998"/>
    <n v="2613.9299999999998"/>
    <n v="2161.5700000000002"/>
    <n v="390491.89"/>
  </r>
  <r>
    <x v="76"/>
    <x v="4"/>
    <s v="2025"/>
    <n v="133400.76"/>
    <n v="253656.89"/>
    <n v="754.70429999999999"/>
    <n v="41.046203849999998"/>
    <n v="2633.58"/>
    <n v="308.63689879999998"/>
    <n v="390795.61"/>
  </r>
  <r>
    <x v="77"/>
    <x v="5"/>
    <s v="2025"/>
    <n v="129970.26"/>
    <n v="272199.74"/>
    <n v="754.70429999999999"/>
    <n v="41.046203849999998"/>
    <n v="1066.1099999999999"/>
    <n v="658.25522160000003"/>
    <n v="404690.11"/>
  </r>
  <r>
    <x v="78"/>
    <x v="6"/>
    <s v="2025"/>
    <n v="129477.1"/>
    <n v="273658.68"/>
    <n v="754.70429999999999"/>
    <n v="4838.37"/>
    <n v="1070.56"/>
    <n v="429.59655370000002"/>
    <n v="410229.01"/>
  </r>
  <r>
    <x v="79"/>
    <x v="7"/>
    <s v="2025"/>
    <n v="127691.25"/>
    <n v="277300.69"/>
    <n v="754.70429999999999"/>
    <n v="7526.91"/>
    <n v="1086.3"/>
    <n v="1555.19"/>
    <n v="415915.04"/>
  </r>
  <r>
    <x v="80"/>
    <x v="8"/>
    <s v="2025"/>
    <n v="130559.75"/>
    <n v="280902.69"/>
    <n v="754.70429999999999"/>
    <n v="13268.82"/>
    <n v="1065.21"/>
    <n v="270.1869982"/>
    <n v="426821.36"/>
  </r>
  <r>
    <x v="81"/>
    <x v="9"/>
    <s v="2025"/>
    <n v="124100.1"/>
    <n v="285941.96999999997"/>
    <n v="754.70429999999999"/>
    <n v="5670.59"/>
    <n v="1066.3599999999999"/>
    <n v="954.43031199999996"/>
    <n v="418488.14"/>
  </r>
  <r>
    <x v="82"/>
    <x v="10"/>
    <s v="2025"/>
    <n v="126118"/>
    <n v="293783.07"/>
    <n v="754.70429999999999"/>
    <n v="4138.87"/>
    <n v="1081.5999999999999"/>
    <n v="186.2011292"/>
    <n v="426062.44"/>
  </r>
  <r>
    <x v="83"/>
    <x v="11"/>
    <s v="2025"/>
    <n v="126375.05"/>
    <n v="304676.55"/>
    <n v="754.70429999999999"/>
    <n v="1992.08"/>
    <n v="1083.24"/>
    <n v="3177.48"/>
    <n v="438059.11"/>
  </r>
  <r>
    <x v="84"/>
    <x v="0"/>
    <s v="2025"/>
    <n v="118984"/>
    <n v="303630.15000000002"/>
    <n v="754.70429999999999"/>
    <n v="8229.7099999999991"/>
    <n v="6.0540000000000003"/>
    <n v="579.27754359999994"/>
    <n v="432183.9"/>
  </r>
  <r>
    <x v="85"/>
    <x v="1"/>
    <s v="2025"/>
    <n v="118166.55"/>
    <n v="308146.51"/>
    <n v="754.70429999999999"/>
    <n v="7021.59"/>
    <n v="11.497999999999999"/>
    <n v="520.53654949999998"/>
    <n v="434621.39"/>
  </r>
  <r>
    <x v="86"/>
    <x v="2"/>
    <s v="2025"/>
    <n v="122866.8"/>
    <n v="309874.96000000002"/>
    <n v="754.70429999999999"/>
    <n v="8141.88"/>
    <n v="17.678999999999998"/>
    <n v="3080.35"/>
    <n v="444736.37"/>
  </r>
  <r>
    <x v="87"/>
    <x v="3"/>
    <s v="2025"/>
    <n v="122381.4"/>
    <n v="312015.86"/>
    <n v="754.70429999999999"/>
    <n v="1355.44"/>
    <n v="12.784000000000001"/>
    <n v="1350.75"/>
    <n v="437870.94"/>
  </r>
  <r>
    <x v="88"/>
    <x v="4"/>
    <s v="2025"/>
    <n v="117900"/>
    <n v="318334.09000000003"/>
    <n v="754.70429999999999"/>
    <n v="5108.79"/>
    <n v="423.41300000000001"/>
    <n v="163.7613418"/>
    <n v="442684.75"/>
  </r>
  <r>
    <x v="89"/>
    <x v="5"/>
    <s v="2025"/>
    <n v="111286.15"/>
    <n v="315189.65999999997"/>
    <n v="754.70429999999999"/>
    <n v="0"/>
    <n v="426.91500000000002"/>
    <n v="2954.3"/>
    <n v="430611.73"/>
  </r>
  <r>
    <x v="90"/>
    <x v="6"/>
    <s v="2025"/>
    <n v="113833.3"/>
    <n v="311342.46000000002"/>
    <n v="754.70429999999999"/>
    <n v="1340.37"/>
    <n v="8.8160000000000007"/>
    <n v="868.48236150000002"/>
    <n v="428148.13"/>
  </r>
  <r>
    <x v="91"/>
    <x v="7"/>
    <s v="2025"/>
    <n v="116864.8"/>
    <n v="312555.76"/>
    <n v="754.70429999999999"/>
    <n v="1.8699999999999999E-3"/>
    <n v="29.693999999999999"/>
    <n v="3284.4"/>
    <n v="433489.36"/>
  </r>
  <r>
    <x v="92"/>
    <x v="8"/>
    <s v="2025"/>
    <n v="127812"/>
    <n v="314710.01"/>
    <n v="754.70429999999999"/>
    <n v="4393.1000000000004"/>
    <n v="2.1680000000000001"/>
    <n v="1661.86"/>
    <n v="449333.84"/>
  </r>
  <r>
    <x v="93"/>
    <x v="9"/>
    <s v="2025"/>
    <n v="124265.8"/>
    <n v="315013.81"/>
    <n v="754.70429999999999"/>
    <n v="14071.82"/>
    <n v="8.4580000000000002"/>
    <n v="571.38091180000004"/>
    <n v="454685.97"/>
  </r>
  <r>
    <x v="94"/>
    <x v="10"/>
    <s v="2025"/>
    <n v="125309.85"/>
    <n v="320914.56"/>
    <n v="754.70429999999999"/>
    <n v="3894.81"/>
    <n v="4.8250000000000002"/>
    <n v="513.34366650000004"/>
    <n v="451392.1"/>
  </r>
  <r>
    <x v="95"/>
    <x v="11"/>
    <s v="2025"/>
    <n v="121345.45"/>
    <n v="318613.11"/>
    <n v="754.70429999999999"/>
    <n v="15092.9"/>
    <n v="4.8220000000000001"/>
    <n v="416.9269888"/>
    <n v="456227.91"/>
  </r>
  <r>
    <x v="96"/>
    <x v="0"/>
    <s v="2025"/>
    <n v="127625.35"/>
    <n v="320628.46000000002"/>
    <n v="754.70429999999999"/>
    <n v="4712.53"/>
    <n v="7.9089999999999998"/>
    <n v="537.49250900000004"/>
    <n v="454266.44"/>
  </r>
  <r>
    <x v="97"/>
    <x v="1"/>
    <s v="2025"/>
    <n v="130813.2"/>
    <n v="330163.46000000002"/>
    <n v="754.70429999999999"/>
    <n v="16882.64"/>
    <n v="7.0279999999999996"/>
    <n v="275.39274460000001"/>
    <n v="478896.43"/>
  </r>
  <r>
    <x v="98"/>
    <x v="2"/>
    <s v="2025"/>
    <n v="133066.54999999999"/>
    <n v="334418.21000000002"/>
    <n v="754.70429999999999"/>
    <n v="6198.69"/>
    <n v="6.851"/>
    <n v="304.80436040000001"/>
    <n v="474749.81"/>
  </r>
  <r>
    <x v="99"/>
    <x v="3"/>
    <s v="2025"/>
    <n v="138870.6"/>
    <n v="343454.86"/>
    <n v="754.70429999999999"/>
    <n v="12371.31"/>
    <n v="25.402999999999999"/>
    <n v="1973.29"/>
    <n v="497450.16"/>
  </r>
  <r>
    <x v="100"/>
    <x v="4"/>
    <s v="2025"/>
    <n v="132957.54999999999"/>
    <n v="348318.01"/>
    <n v="754.70429999999999"/>
    <n v="6703.09"/>
    <n v="100.621"/>
    <n v="400.40999540000001"/>
    <n v="489234.39"/>
  </r>
  <r>
    <x v="101"/>
    <x v="5"/>
    <s v="2025"/>
    <n v="150122.29999999999"/>
    <n v="360743.95"/>
    <n v="754.70429999999999"/>
    <n v="5124.38"/>
    <n v="93.188999999999993"/>
    <n v="1500.2"/>
    <n v="518338.72"/>
  </r>
  <r>
    <x v="102"/>
    <x v="6"/>
    <s v="2025"/>
    <n v="154148.25"/>
    <n v="371205.25"/>
    <n v="754.70429999999999"/>
    <n v="3909.48"/>
    <n v="69.724000000000004"/>
    <n v="313.55710770000002"/>
    <n v="530400.97"/>
  </r>
  <r>
    <x v="103"/>
    <x v="7"/>
    <s v="2025"/>
    <n v="160943.45000000001"/>
    <n v="378476.75"/>
    <n v="754.70429999999999"/>
    <n v="6148.34"/>
    <n v="104.7423125"/>
    <n v="754.37659650000001"/>
    <n v="547182.36"/>
  </r>
  <r>
    <x v="104"/>
    <x v="8"/>
    <s v="2025"/>
    <n v="155524.35"/>
    <n v="386074.05"/>
    <n v="754.70429999999999"/>
    <n v="8013.2"/>
    <n v="91.117095989999996"/>
    <n v="156.38484320000001"/>
    <n v="550613.80000000005"/>
  </r>
  <r>
    <x v="105"/>
    <x v="9"/>
    <s v="2025"/>
    <n v="166879.4"/>
    <n v="389887.45"/>
    <n v="754.70429999999999"/>
    <n v="9334.74"/>
    <n v="114.21026999999999"/>
    <n v="154.6339724"/>
    <n v="567125.13"/>
  </r>
  <r>
    <x v="106"/>
    <x v="10"/>
    <s v="2025"/>
    <n v="171069.2"/>
    <n v="381042.8"/>
    <n v="754.70429999999999"/>
    <n v="9829.42"/>
    <n v="89.562484949999998"/>
    <n v="141.1053861"/>
    <n v="562926.79"/>
  </r>
  <r>
    <x v="107"/>
    <x v="11"/>
    <s v="2025"/>
    <n v="174160.7"/>
    <n v="402688.35"/>
    <n v="754.70429999999999"/>
    <n v="11127.92"/>
    <n v="129.60192499999999"/>
    <n v="109.0439686"/>
    <n v="588970.31000000006"/>
  </r>
  <r>
    <x v="108"/>
    <x v="0"/>
    <s v="2025"/>
    <n v="174479.1"/>
    <n v="395461.2"/>
    <n v="754.70429999999999"/>
    <n v="9179.7099999999991"/>
    <n v="686.87865569999997"/>
    <n v="159.8787236"/>
    <n v="580721.47"/>
  </r>
  <r>
    <x v="109"/>
    <x v="1"/>
    <s v="2025"/>
    <n v="187066.75"/>
    <n v="408003.35"/>
    <n v="753.34939999999995"/>
    <n v="11426.82"/>
    <n v="123.1153697"/>
    <n v="139.22420289999999"/>
    <n v="607512.61"/>
  </r>
  <r>
    <x v="110"/>
    <x v="2"/>
    <s v="2025"/>
    <n v="194059.15"/>
    <n v="437474.35"/>
    <n v="753.34939999999995"/>
    <n v="6544.79"/>
    <n v="462.91760620000002"/>
    <n v="161.56778560000001"/>
    <n v="639456.12"/>
  </r>
  <r>
    <x v="111"/>
    <x v="3"/>
    <s v="2025"/>
    <n v="208902.05"/>
    <n v="442356.25"/>
    <n v="753.34939999999995"/>
    <n v="1109.31"/>
    <n v="182.55334529999999"/>
    <n v="310.90558490000001"/>
    <n v="653614.42000000004"/>
  </r>
  <r>
    <x v="112"/>
    <x v="4"/>
    <s v="2025"/>
    <n v="199745.1"/>
    <n v="443434.5"/>
    <n v="753.34939999999995"/>
    <n v="5237.37"/>
    <n v="937.10794859999999"/>
    <n v="154.53689199999999"/>
    <n v="650261.96"/>
  </r>
  <r>
    <x v="113"/>
    <x v="5"/>
    <s v="2025"/>
    <n v="191267.55"/>
    <n v="448615.35"/>
    <n v="753.34939999999995"/>
    <n v="17649.38"/>
    <n v="1595.86"/>
    <n v="386.20310039999998"/>
    <n v="660267.68000000005"/>
  </r>
  <r>
    <x v="114"/>
    <x v="6"/>
    <s v="2025"/>
    <n v="190422.5"/>
    <n v="459274.45"/>
    <n v="753.34939999999995"/>
    <n v="15508.55"/>
    <n v="1668.37"/>
    <n v="176.20413590000001"/>
    <n v="667803.42000000004"/>
  </r>
  <r>
    <x v="115"/>
    <x v="7"/>
    <s v="2025"/>
    <n v="184014.3"/>
    <n v="488492.3"/>
    <n v="753.34939999999995"/>
    <n v="22926.07"/>
    <n v="1708.69"/>
    <n v="152.6488908"/>
    <n v="698047.35"/>
  </r>
  <r>
    <x v="116"/>
    <x v="8"/>
    <s v="2025"/>
    <n v="181138.05"/>
    <n v="501233.25"/>
    <n v="0"/>
    <n v="20563.11"/>
    <n v="1608.36"/>
    <n v="159.99393889999999"/>
    <n v="704702.77"/>
  </r>
  <r>
    <x v="117"/>
    <x v="9"/>
    <s v="2025"/>
    <n v="176380.85"/>
    <n v="498137.9"/>
    <n v="0"/>
    <n v="19961.29"/>
    <n v="1485.23"/>
    <n v="167.38273359999999"/>
    <n v="696132.65"/>
  </r>
  <r>
    <x v="118"/>
    <x v="10"/>
    <s v="2025"/>
    <n v="168117.15"/>
    <n v="517794.5"/>
    <n v="0"/>
    <n v="22926.07"/>
    <n v="1462.77"/>
    <n v="1148.49"/>
    <n v="711448.98"/>
  </r>
  <r>
    <x v="119"/>
    <x v="11"/>
    <s v="2025"/>
    <n v="165104.75"/>
    <n v="529871.5"/>
    <n v="0"/>
    <n v="22665.77"/>
    <n v="1546.08"/>
    <n v="1019.87"/>
    <n v="720207.97"/>
  </r>
  <r>
    <x v="120"/>
    <x v="0"/>
    <s v="2025"/>
    <n v="167344.35"/>
    <n v="538569.94999999995"/>
    <n v="0"/>
    <n v="17628.599999999999"/>
    <n v="1653.89"/>
    <n v="5000.9799999999996"/>
    <n v="730197.77"/>
  </r>
  <r>
    <x v="121"/>
    <x v="1"/>
    <s v="2025"/>
    <n v="162311.4"/>
    <n v="558130.9"/>
    <n v="0"/>
    <n v="22926.07"/>
    <n v="2214.27"/>
    <n v="1087.6500000000001"/>
    <n v="746670.28"/>
  </r>
  <r>
    <x v="122"/>
    <x v="2"/>
    <s v="2025"/>
    <n v="160174"/>
    <n v="570774.25"/>
    <n v="0"/>
    <n v="19727.189999999999"/>
    <n v="2360.7800000000002"/>
    <n v="1011.88"/>
    <n v="754048.1"/>
  </r>
  <r>
    <x v="123"/>
    <x v="3"/>
    <s v="2025"/>
    <n v="134537.5"/>
    <n v="574489.65"/>
    <n v="0"/>
    <n v="22926.07"/>
    <n v="2335.83"/>
    <n v="1171.01"/>
    <n v="735460.06"/>
  </r>
  <r>
    <x v="124"/>
    <x v="4"/>
    <s v="2025"/>
    <n v="135140.15"/>
    <n v="585388.65"/>
    <n v="0"/>
    <n v="22926.07"/>
    <n v="2160.7399999999998"/>
    <n v="959.12460120000003"/>
    <n v="746574.73"/>
  </r>
  <r>
    <x v="125"/>
    <x v="5"/>
    <s v="2025"/>
    <n v="157388.1"/>
    <n v="595661.35"/>
    <n v="0"/>
    <n v="7571"/>
    <n v="2243.3000000000002"/>
    <n v="1359.05"/>
    <n v="764222.8"/>
  </r>
  <r>
    <x v="126"/>
    <x v="6"/>
    <s v="2025"/>
    <n v="150106.1"/>
    <n v="600953.94999999995"/>
    <n v="0"/>
    <n v="19933.560000000001"/>
    <n v="2650.5"/>
    <n v="8068.92"/>
    <n v="781713.03"/>
  </r>
  <r>
    <x v="127"/>
    <x v="7"/>
    <s v="2025"/>
    <n v="143716.9"/>
    <n v="603838.94999999995"/>
    <n v="0"/>
    <n v="25533.14"/>
    <n v="2750.09"/>
    <n v="1013.51"/>
    <n v="776852.6"/>
  </r>
  <r>
    <x v="128"/>
    <x v="8"/>
    <s v="2025"/>
    <n v="144521.29999999999"/>
    <n v="591518.5"/>
    <n v="0"/>
    <n v="25373.200000000001"/>
    <n v="2335.9"/>
    <n v="525.68502790000002"/>
    <n v="764274.59"/>
  </r>
  <r>
    <x v="129"/>
    <x v="9"/>
    <s v="2025"/>
    <n v="159349.1"/>
    <n v="605849.5"/>
    <n v="0"/>
    <n v="25373.200000000001"/>
    <n v="3505.02"/>
    <n v="488.74038059999998"/>
    <n v="794565.56"/>
  </r>
  <r>
    <x v="130"/>
    <x v="10"/>
    <s v="2025"/>
    <n v="146778.54999999999"/>
    <n v="616151.05000000005"/>
    <n v="0"/>
    <n v="25373.200000000001"/>
    <n v="2380.67"/>
    <n v="13210.87"/>
    <n v="803894.34"/>
  </r>
  <r>
    <x v="131"/>
    <x v="11"/>
    <s v="2025"/>
    <n v="137873.4"/>
    <n v="633549.35"/>
    <n v="0"/>
    <n v="25373.200000000001"/>
    <n v="2639.49"/>
    <n v="444.61658920000002"/>
    <n v="799880.06"/>
  </r>
  <r>
    <x v="132"/>
    <x v="0"/>
    <s v="2025"/>
    <n v="140384.54999999999"/>
    <n v="658083.80000000005"/>
    <n v="0"/>
    <n v="25373.200000000001"/>
    <n v="2473.64"/>
    <n v="913.86699829999998"/>
    <n v="827229.06"/>
  </r>
  <r>
    <x v="133"/>
    <x v="1"/>
    <s v="2025"/>
    <n v="170427"/>
    <n v="668595.4"/>
    <n v="0"/>
    <n v="25373.200000000001"/>
    <n v="2802.37"/>
    <n v="899.64389470000003"/>
    <n v="868097.62"/>
  </r>
  <r>
    <x v="134"/>
    <x v="2"/>
    <s v="2025"/>
    <n v="175250.9"/>
    <n v="683565.25"/>
    <n v="0"/>
    <n v="25373.200000000001"/>
    <n v="2760.93"/>
    <n v="921.11163050000005"/>
    <n v="887871.4"/>
  </r>
  <r>
    <x v="135"/>
    <x v="3"/>
    <s v="2025"/>
    <n v="177399.25"/>
    <n v="689983.3"/>
    <n v="0"/>
    <n v="25373.200000000001"/>
    <n v="2313.67"/>
    <n v="967.30058159999999"/>
    <n v="896036.72"/>
  </r>
  <r>
    <x v="136"/>
    <x v="4"/>
    <s v="2025"/>
    <n v="168295.45"/>
    <n v="692521.1"/>
    <n v="0"/>
    <n v="25373.200000000001"/>
    <n v="2006.29"/>
    <n v="860.77374540000005"/>
    <n v="889056.81"/>
  </r>
  <r>
    <x v="137"/>
    <x v="5"/>
    <s v="2025"/>
    <n v="161830.04999999999"/>
    <n v="686950.9"/>
    <n v="0"/>
    <n v="7256.5"/>
    <n v="2255.71"/>
    <n v="536.39371510000001"/>
    <n v="858829.55"/>
  </r>
  <r>
    <x v="138"/>
    <x v="6"/>
    <s v="2025"/>
    <n v="151664.54999999999"/>
    <n v="692988.2"/>
    <n v="0"/>
    <n v="25373.200000000001"/>
    <n v="1757.75"/>
    <n v="376.9314526"/>
    <n v="872160.63"/>
  </r>
  <r>
    <x v="139"/>
    <x v="7"/>
    <s v="2025"/>
    <n v="176086.65"/>
    <n v="704725"/>
    <n v="0"/>
    <n v="17717.98"/>
    <n v="3020.19"/>
    <n v="384.56619230000001"/>
    <n v="901934.38"/>
  </r>
  <r>
    <x v="140"/>
    <x v="8"/>
    <s v="2025"/>
    <n v="189525.2"/>
    <n v="703884.9"/>
    <n v="0"/>
    <n v="25373.200000000001"/>
    <n v="3020.82"/>
    <n v="392.61257979999999"/>
    <n v="922196.74"/>
  </r>
  <r>
    <x v="141"/>
    <x v="9"/>
    <s v="2025"/>
    <n v="182914.05"/>
    <n v="717649.2"/>
    <n v="0"/>
    <n v="25373.200000000001"/>
    <n v="3002.05"/>
    <n v="383.65649980000001"/>
    <n v="929322.16"/>
  </r>
  <r>
    <x v="142"/>
    <x v="10"/>
    <s v="2025"/>
    <n v="213990.2"/>
    <n v="715343.1"/>
    <n v="0"/>
    <n v="25373.200000000001"/>
    <n v="3355.91"/>
    <n v="376.82690489999999"/>
    <n v="958439.24"/>
  </r>
  <r>
    <x v="143"/>
    <x v="11"/>
    <s v="2025"/>
    <n v="226042.45"/>
    <n v="716068.6"/>
    <n v="0"/>
    <n v="25373.200000000001"/>
    <n v="3407.6"/>
    <n v="373.89565759999999"/>
    <n v="971265.74"/>
  </r>
  <r>
    <x v="144"/>
    <x v="0"/>
    <s v="2025"/>
    <n v="233713.7"/>
    <n v="715568.6"/>
    <n v="0"/>
    <n v="25373.200000000001"/>
    <n v="3349.13"/>
    <n v="331.57823300000001"/>
    <n v="978336.22"/>
  </r>
  <r>
    <x v="145"/>
    <x v="1"/>
    <s v="2025"/>
    <n v="194105.8"/>
    <n v="717152"/>
    <n v="0"/>
    <n v="25373.200000000001"/>
    <n v="6797.95"/>
    <n v="320.8713874"/>
    <n v="943749.82"/>
  </r>
  <r>
    <x v="146"/>
    <x v="2"/>
    <s v="2025"/>
    <n v="215979.4"/>
    <n v="733204.55"/>
    <n v="0"/>
    <n v="25373.200000000001"/>
    <n v="7127.02"/>
    <n v="226.75903980000001"/>
    <n v="981910.93"/>
  </r>
  <r>
    <x v="147"/>
    <x v="3"/>
    <s v="2025"/>
    <n v="283449.75"/>
    <n v="740996"/>
    <n v="0"/>
    <n v="34186.639999999999"/>
    <n v="6512.77"/>
    <n v="464.23427620000001"/>
    <n v="1065609.3899999999"/>
  </r>
  <r>
    <x v="148"/>
    <x v="4"/>
    <s v="2025"/>
    <n v="290628.65000000002"/>
    <n v="746878.7"/>
    <n v="0"/>
    <n v="34186.639999999999"/>
    <n v="2908.6"/>
    <n v="195.09230550000001"/>
    <n v="1074797.69"/>
  </r>
  <r>
    <x v="149"/>
    <x v="5"/>
    <s v="2025"/>
    <n v="296593.75"/>
    <n v="744173.9"/>
    <n v="0"/>
    <n v="6998.8"/>
    <n v="2578.4699999999998"/>
    <n v="283.48495650000001"/>
    <n v="1050628.4099999999"/>
  </r>
  <r>
    <x v="150"/>
    <x v="6"/>
    <s v="2025"/>
    <n v="283618"/>
    <n v="776690.35"/>
    <n v="0"/>
    <n v="15488.16"/>
    <n v="2638.17"/>
    <n v="169.17100450000001"/>
    <n v="1078603.8500000001"/>
  </r>
  <r>
    <x v="151"/>
    <x v="7"/>
    <s v="2025"/>
    <n v="306839.45"/>
    <n v="774401.3"/>
    <n v="0"/>
    <n v="32718.83"/>
    <n v="2538.21"/>
    <n v="178.2694047"/>
    <n v="1116676.06"/>
  </r>
  <r>
    <x v="152"/>
    <x v="8"/>
    <s v="2025"/>
    <n v="336453.25"/>
    <n v="811854.3"/>
    <n v="0"/>
    <n v="34186.639999999999"/>
    <n v="2426.7399999999998"/>
    <n v="208.76695050000001"/>
    <n v="1185129.7"/>
  </r>
  <r>
    <x v="153"/>
    <x v="9"/>
    <s v="2025"/>
    <n v="340867.75"/>
    <n v="801846.8"/>
    <n v="0"/>
    <n v="27979.68"/>
    <n v="3851.64"/>
    <n v="236.66616049999999"/>
    <n v="1174782.53"/>
  </r>
  <r>
    <x v="154"/>
    <x v="10"/>
    <s v="2025"/>
    <n v="338905.9"/>
    <n v="793356.35"/>
    <n v="0"/>
    <n v="34186.639999999999"/>
    <n v="3437.85"/>
    <n v="166.7386855"/>
    <n v="1170053.48"/>
  </r>
  <r>
    <x v="155"/>
    <x v="11"/>
    <s v="2025"/>
    <n v="336089.95"/>
    <n v="816289.4"/>
    <n v="0"/>
    <n v="34186.639999999999"/>
    <n v="2439.21"/>
    <n v="177.65099079999999"/>
    <n v="1189182.8600000001"/>
  </r>
  <r>
    <x v="156"/>
    <x v="0"/>
    <s v="2025"/>
    <n v="344532.6"/>
    <n v="831319.55"/>
    <n v="0"/>
    <n v="22473.86"/>
    <n v="2382.34"/>
    <n v="193.7627512"/>
    <n v="1200902.1200000001"/>
  </r>
  <r>
    <x v="157"/>
    <x v="1"/>
    <s v="2025"/>
    <n v="346034.25"/>
    <n v="843583.55"/>
    <n v="0"/>
    <n v="34186.639999999999"/>
    <n v="5435.47"/>
    <n v="176.6266688"/>
    <n v="1229416.54"/>
  </r>
  <r>
    <x v="158"/>
    <x v="2"/>
    <s v="2025"/>
    <n v="331056.55"/>
    <n v="863559.95"/>
    <n v="0"/>
    <n v="34186.639999999999"/>
    <n v="2211.12"/>
    <n v="169.0952695"/>
    <n v="1231183.3600000001"/>
  </r>
  <r>
    <x v="159"/>
    <x v="3"/>
    <s v="2025"/>
    <n v="304969.2"/>
    <n v="874653.1"/>
    <n v="0"/>
    <n v="34186.639999999999"/>
    <n v="2956.45"/>
    <n v="206.99754479999999"/>
    <n v="1216972.3899999999"/>
  </r>
  <r>
    <x v="160"/>
    <x v="4"/>
    <s v="2025"/>
    <n v="303085.65000000002"/>
    <n v="886920.55"/>
    <n v="0"/>
    <n v="39123.22"/>
    <n v="3190.08"/>
    <n v="168.834217"/>
    <n v="1232488.3400000001"/>
  </r>
  <r>
    <x v="161"/>
    <x v="5"/>
    <s v="2025"/>
    <n v="327679.15000000002"/>
    <n v="914762.4"/>
    <n v="0"/>
    <n v="37237.94"/>
    <n v="4448.51"/>
    <n v="199.56227860000001"/>
    <n v="1284327.56"/>
  </r>
  <r>
    <x v="162"/>
    <x v="6"/>
    <s v="2025"/>
    <n v="346903.95"/>
    <n v="914355.25"/>
    <n v="0"/>
    <n v="31657.71"/>
    <n v="3360.92"/>
    <n v="167.18748479999999"/>
    <n v="1296445.02"/>
  </r>
  <r>
    <x v="163"/>
    <x v="7"/>
    <s v="2025"/>
    <n v="333331.95"/>
    <n v="913247.45"/>
    <n v="0"/>
    <n v="30377.85"/>
    <n v="3977.01"/>
    <n v="159.7525454"/>
    <n v="1281094.02"/>
  </r>
  <r>
    <x v="164"/>
    <x v="8"/>
    <s v="2025"/>
    <n v="303758.59999999998"/>
    <n v="919851.75"/>
    <n v="0"/>
    <n v="34374.230000000003"/>
    <n v="2739.16"/>
    <n v="150.68233290000001"/>
    <n v="1260874.43"/>
  </r>
  <r>
    <x v="165"/>
    <x v="9"/>
    <s v="2025"/>
    <n v="311615.8"/>
    <n v="941568.35"/>
    <n v="0"/>
    <n v="18300.919999999998"/>
    <n v="2128.81"/>
    <n v="767.96369979999997"/>
    <n v="1274381.83"/>
  </r>
  <r>
    <x v="166"/>
    <x v="10"/>
    <s v="2025"/>
    <n v="329722.34999999998"/>
    <n v="953698.15"/>
    <n v="0"/>
    <n v="16486.990000000002"/>
    <n v="3291.03"/>
    <n v="164.64905659999999"/>
    <n v="1303363.18"/>
  </r>
  <r>
    <x v="167"/>
    <x v="11"/>
    <s v="2025"/>
    <n v="318574.2"/>
    <n v="955000.25"/>
    <n v="0"/>
    <n v="30929.46"/>
    <n v="3089.51"/>
    <n v="155.1600924"/>
    <n v="1307748.58"/>
  </r>
  <r>
    <x v="168"/>
    <x v="0"/>
    <s v="2025"/>
    <n v="326463.2"/>
    <n v="977080.25"/>
    <n v="0"/>
    <n v="27486.55"/>
    <n v="3454.26"/>
    <n v="158.40723639999999"/>
    <n v="1334642.67"/>
  </r>
  <r>
    <x v="169"/>
    <x v="1"/>
    <s v="2025"/>
    <n v="335289.25"/>
    <n v="981873.08"/>
    <n v="0"/>
    <n v="34198.39"/>
    <n v="2647.73"/>
    <n v="170.94696139999999"/>
    <n v="1354179.4"/>
  </r>
  <r>
    <x v="170"/>
    <x v="2"/>
    <s v="2025"/>
    <n v="369446.35"/>
    <n v="1013104.63"/>
    <n v="0"/>
    <n v="37398.42"/>
    <n v="2594.42"/>
    <n v="191.84694450000001"/>
    <n v="1422735.67"/>
  </r>
  <r>
    <x v="171"/>
    <x v="3"/>
    <s v="2025"/>
    <n v="374136.6"/>
    <n v="1010044.38"/>
    <n v="0"/>
    <n v="29769.47"/>
    <n v="2190.15"/>
    <n v="167.66390200000001"/>
    <n v="1416308.27"/>
  </r>
  <r>
    <x v="172"/>
    <x v="4"/>
    <s v="2025"/>
    <n v="361446.1"/>
    <n v="1023826.33"/>
    <n v="0"/>
    <n v="21095"/>
    <n v="2270.1"/>
    <n v="157.5556775"/>
    <n v="1408795.09"/>
  </r>
  <r>
    <x v="173"/>
    <x v="5"/>
    <s v="2025"/>
    <n v="345543.15"/>
    <n v="1036583.43"/>
    <n v="0"/>
    <n v="36494.18"/>
    <n v="2488.4699999999998"/>
    <n v="211.8928555"/>
    <n v="1421321.13"/>
  </r>
  <r>
    <x v="174"/>
    <x v="6"/>
    <s v="2025"/>
    <n v="325478.95"/>
    <n v="1049045.1299999999"/>
    <n v="0"/>
    <n v="41684.15"/>
    <n v="3068.84"/>
    <n v="167.91422919999999"/>
    <n v="1419444.99"/>
  </r>
  <r>
    <x v="175"/>
    <x v="7"/>
    <s v="2025"/>
    <n v="313047.7"/>
    <n v="1042673.63"/>
    <n v="0"/>
    <n v="46074.67"/>
    <n v="2013.09"/>
    <n v="167.86319520000001"/>
    <n v="1403976.96"/>
  </r>
  <r>
    <x v="176"/>
    <x v="8"/>
    <s v="2025"/>
    <n v="293211.75"/>
    <n v="1048169.13"/>
    <n v="0"/>
    <n v="45923.88"/>
    <n v="1716.6"/>
    <n v="473.7259487"/>
    <n v="1389495.09"/>
  </r>
  <r>
    <x v="177"/>
    <x v="9"/>
    <s v="2025"/>
    <n v="348309.75"/>
    <n v="1068651.8799999999"/>
    <n v="0"/>
    <n v="36873.24"/>
    <n v="1430.89"/>
    <n v="212.40121769999999"/>
    <n v="1455478.17"/>
  </r>
  <r>
    <x v="178"/>
    <x v="10"/>
    <s v="2025"/>
    <n v="404263.35"/>
    <n v="1084352.6299999999"/>
    <n v="0"/>
    <n v="36495.06"/>
    <n v="1441.37"/>
    <n v="247.5396958"/>
    <n v="1526799.95"/>
  </r>
  <r>
    <x v="179"/>
    <x v="11"/>
    <s v="2025"/>
    <n v="417425.1"/>
    <n v="1075434.58"/>
    <n v="0"/>
    <n v="45232.56"/>
    <n v="5446.31"/>
    <n v="155.414996"/>
    <n v="1543693.96"/>
  </r>
  <r>
    <x v="180"/>
    <x v="0"/>
    <s v="2025"/>
    <n v="404324.8"/>
    <n v="1078242.93"/>
    <n v="0"/>
    <n v="35665.269999999997"/>
    <n v="5726.48"/>
    <n v="449.2743198"/>
    <n v="1524408.76"/>
  </r>
  <r>
    <x v="181"/>
    <x v="1"/>
    <s v="2025"/>
    <n v="456209.9"/>
    <n v="1102919.1299999999"/>
    <n v="0"/>
    <n v="43578.68"/>
    <n v="5476.98"/>
    <n v="736.73738479999997"/>
    <n v="1608921.43"/>
  </r>
  <r>
    <x v="182"/>
    <x v="2"/>
    <s v="2025"/>
    <n v="498398.45"/>
    <n v="1099065.48"/>
    <n v="0"/>
    <n v="46455.31"/>
    <n v="5558.57"/>
    <n v="744.14549380000005"/>
    <n v="1650221.96"/>
  </r>
  <r>
    <x v="183"/>
    <x v="3"/>
    <s v="2025"/>
    <n v="533403.44999999995"/>
    <n v="1109129.28"/>
    <n v="0"/>
    <n v="44873.88"/>
    <n v="5377.16"/>
    <n v="710.93722190000005"/>
    <n v="1693494.7"/>
  </r>
  <r>
    <x v="184"/>
    <x v="4"/>
    <s v="2025"/>
    <n v="579414.9"/>
    <n v="1124992.1299999999"/>
    <n v="0"/>
    <n v="44234.96"/>
    <n v="5430.48"/>
    <n v="709.75268310000001"/>
    <n v="1754782.23"/>
  </r>
  <r>
    <x v="185"/>
    <x v="5"/>
    <s v="2025"/>
    <n v="613037.69999999995"/>
    <n v="1156496.73"/>
    <n v="0"/>
    <n v="44203.67"/>
    <n v="5093.46"/>
    <n v="757.47813140000005"/>
    <n v="1819589.04"/>
  </r>
  <r>
    <x v="186"/>
    <x v="6"/>
    <s v="2025"/>
    <n v="602705.75"/>
    <n v="1190575.3799999999"/>
    <n v="0"/>
    <n v="14006.12"/>
    <n v="5744.18"/>
    <n v="716.48850400000003"/>
    <n v="1813747.91"/>
  </r>
  <r>
    <x v="187"/>
    <x v="7"/>
    <s v="2025"/>
    <n v="605966.85"/>
    <n v="1197041.0900000001"/>
    <n v="0"/>
    <n v="13280.24"/>
    <n v="5773.45"/>
    <n v="713.19401189999996"/>
    <n v="1822774.82"/>
  </r>
  <r>
    <x v="188"/>
    <x v="8"/>
    <s v="2025"/>
    <n v="643197"/>
    <n v="1208592.69"/>
    <n v="0"/>
    <n v="3319.34"/>
    <n v="5530.12"/>
    <n v="730.24140290000003"/>
    <n v="1861369.38"/>
  </r>
  <r>
    <x v="189"/>
    <x v="9"/>
    <s v="2025"/>
    <n v="641655.15"/>
    <n v="1237619.99"/>
    <n v="0"/>
    <n v="0"/>
    <n v="6382.82"/>
    <n v="707.61183960000005"/>
    <n v="1886365.57"/>
  </r>
  <r>
    <x v="190"/>
    <x v="10"/>
    <s v="2025"/>
    <n v="644953.44999999995"/>
    <n v="1260648.69"/>
    <n v="0"/>
    <n v="12666.95"/>
    <n v="5729.8"/>
    <n v="702.9555613"/>
    <n v="1924701.84"/>
  </r>
  <r>
    <x v="191"/>
    <x v="11"/>
    <s v="2025"/>
    <n v="645140.05000000005"/>
    <n v="1255396.54"/>
    <n v="0"/>
    <n v="29932.63"/>
    <n v="5738.79"/>
    <n v="700.84689979999996"/>
    <n v="1936908.86"/>
  </r>
  <r>
    <x v="192"/>
    <x v="0"/>
    <s v="2025"/>
    <n v="619529.6"/>
    <n v="1256750.54"/>
    <n v="0"/>
    <n v="17304.25"/>
    <n v="5857.26"/>
    <n v="707.07479469999998"/>
    <n v="1900148.72"/>
  </r>
  <r>
    <x v="193"/>
    <x v="1"/>
    <s v="2025"/>
    <n v="633990.55000000005"/>
    <n v="1243235.97"/>
    <n v="0"/>
    <n v="25997.41"/>
    <n v="5863.37"/>
    <n v="798.72140360000003"/>
    <n v="1909886.02"/>
  </r>
  <r>
    <x v="194"/>
    <x v="2"/>
    <s v="2025"/>
    <n v="640161.5"/>
    <n v="1268184.97"/>
    <n v="0"/>
    <n v="30270.16"/>
    <n v="5956.93"/>
    <n v="705.88612109999997"/>
    <n v="1945279.45"/>
  </r>
  <r>
    <x v="195"/>
    <x v="3"/>
    <s v="2025"/>
    <n v="651292.05000000005"/>
    <n v="1317050.27"/>
    <n v="0"/>
    <n v="0"/>
    <n v="5657.06"/>
    <n v="693.03"/>
    <n v="1974692.41"/>
  </r>
  <r>
    <x v="196"/>
    <x v="4"/>
    <s v="2025"/>
    <n v="708469.3"/>
    <n v="1325302.42"/>
    <n v="0"/>
    <n v="0"/>
    <n v="10856.49"/>
    <n v="869.6"/>
    <n v="2045497.81"/>
  </r>
  <r>
    <x v="197"/>
    <x v="5"/>
    <s v="2025"/>
    <n v="767994.9"/>
    <n v="1332001.27"/>
    <n v="0"/>
    <n v="0"/>
    <n v="11019.9"/>
    <n v="720.55"/>
    <n v="2111736.62"/>
  </r>
  <r>
    <x v="198"/>
    <x v="6"/>
    <s v="2025"/>
    <n v="764550.85"/>
    <n v="1337180.1200000001"/>
    <n v="0"/>
    <n v="9209"/>
    <n v="12169.33"/>
    <n v="705.46"/>
    <n v="2123814.7599999998"/>
  </r>
  <r>
    <x v="199"/>
    <x v="7"/>
    <s v="2025"/>
    <n v="745475.7"/>
    <n v="1356661.47"/>
    <n v="0"/>
    <n v="21189.8"/>
    <n v="11934.77"/>
    <n v="697.97"/>
    <n v="2135959.71"/>
  </r>
  <r>
    <x v="200"/>
    <x v="8"/>
    <s v="2025"/>
    <n v="748642.5"/>
    <n v="1386916.52"/>
    <n v="0"/>
    <n v="24716.63"/>
    <n v="12217.67"/>
    <n v="699.63359860000003"/>
    <n v="2173192.9500000002"/>
  </r>
  <r>
    <x v="201"/>
    <x v="9"/>
    <s v="2025"/>
    <n v="759655.95"/>
    <n v="1402851.12"/>
    <n v="0"/>
    <n v="17382.490000000002"/>
    <n v="15977.18"/>
    <n v="695.84"/>
    <n v="2196562.58"/>
  </r>
  <r>
    <x v="202"/>
    <x v="10"/>
    <s v="2025"/>
    <n v="727863.95"/>
    <n v="1451540.57"/>
    <n v="0"/>
    <n v="40662.239999999998"/>
    <n v="8281.8700000000008"/>
    <n v="691.87386279999998"/>
    <n v="2229040.5"/>
  </r>
  <r>
    <x v="203"/>
    <x v="11"/>
    <s v="2025"/>
    <n v="708562.5"/>
    <n v="1461624.22"/>
    <n v="0"/>
    <n v="42316.13"/>
    <n v="8048.2"/>
    <n v="696.41129880000005"/>
    <n v="2221247.46"/>
  </r>
  <r>
    <x v="204"/>
    <x v="0"/>
    <s v="2025"/>
    <n v="755312.4"/>
    <n v="1490520.27"/>
    <n v="0"/>
    <n v="29917.29"/>
    <n v="7472.41"/>
    <n v="681.60716809999997"/>
    <n v="2283903.98"/>
  </r>
  <r>
    <x v="205"/>
    <x v="1"/>
    <s v="2025"/>
    <n v="791620.3"/>
    <n v="1492527.97"/>
    <n v="0"/>
    <n v="46207.85"/>
    <n v="7530.85"/>
    <n v="704.54563169999994"/>
    <n v="2338591.52"/>
  </r>
  <r>
    <x v="206"/>
    <x v="2"/>
    <s v="2025"/>
    <n v="795984.9"/>
    <n v="1528194.42"/>
    <n v="0"/>
    <n v="39654.620000000003"/>
    <n v="7476"/>
    <n v="698.39173140000003"/>
    <n v="2372008.34"/>
  </r>
  <r>
    <x v="207"/>
    <x v="3"/>
    <s v="2025"/>
    <n v="812968.1"/>
    <n v="1550412.42"/>
    <n v="0"/>
    <n v="44025.33"/>
    <n v="7494.16"/>
    <n v="710.60141439999995"/>
    <n v="2415610.61"/>
  </r>
  <r>
    <x v="208"/>
    <x v="4"/>
    <s v="2025"/>
    <n v="862010.2"/>
    <n v="1533417.92"/>
    <n v="0"/>
    <n v="44353.23"/>
    <n v="7450.49"/>
    <n v="701.17840390000003"/>
    <n v="2447933.02"/>
  </r>
  <r>
    <x v="209"/>
    <x v="5"/>
    <s v="2025"/>
    <n v="901906.65"/>
    <n v="1512230.47"/>
    <n v="0"/>
    <n v="56849.24"/>
    <n v="7503.83"/>
    <n v="702.71100669999998"/>
    <n v="2479192.9"/>
  </r>
  <r>
    <x v="210"/>
    <x v="6"/>
    <s v="2025"/>
    <n v="968948.9"/>
    <n v="1509361.32"/>
    <n v="0"/>
    <n v="26340.05"/>
    <n v="8089.27"/>
    <n v="695.20280009999999"/>
    <n v="2513434.75"/>
  </r>
  <r>
    <x v="211"/>
    <x v="7"/>
    <s v="2025"/>
    <n v="945208.05"/>
    <n v="1524823.47"/>
    <n v="0"/>
    <n v="15055.18"/>
    <n v="7717.87"/>
    <n v="705.01670899999999"/>
    <n v="2493509.59"/>
  </r>
  <r>
    <x v="212"/>
    <x v="8"/>
    <s v="2025"/>
    <n v="966810.65"/>
    <n v="1529128.67"/>
    <n v="0"/>
    <n v="36290.51"/>
    <n v="7587.72"/>
    <n v="688.84205840000004"/>
    <n v="2540506.4"/>
  </r>
  <r>
    <x v="213"/>
    <x v="9"/>
    <s v="2025"/>
    <n v="974725.55"/>
    <n v="1528542.02"/>
    <n v="0"/>
    <n v="25174.32"/>
    <n v="7550.44"/>
    <n v="680.72219719999998"/>
    <n v="2536673.0499999998"/>
  </r>
  <r>
    <x v="214"/>
    <x v="10"/>
    <s v="2025"/>
    <n v="972855.7"/>
    <n v="1547185.8"/>
    <n v="0"/>
    <n v="44892.06"/>
    <n v="8188.96"/>
    <n v="694.89944030000004"/>
    <n v="2573817.42"/>
  </r>
  <r>
    <x v="215"/>
    <x v="11"/>
    <s v="2025"/>
    <n v="922150.3"/>
    <n v="1554475.4"/>
    <n v="0"/>
    <n v="64824.21"/>
    <n v="8182.54"/>
    <n v="696.65793169999995"/>
    <n v="2550329.11"/>
  </r>
  <r>
    <x v="216"/>
    <x v="0"/>
    <s v="2025"/>
    <n v="967274.65"/>
    <n v="1592900.75"/>
    <n v="0"/>
    <n v="36890.44"/>
    <n v="7987.8"/>
    <n v="696.08485729999995"/>
    <n v="2605749.73"/>
  </r>
  <r>
    <x v="217"/>
    <x v="1"/>
    <s v="2025"/>
    <n v="994273.7"/>
    <n v="1669550.55"/>
    <n v="0"/>
    <n v="19665.990000000002"/>
    <n v="8354.81"/>
    <n v="687.31501939999998"/>
    <n v="2692532.37"/>
  </r>
  <r>
    <x v="218"/>
    <x v="2"/>
    <s v="2025"/>
    <n v="971275.3"/>
    <n v="1686576.2"/>
    <n v="0"/>
    <n v="36895.82"/>
    <n v="8497.81"/>
    <n v="1248.475666"/>
    <n v="2704493.61"/>
  </r>
  <r>
    <x v="219"/>
    <x v="3"/>
    <s v="2025"/>
    <n v="1025174.05"/>
    <n v="1693671.6"/>
    <n v="0"/>
    <n v="13784.09"/>
    <n v="8581.52"/>
    <n v="1254.72"/>
    <n v="2742465.98"/>
  </r>
  <r>
    <x v="220"/>
    <x v="4"/>
    <s v="2025"/>
    <n v="987246.9"/>
    <n v="1747322.85"/>
    <n v="0"/>
    <n v="35969.1"/>
    <n v="2386.63"/>
    <n v="1248.56"/>
    <n v="2774174.04"/>
  </r>
  <r>
    <x v="221"/>
    <x v="5"/>
    <s v="2025"/>
    <n v="975315"/>
    <n v="1749709.95"/>
    <n v="0"/>
    <n v="57327.7"/>
    <n v="3421.67"/>
    <n v="1269.1500000000001"/>
    <n v="2787043.48"/>
  </r>
  <r>
    <x v="222"/>
    <x v="6"/>
    <s v="2025"/>
    <n v="974613.6"/>
    <n v="1800262.9"/>
    <n v="0"/>
    <n v="65974.38"/>
    <n v="3134.32"/>
    <n v="1242.03"/>
    <n v="2845227.24"/>
  </r>
  <r>
    <x v="223"/>
    <x v="7"/>
    <s v="2025"/>
    <n v="968954.4"/>
    <n v="1843909.59"/>
    <n v="0"/>
    <n v="59552.5"/>
    <n v="3368.22"/>
    <n v="1252.52"/>
    <n v="2877037.23"/>
  </r>
  <r>
    <x v="224"/>
    <x v="8"/>
    <s v="2025"/>
    <n v="949974.3"/>
    <n v="1831764.14"/>
    <n v="0"/>
    <n v="68231.520000000004"/>
    <n v="3403.54"/>
    <n v="1252.69"/>
    <n v="2854626.19"/>
  </r>
  <r>
    <x v="225"/>
    <x v="9"/>
    <s v="2025"/>
    <n v="917880.1"/>
    <n v="1912129.74"/>
    <n v="0"/>
    <n v="65503.9"/>
    <n v="2726.83"/>
    <n v="1248.5999999999999"/>
    <n v="2899489.18"/>
  </r>
  <r>
    <x v="226"/>
    <x v="10"/>
    <s v="2025"/>
    <n v="917192"/>
    <n v="1940474.19"/>
    <n v="0"/>
    <n v="57230.74"/>
    <n v="3560.2"/>
    <n v="1252.97"/>
    <n v="2919710.1"/>
  </r>
  <r>
    <x v="227"/>
    <x v="11"/>
    <s v="2025"/>
    <n v="900000.6"/>
    <n v="1977041.54"/>
    <n v="0"/>
    <n v="63724.46"/>
    <n v="2446.92"/>
    <n v="1237.83"/>
    <n v="2944451.36"/>
  </r>
  <r>
    <x v="228"/>
    <x v="0"/>
    <s v="2025"/>
    <n v="900519.4"/>
    <n v="2041057.39"/>
    <n v="0"/>
    <n v="59193.96"/>
    <n v="3480.11"/>
    <n v="1242.26"/>
    <n v="3005493.11"/>
  </r>
  <r>
    <x v="229"/>
    <x v="1"/>
    <s v="2025"/>
    <n v="938379"/>
    <n v="2069240.49"/>
    <n v="0"/>
    <n v="30465.84"/>
    <n v="3421.27"/>
    <n v="1250.76"/>
    <n v="3042757.36"/>
  </r>
  <r>
    <x v="230"/>
    <x v="2"/>
    <s v="2025"/>
    <n v="921687.7"/>
    <n v="2092635.74"/>
    <n v="0"/>
    <n v="54181.61"/>
    <n v="2790.5"/>
    <n v="1241.6400000000001"/>
    <n v="3072537.19"/>
  </r>
  <r>
    <x v="231"/>
    <x v="3"/>
    <s v="2025"/>
    <n v="909825.35"/>
    <n v="2152065.14"/>
    <n v="0"/>
    <n v="54592.58"/>
    <n v="4043.07"/>
    <n v="1237.48"/>
    <n v="3121763.61"/>
  </r>
  <r>
    <x v="232"/>
    <x v="4"/>
    <s v="2025"/>
    <n v="918787.1"/>
    <n v="2181800.09"/>
    <n v="0"/>
    <n v="50147.519999999997"/>
    <n v="3511.06"/>
    <n v="1245.98"/>
    <n v="3155491.75"/>
  </r>
  <r>
    <x v="233"/>
    <x v="5"/>
    <s v="2025"/>
    <n v="907651.5"/>
    <n v="2220339.4900000002"/>
    <n v="0"/>
    <n v="47149.78"/>
    <n v="2007.33"/>
    <n v="1273.18"/>
    <n v="3178421.28"/>
  </r>
  <r>
    <x v="234"/>
    <x v="6"/>
    <s v="2025"/>
    <n v="970609.95"/>
    <n v="2297846.54"/>
    <n v="0"/>
    <n v="0"/>
    <n v="3841.86"/>
    <n v="1253.0899999999999"/>
    <n v="3273551.44"/>
  </r>
  <r>
    <x v="235"/>
    <x v="7"/>
    <s v="2025"/>
    <n v="936232.7"/>
    <n v="2418317.9900000002"/>
    <n v="0"/>
    <n v="43400.39"/>
    <n v="3305.26"/>
    <n v="1244.3900000000001"/>
    <n v="3402500.73"/>
  </r>
  <r>
    <x v="236"/>
    <x v="8"/>
    <s v="2025"/>
    <n v="914688.6"/>
    <n v="2482244.14"/>
    <n v="0"/>
    <n v="56206.33"/>
    <n v="2717.31"/>
    <n v="1250.1199999999999"/>
    <n v="3457106.5"/>
  </r>
  <r>
    <x v="237"/>
    <x v="9"/>
    <s v="2025"/>
    <n v="878634.75"/>
    <n v="2511271.34"/>
    <n v="0"/>
    <n v="63534.99"/>
    <n v="2937.44"/>
    <n v="1266.0999999999999"/>
    <n v="3457644.63"/>
  </r>
  <r>
    <x v="238"/>
    <x v="10"/>
    <s v="2025"/>
    <n v="884210.2"/>
    <n v="2541515.39"/>
    <n v="0"/>
    <n v="52706.83"/>
    <n v="2964.6"/>
    <n v="1256.53"/>
    <n v="3482653.56"/>
  </r>
  <r>
    <x v="239"/>
    <x v="11"/>
    <s v="2025"/>
    <n v="875669.7"/>
    <n v="2561331.2400000002"/>
    <n v="0"/>
    <n v="47597.7"/>
    <n v="2699.27"/>
    <n v="1243.27"/>
    <n v="3488541.18"/>
  </r>
  <r>
    <x v="240"/>
    <x v="0"/>
    <s v="2025"/>
    <n v="805415.1"/>
    <n v="2667020.29"/>
    <n v="0"/>
    <n v="55270.86"/>
    <n v="3608.98"/>
    <n v="1246.29"/>
    <n v="3532561.52"/>
  </r>
  <r>
    <x v="241"/>
    <x v="1"/>
    <s v="2025"/>
    <n v="767398.95"/>
    <n v="2703562.48"/>
    <n v="0"/>
    <n v="55399.91"/>
    <n v="3576.67"/>
    <n v="1244.93"/>
    <n v="3531182.93"/>
  </r>
  <r>
    <x v="242"/>
    <x v="2"/>
    <s v="2025"/>
    <n v="781297.65"/>
    <n v="2734467.78"/>
    <n v="0"/>
    <n v="49282.82"/>
    <n v="3550.92"/>
    <n v="1241.4000000000001"/>
    <n v="3569840.57"/>
  </r>
  <r>
    <x v="243"/>
    <x v="3"/>
    <s v="2025"/>
    <n v="766563.5"/>
    <n v="2796709.18"/>
    <n v="0"/>
    <n v="65844.5"/>
    <n v="2557.6"/>
    <n v="1240.02"/>
    <n v="3632914.79"/>
  </r>
  <r>
    <x v="244"/>
    <x v="4"/>
    <s v="2025"/>
    <n v="777068.65"/>
    <n v="2829728.83"/>
    <n v="0"/>
    <n v="75441.14"/>
    <n v="3400.37"/>
    <n v="1252.73"/>
    <n v="3686891.71"/>
  </r>
  <r>
    <x v="245"/>
    <x v="5"/>
    <s v="2025"/>
    <n v="784774.75"/>
    <n v="2849935.63"/>
    <n v="0"/>
    <n v="59279.44"/>
    <n v="2455.4"/>
    <n v="647.97"/>
    <n v="3697093.18"/>
  </r>
  <r>
    <x v="246"/>
    <x v="6"/>
    <s v="2025"/>
    <n v="770951.95"/>
    <n v="2943979.08"/>
    <n v="0"/>
    <n v="72914.62"/>
    <n v="3644.05"/>
    <n v="657.19"/>
    <n v="3792146.88"/>
  </r>
  <r>
    <x v="247"/>
    <x v="7"/>
    <s v="2025"/>
    <n v="778585.55"/>
    <n v="3025014.78"/>
    <n v="0"/>
    <n v="56759.519999999997"/>
    <n v="3890.22"/>
    <n v="625.71"/>
    <n v="3864875.77"/>
  </r>
  <r>
    <x v="248"/>
    <x v="8"/>
    <s v="2025"/>
    <n v="782853.25"/>
    <n v="3096840.78"/>
    <n v="0"/>
    <n v="55110.01"/>
    <n v="2351.71"/>
    <n v="621.70000000000005"/>
    <n v="3937777.45"/>
  </r>
  <r>
    <x v="249"/>
    <x v="9"/>
    <s v="2025"/>
    <n v="754054.6"/>
    <n v="3139419.88"/>
    <n v="0"/>
    <n v="62347.47"/>
    <n v="3061.69"/>
    <n v="639.66"/>
    <n v="3959523.3"/>
  </r>
  <r>
    <x v="250"/>
    <x v="10"/>
    <s v="2025"/>
    <n v="739168.35"/>
    <n v="3203904.01"/>
    <n v="0"/>
    <n v="60494.46"/>
    <n v="3894.84"/>
    <n v="615.65"/>
    <n v="4008077.3"/>
  </r>
  <r>
    <x v="251"/>
    <x v="11"/>
    <s v="2025"/>
    <n v="727994.55"/>
    <n v="3242241.61"/>
    <n v="0"/>
    <n v="59312.78"/>
    <n v="2208.62"/>
    <n v="610.63"/>
    <n v="4032368.18"/>
  </r>
  <r>
    <x v="252"/>
    <x v="0"/>
    <s v="2025"/>
    <n v="723139.8"/>
    <n v="3304897.01"/>
    <n v="0"/>
    <n v="75150.539999999994"/>
    <n v="6301.64"/>
    <n v="631.53"/>
    <n v="4110120.51"/>
  </r>
  <r>
    <x v="253"/>
    <x v="1"/>
    <s v="2025"/>
    <n v="698323.2"/>
    <n v="3400347.01"/>
    <n v="0"/>
    <n v="74695.100000000006"/>
    <n v="7428.95"/>
    <n v="626.23"/>
    <n v="4181420.48"/>
  </r>
  <r>
    <x v="254"/>
    <x v="2"/>
    <s v="2025"/>
    <n v="675295.3"/>
    <n v="3440610.21"/>
    <n v="0"/>
    <n v="68395.179999999993"/>
    <n v="6847.82"/>
    <n v="622.5"/>
    <n v="4191771.01"/>
  </r>
  <r>
    <x v="255"/>
    <x v="3"/>
    <s v="2025"/>
    <n v="659444.30000000005"/>
    <n v="3501346.51"/>
    <n v="0"/>
    <n v="58631.49"/>
    <n v="6798.56"/>
    <n v="622.54999999999995"/>
    <n v="4226843.41"/>
  </r>
  <r>
    <x v="256"/>
    <x v="4"/>
    <s v="2025"/>
    <n v="650046"/>
    <n v="3543865.1"/>
    <n v="0"/>
    <n v="63046.87"/>
    <n v="11070.27"/>
    <n v="628.55999999999995"/>
    <n v="4268656.8099999996"/>
  </r>
  <r>
    <x v="257"/>
    <x v="5"/>
    <s v="2025"/>
    <n v="647043.69999999995"/>
    <n v="3569092.01"/>
    <n v="0"/>
    <n v="58502.25"/>
    <n v="13054.41"/>
    <n v="640.6"/>
    <n v="4288332.96"/>
  </r>
  <r>
    <x v="258"/>
    <x v="6"/>
    <s v="2025"/>
    <n v="665244.30000000005"/>
    <n v="3585114.16"/>
    <n v="0"/>
    <n v="45439.46"/>
    <n v="14245.63"/>
    <n v="647.99"/>
    <n v="4310691.54"/>
  </r>
  <r>
    <x v="259"/>
    <x v="7"/>
    <s v="2025"/>
    <n v="678260.55"/>
    <n v="3595250.31"/>
    <n v="0"/>
    <n v="49145.21"/>
    <n v="11974.22"/>
    <n v="643.15"/>
    <n v="4335273.4400000004"/>
  </r>
  <r>
    <x v="260"/>
    <x v="8"/>
    <s v="2025"/>
    <n v="690569.05"/>
    <n v="3634864.41"/>
    <n v="0"/>
    <n v="27247.35"/>
    <n v="12965.12"/>
    <n v="632.76"/>
    <n v="4366278.6900000004"/>
  </r>
  <r>
    <x v="261"/>
    <x v="9"/>
    <s v="2025"/>
    <n v="679456.3"/>
    <n v="3632708.9"/>
    <n v="0"/>
    <n v="59819.48"/>
    <n v="13452.05"/>
    <n v="657.61"/>
    <n v="4386094.34"/>
  </r>
  <r>
    <x v="262"/>
    <x v="10"/>
    <s v="2025"/>
    <n v="705967.7"/>
    <n v="3673801.94"/>
    <n v="0"/>
    <n v="41701.919999999998"/>
    <n v="13824.18"/>
    <n v="641.42999999999995"/>
    <n v="4435937.16"/>
  </r>
  <r>
    <x v="263"/>
    <x v="11"/>
    <s v="2025"/>
    <n v="689244.3"/>
    <n v="3710621.74"/>
    <n v="0"/>
    <n v="58498.05"/>
    <n v="13827.53"/>
    <n v="646.9"/>
    <n v="4472838.5199999996"/>
  </r>
  <r>
    <x v="264"/>
    <x v="0"/>
    <s v="2025"/>
    <n v="676659.6"/>
    <n v="3744037.59"/>
    <n v="0"/>
    <n v="65998.59"/>
    <n v="14370.13"/>
    <n v="648.23"/>
    <n v="4501714.13"/>
  </r>
  <r>
    <x v="265"/>
    <x v="1"/>
    <s v="2025"/>
    <n v="693142.45"/>
    <n v="3773447.09"/>
    <n v="0"/>
    <n v="68726.100000000006"/>
    <n v="15599.72"/>
    <n v="645.91"/>
    <n v="4551561.2699999996"/>
  </r>
  <r>
    <x v="266"/>
    <x v="2"/>
    <s v="2025"/>
    <n v="683592.15"/>
    <n v="3771029.69"/>
    <n v="0"/>
    <n v="77979.23"/>
    <n v="6338.93"/>
    <n v="652.16"/>
    <n v="4539592.17"/>
  </r>
  <r>
    <x v="267"/>
    <x v="3"/>
    <s v="2025"/>
    <n v="683613"/>
    <n v="3781433.54"/>
    <n v="0"/>
    <n v="69600.929999999993"/>
    <n v="7050.77"/>
    <n v="652.30999999999995"/>
    <n v="4542350.54"/>
  </r>
  <r>
    <x v="268"/>
    <x v="4"/>
    <s v="2025"/>
    <n v="641493.55000000005"/>
    <n v="3821340.23"/>
    <n v="0"/>
    <n v="78965.55"/>
    <n v="7228.85"/>
    <n v="618.4"/>
    <n v="4549646.58"/>
  </r>
  <r>
    <x v="269"/>
    <x v="5"/>
    <s v="2025"/>
    <n v="631906.19999999995"/>
    <n v="4013890.63"/>
    <n v="0"/>
    <n v="76456.929999999993"/>
    <n v="13692.07"/>
    <n v="96166.24"/>
    <n v="4832112.0599999996"/>
  </r>
  <r>
    <x v="270"/>
    <x v="6"/>
    <s v="2025"/>
    <n v="602312.80000000005"/>
    <n v="4097244.48"/>
    <n v="0"/>
    <n v="61117.84"/>
    <n v="14531.33"/>
    <n v="98320.86"/>
    <n v="4873527.3099999996"/>
  </r>
  <r>
    <x v="271"/>
    <x v="7"/>
    <s v="2025"/>
    <n v="584879.85"/>
    <n v="4139722.83"/>
    <n v="0"/>
    <n v="72054.06"/>
    <n v="16246.82"/>
    <n v="99435.38"/>
    <n v="4912338.93"/>
  </r>
  <r>
    <x v="272"/>
    <x v="8"/>
    <s v="2025"/>
    <n v="575392.94999999995"/>
    <n v="4149806.73"/>
    <n v="0"/>
    <n v="75704.37"/>
    <n v="16406.27"/>
    <n v="97295.85"/>
    <n v="4914606.17"/>
  </r>
  <r>
    <x v="273"/>
    <x v="9"/>
    <s v="2025"/>
    <n v="574407.4"/>
    <n v="4159083.03"/>
    <n v="0"/>
    <n v="73933.69"/>
    <n v="6702.76"/>
    <n v="98902.56"/>
    <n v="4913029.4400000004"/>
  </r>
  <r>
    <x v="274"/>
    <x v="10"/>
    <s v="2025"/>
    <n v="572800.19999999995"/>
    <n v="4224907.7300000004"/>
    <n v="0"/>
    <n v="83938.51"/>
    <n v="6617.56"/>
    <n v="102486.73"/>
    <n v="4990750.7300000004"/>
  </r>
  <r>
    <x v="275"/>
    <x v="11"/>
    <s v="2025"/>
    <n v="564083.65"/>
    <n v="4271815.9800000004"/>
    <n v="0"/>
    <n v="94127.51"/>
    <n v="15225.51"/>
    <n v="104855.89"/>
    <n v="5050108.54"/>
  </r>
  <r>
    <x v="276"/>
    <x v="0"/>
    <s v="2025"/>
    <n v="582259.05000000005"/>
    <n v="4272252.18"/>
    <n v="0"/>
    <n v="83448.009999999995"/>
    <n v="5380.34"/>
    <n v="107102.42"/>
    <n v="5050442"/>
  </r>
  <r>
    <x v="277"/>
    <x v="1"/>
    <s v="2025"/>
    <n v="565694.30000000005"/>
    <n v="4442096.2300000004"/>
    <n v="0"/>
    <n v="94318.8"/>
    <n v="5117.04"/>
    <n v="107099.35"/>
    <n v="5214325.71"/>
  </r>
  <r>
    <x v="278"/>
    <x v="2"/>
    <s v="2025"/>
    <n v="573630.85"/>
    <n v="4478537.58"/>
    <n v="0"/>
    <n v="92181.26"/>
    <n v="5117.04"/>
    <n v="107103.13"/>
    <n v="5256569.8600000003"/>
  </r>
  <r>
    <x v="279"/>
    <x v="3"/>
    <s v="2025"/>
    <n v="583280"/>
    <n v="4561017.88"/>
    <n v="0"/>
    <n v="89306"/>
    <n v="4298.32"/>
    <n v="85810.58"/>
    <n v="5323712.78"/>
  </r>
  <r>
    <x v="280"/>
    <x v="4"/>
    <s v="2025"/>
    <n v="605549.19999999995"/>
    <n v="4539757.88"/>
    <n v="0"/>
    <n v="84956.42"/>
    <n v="5467.52"/>
    <n v="84156.43"/>
    <n v="5319887.46"/>
  </r>
  <r>
    <x v="281"/>
    <x v="5"/>
    <s v="2025"/>
    <n v="632514.85"/>
    <n v="4627122.83"/>
    <n v="0"/>
    <n v="61020.67"/>
    <n v="5467.52"/>
    <n v="84158.56"/>
    <n v="5410284.4299999997"/>
  </r>
  <r>
    <x v="282"/>
    <x v="6"/>
    <s v="2025"/>
    <n v="667963.05000000005"/>
    <n v="4637887.1789999995"/>
    <n v="0"/>
    <n v="60529.060299999997"/>
    <n v="2487.1389600000002"/>
    <n v="84129.104229999997"/>
    <n v="5452995.5329999998"/>
  </r>
  <r>
    <x v="283"/>
    <x v="7"/>
    <s v="2025"/>
    <n v="690018.85"/>
    <n v="4729220.4790000003"/>
    <n v="0"/>
    <n v="49517.188779999997"/>
    <n v="4533.2141119999997"/>
    <n v="85055.717950000006"/>
    <n v="5558345.4500000002"/>
  </r>
  <r>
    <x v="284"/>
    <x v="8"/>
    <s v="2025"/>
    <n v="728515.35"/>
    <n v="4785629.7790000001"/>
    <n v="0"/>
    <n v="0"/>
    <n v="4327.5837670000001"/>
    <n v="83237.609899999996"/>
    <n v="5601710.3229999999"/>
  </r>
  <r>
    <x v="285"/>
    <x v="9"/>
    <s v="2025"/>
    <n v="776201.15"/>
    <n v="4802758.6789999995"/>
    <n v="0"/>
    <n v="28634.510780000001"/>
    <n v="4327.5837670000001"/>
    <n v="83296.518939999994"/>
    <n v="5695218.443"/>
  </r>
  <r>
    <x v="286"/>
    <x v="10"/>
    <s v="2025"/>
    <n v="850803.35"/>
    <n v="4840349.4289999995"/>
    <n v="0"/>
    <n v="31773.63348"/>
    <n v="4679.0990700000002"/>
    <n v="81692.783869999999"/>
    <n v="5809298.2960000001"/>
  </r>
  <r>
    <x v="287"/>
    <x v="11"/>
    <s v="2025"/>
    <n v="862169.3"/>
    <n v="4884046.3789999997"/>
    <n v="0"/>
    <n v="37476.250719999996"/>
    <n v="4388.7122060000002"/>
    <n v="80192.517819999994"/>
    <n v="5868273.1600000001"/>
  </r>
  <r>
    <x v="288"/>
    <x v="0"/>
    <s v="2025"/>
    <n v="872388.45"/>
    <n v="4936766.4790000003"/>
    <n v="0"/>
    <n v="35237.146269999997"/>
    <n v="3734.8589740000002"/>
    <n v="80233.331090000007"/>
    <n v="5928360.2649999997"/>
  </r>
  <r>
    <x v="289"/>
    <x v="1"/>
    <s v="2025"/>
    <n v="902903.4"/>
    <n v="5016910.0789999999"/>
    <n v="0"/>
    <n v="60569.671580000002"/>
    <n v="3734.8589740000002"/>
    <n v="80245.104389999993"/>
    <n v="6064363.114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5E790-6568-4CBF-BB65-C9B517D11809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 rowHeaderCaption="Months">
  <location ref="A3:G5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nthly-Treasury Bills*" fld="3" baseField="0" baseItem="0"/>
    <dataField name="Monthly -Treasury Bonds" fld="4" baseField="0" baseItem="0"/>
    <dataField name="Monthly  Government Stocks" fld="5" baseField="0" baseItem="0"/>
    <dataField name="Monthly -Overdraft at Central Bank" fld="6" baseField="0" baseItem="0"/>
    <dataField name="Monthly - Advances from Commercial Banks" fld="7" baseField="0" baseItem="0"/>
    <dataField name="Monthly- Other Domestic Debt**" fld="8" baseField="0" baseItem="0"/>
  </dataFields>
  <formats count="1">
    <format dxfId="0">
      <pivotArea outline="0" collapsedLevelsAreSubtotals="1" fieldPosition="0"/>
    </format>
  </formats>
  <chartFormats count="30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9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9" format="18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9" format="19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9" format="20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2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2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8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8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8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DAA57-9C45-444F-9A51-6E94D8DFF95C}" name="PivotTable1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3:C145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vernment Stocks" fld="5" baseField="0" baseItem="0"/>
    <dataField name="Sum of Total Domestic Debt***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49E80-F276-440B-89FE-ED257C5E96E2}" name="PivotTable1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8:C150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verdraft at Central Bank" fld="6" baseField="0" baseItem="0"/>
    <dataField name="Sum of Total Domestic Debt***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E8F30-7546-4B9C-B7FF-6ADF0EDDD3B6}" name="PivotTable1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2:C154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dvances from Commercial Banks" fld="7" baseField="0" baseItem="0"/>
    <dataField name="Sum of Total Domestic Debt***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BCBEF-5990-4140-89C9-F79DB65605D4}" name="PivotTable1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6:C158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ther Domestic Debt**" fld="8" baseField="0" baseItem="0"/>
    <dataField name="Sum of Total Domestic Debt***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D56C1-571E-45A0-A06B-D0A14CD81457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Months">
  <location ref="A34:C36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reasury Bills**" fld="3" baseField="0" baseItem="0"/>
    <dataField name="Sum of Total Domestic Debt***" fld="9" baseField="0" baseItem="0"/>
  </dataFields>
  <formats count="5">
    <format dxfId="1">
      <pivotArea type="all" dataOnly="0" outline="0" fieldPosition="0"/>
    </format>
    <format dxfId="2">
      <pivotArea outline="0" collapsedLevelsAreSubtotals="1" fieldPosition="0"/>
    </format>
    <format dxfId="3">
      <pivotArea field="1" type="button" dataOnly="0" labelOnly="1" outline="0" axis="axisRow" fieldPosition="0"/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97850-29FE-4015-90F6-91411800A0E6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Months">
  <location ref="A53:C55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easury Bonds" fld="4" baseField="0" baseItem="0"/>
    <dataField name="Sum of Total Domestic Debt***" fld="9" baseField="0" baseItem="0"/>
  </dataFields>
  <chartFormats count="1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258CE-47B4-4833-A862-18FBFB406296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Months">
  <location ref="A71:C73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vernment Stocks" fld="5" baseField="0" baseItem="0"/>
    <dataField name="Sum of Total Domestic Debt***" fld="9" baseField="0" baseItem="0"/>
  </dataFields>
  <formats count="3">
    <format dxfId="6">
      <pivotArea type="all" dataOnly="0" outline="0" fieldPosition="0"/>
    </format>
    <format dxfId="7">
      <pivotArea outline="0" collapsedLevelsAreSubtotals="1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57325-D7D2-4F43-8B7F-8EB058ACD716}" name="PivotTable10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85:C87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verdraft at Central Bank" fld="6" baseField="0" baseItem="0"/>
    <dataField name="Sum of Total Domestic Debt***" fld="9" baseField="0" baseItem="0"/>
  </dataFields>
  <formats count="3">
    <format dxfId="9">
      <pivotArea type="all" dataOnly="0" outline="0" fieldPosition="0"/>
    </format>
    <format dxfId="10">
      <pivotArea outline="0" collapsedLevelsAreSubtotals="1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6BE3E-5665-40A8-ADFA-68C3AED67FB7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03:C105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dvances from Commercial Banks" fld="7" baseField="0" baseItem="0"/>
    <dataField name="Sum of Total Domestic Debt***" fld="9" baseField="0" baseItem="0"/>
  </dataFields>
  <formats count="3">
    <format dxfId="12">
      <pivotArea type="all" dataOnly="0" outline="0" fieldPosition="0"/>
    </format>
    <format dxfId="13">
      <pivotArea outline="0" collapsedLevelsAreSubtotals="1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1EE44-E55C-431A-84A4-65C5F4662D9E}" name="PivotTable1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20:C122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ther Domestic Debt**" fld="8" baseField="0" baseItem="0"/>
    <dataField name="Sum of Total Domestic Debt***" fld="9" baseField="0" baseItem="0"/>
  </dataFields>
  <formats count="3">
    <format dxfId="15">
      <pivotArea type="all" dataOnly="0" outline="0" fieldPosition="0"/>
    </format>
    <format dxfId="16">
      <pivotArea outline="0" collapsedLevelsAreSubtotals="1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DB110-192E-4F25-B66B-0CD9D63F2637}" name="PivotTable1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5:C137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easury Bills*" fld="3" baseField="0" baseItem="0"/>
    <dataField name="Sum of Total Domestic Debt***" fld="9" baseField="0" baseItem="0"/>
  </dataFields>
  <formats count="3">
    <format dxfId="18">
      <pivotArea type="all" dataOnly="0" outline="0" fieldPosition="0"/>
    </format>
    <format dxfId="19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A2D12-1C33-494C-88DB-B0E2A34C3EC0}" name="PivotTable1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9:C141" firstHeaderRow="0" firstDataRow="1" firstDataCol="1"/>
  <pivotFields count="12">
    <pivotField numFmtId="16" showAll="0">
      <items count="291"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216"/>
        <item x="228"/>
        <item x="240"/>
        <item x="252"/>
        <item x="264"/>
        <item x="276"/>
        <item x="288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217"/>
        <item x="229"/>
        <item x="241"/>
        <item x="253"/>
        <item x="265"/>
        <item x="277"/>
        <item x="28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218"/>
        <item x="230"/>
        <item x="242"/>
        <item x="254"/>
        <item x="266"/>
        <item x="278"/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219"/>
        <item x="231"/>
        <item x="243"/>
        <item x="255"/>
        <item x="267"/>
        <item x="279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220"/>
        <item x="232"/>
        <item x="244"/>
        <item x="256"/>
        <item x="268"/>
        <item x="280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21"/>
        <item x="233"/>
        <item x="245"/>
        <item x="257"/>
        <item x="269"/>
        <item x="281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210"/>
        <item x="222"/>
        <item x="234"/>
        <item x="246"/>
        <item x="258"/>
        <item x="270"/>
        <item x="282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211"/>
        <item x="223"/>
        <item x="235"/>
        <item x="247"/>
        <item x="259"/>
        <item x="271"/>
        <item x="283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2"/>
        <item x="224"/>
        <item x="236"/>
        <item x="248"/>
        <item x="260"/>
        <item x="272"/>
        <item x="284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213"/>
        <item x="225"/>
        <item x="237"/>
        <item x="249"/>
        <item x="261"/>
        <item x="273"/>
        <item x="285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214"/>
        <item x="226"/>
        <item x="238"/>
        <item x="250"/>
        <item x="262"/>
        <item x="274"/>
        <item x="286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215"/>
        <item x="227"/>
        <item x="239"/>
        <item x="251"/>
        <item x="263"/>
        <item x="275"/>
        <item x="287"/>
        <item t="default"/>
      </items>
    </pivotField>
    <pivotField axis="axisRow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reasury Bonds" fld="4" baseField="0" baseItem="0"/>
    <dataField name="Sum of Total Domestic Debt***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5C77A-5B4A-4541-9424-5697F6318DB3}" name="DomesticDebt" displayName="DomesticDebt" ref="A1:J291" totalsRowShown="0" headerRowDxfId="24">
  <autoFilter ref="A1:J291" xr:uid="{5BEEB39F-7DE9-4528-9F25-F2778814C26F}"/>
  <tableColumns count="10">
    <tableColumn id="1" xr3:uid="{9DC86537-8ED1-41F1-B5D0-4FF0DC61BAFA}" name="FISCAL YEAR" dataDxfId="23"/>
    <tableColumn id="2" xr3:uid="{4097D589-EAEB-47F6-B9EA-74190C5FD148}" name="Month" dataDxfId="22">
      <calculatedColumnFormula>TEXT(A2,"mmm")</calculatedColumnFormula>
    </tableColumn>
    <tableColumn id="3" xr3:uid="{C7DD3D96-CBD5-438B-AAD0-44CED0ED13AF}" name="Year" dataDxfId="21">
      <calculatedColumnFormula>TEXT(A2, "yyy")</calculatedColumnFormula>
    </tableColumn>
    <tableColumn id="4" xr3:uid="{3EA61FB8-B9B7-4E8A-9ACE-CB17729DCFB8}" name="Treasury Bills*"/>
    <tableColumn id="5" xr3:uid="{9E51CDD7-79FA-46E8-8FB6-D6500AB13623}" name="Treasury Bonds"/>
    <tableColumn id="6" xr3:uid="{9EFBF2B5-DB36-4A17-AED2-B23FEC763681}" name="Government Stocks"/>
    <tableColumn id="7" xr3:uid="{C1855746-C72A-4599-AEB6-C95E8124776C}" name="Overdraft at Central Bank"/>
    <tableColumn id="8" xr3:uid="{89EACF34-D15D-463E-8C76-C16964C7E712}" name="Advances from Commercial Banks"/>
    <tableColumn id="9" xr3:uid="{C7A35871-8F3F-43A5-89E5-6DEC498B6833}" name="Other Domestic Debt**"/>
    <tableColumn id="10" xr3:uid="{514A9E23-2606-4BDA-9DFC-572DF169C8FD}" name="Total Domestic Debt***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4FC7-852E-4CE2-9890-8972941A475A}">
  <dimension ref="A1:J291"/>
  <sheetViews>
    <sheetView topLeftCell="A2" workbookViewId="0">
      <selection activeCell="A2" sqref="A2"/>
    </sheetView>
  </sheetViews>
  <sheetFormatPr defaultRowHeight="14.4" x14ac:dyDescent="0.3"/>
  <cols>
    <col min="1" max="1" width="13.33203125" customWidth="1"/>
    <col min="4" max="4" width="14.88671875" customWidth="1"/>
    <col min="5" max="5" width="15.33203125" customWidth="1"/>
    <col min="6" max="6" width="19.109375" customWidth="1"/>
    <col min="7" max="7" width="23.6640625" customWidth="1"/>
    <col min="8" max="8" width="31.109375" customWidth="1"/>
    <col min="9" max="9" width="22.21875" customWidth="1"/>
    <col min="10" max="10" width="22.664062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45658</v>
      </c>
      <c r="B2" s="2" t="str">
        <f>TEXT(A2,"mmm")</f>
        <v>Jan</v>
      </c>
      <c r="C2" s="2" t="str">
        <f>TEXT(A2, "yyy")</f>
        <v>2025</v>
      </c>
      <c r="D2" s="3">
        <v>134273.85</v>
      </c>
      <c r="E2" s="3">
        <v>32375.96</v>
      </c>
      <c r="F2" s="3">
        <v>1468.22</v>
      </c>
      <c r="G2" s="3">
        <v>7397.47</v>
      </c>
      <c r="H2" s="3">
        <v>2253.9499999999998</v>
      </c>
      <c r="I2" s="3">
        <v>15563.5</v>
      </c>
      <c r="J2" s="3">
        <v>193332.95</v>
      </c>
    </row>
    <row r="3" spans="1:10" x14ac:dyDescent="0.3">
      <c r="A3" s="2">
        <v>45689</v>
      </c>
      <c r="B3" s="2" t="str">
        <f t="shared" ref="B3:B66" si="0">TEXT(A3,"mmm")</f>
        <v>Feb</v>
      </c>
      <c r="C3" s="2" t="str">
        <f t="shared" ref="C3:C66" si="1">TEXT(A3, "yyy")</f>
        <v>2025</v>
      </c>
      <c r="D3" s="3">
        <v>139593.29999999999</v>
      </c>
      <c r="E3" s="3">
        <v>33144.26</v>
      </c>
      <c r="F3" s="3">
        <v>1468.22</v>
      </c>
      <c r="G3" s="3">
        <v>7324.64</v>
      </c>
      <c r="H3" s="3">
        <v>2286.02</v>
      </c>
      <c r="I3" s="3">
        <v>15720.82</v>
      </c>
      <c r="J3" s="3">
        <v>199537.27</v>
      </c>
    </row>
    <row r="4" spans="1:10" x14ac:dyDescent="0.3">
      <c r="A4" s="2">
        <v>45717</v>
      </c>
      <c r="B4" s="2" t="str">
        <f t="shared" si="0"/>
        <v>Mar</v>
      </c>
      <c r="C4" s="2" t="str">
        <f t="shared" si="1"/>
        <v>2025</v>
      </c>
      <c r="D4" s="3">
        <v>139008.45000000001</v>
      </c>
      <c r="E4" s="3">
        <v>34560.28</v>
      </c>
      <c r="F4" s="3">
        <v>1468.22</v>
      </c>
      <c r="G4" s="3">
        <v>7324.64</v>
      </c>
      <c r="H4" s="3">
        <v>2320.63</v>
      </c>
      <c r="I4" s="3">
        <v>15940.35</v>
      </c>
      <c r="J4" s="3">
        <v>200622.58</v>
      </c>
    </row>
    <row r="5" spans="1:10" x14ac:dyDescent="0.3">
      <c r="A5" s="2">
        <v>45748</v>
      </c>
      <c r="B5" s="2" t="str">
        <f t="shared" si="0"/>
        <v>Apr</v>
      </c>
      <c r="C5" s="2" t="str">
        <f t="shared" si="1"/>
        <v>2025</v>
      </c>
      <c r="D5" s="3">
        <v>137502.95000000001</v>
      </c>
      <c r="E5" s="3">
        <v>36374.69</v>
      </c>
      <c r="F5" s="3">
        <v>1468.22</v>
      </c>
      <c r="G5" s="3">
        <v>5775.64</v>
      </c>
      <c r="H5" s="3">
        <v>2289.2800000000002</v>
      </c>
      <c r="I5" s="3">
        <v>27170.67</v>
      </c>
      <c r="J5" s="3">
        <v>210581.44</v>
      </c>
    </row>
    <row r="6" spans="1:10" x14ac:dyDescent="0.3">
      <c r="A6" s="2">
        <v>45778</v>
      </c>
      <c r="B6" s="2" t="str">
        <f t="shared" si="0"/>
        <v>May</v>
      </c>
      <c r="C6" s="2" t="str">
        <f t="shared" si="1"/>
        <v>2025</v>
      </c>
      <c r="D6" s="3">
        <v>134767.6</v>
      </c>
      <c r="E6" s="3">
        <v>40786.6</v>
      </c>
      <c r="F6" s="3">
        <v>1468.22</v>
      </c>
      <c r="G6" s="3">
        <v>2156.64</v>
      </c>
      <c r="H6" s="3">
        <v>2179.56</v>
      </c>
      <c r="I6" s="3">
        <v>21522.26</v>
      </c>
      <c r="J6" s="3">
        <v>202880.88</v>
      </c>
    </row>
    <row r="7" spans="1:10" x14ac:dyDescent="0.3">
      <c r="A7" s="2">
        <v>45809</v>
      </c>
      <c r="B7" s="2" t="str">
        <f t="shared" si="0"/>
        <v>Jun</v>
      </c>
      <c r="C7" s="2" t="str">
        <f t="shared" si="1"/>
        <v>2025</v>
      </c>
      <c r="D7" s="3">
        <v>137540.04999999999</v>
      </c>
      <c r="E7" s="3">
        <v>44499.24</v>
      </c>
      <c r="F7" s="3">
        <v>1468.22</v>
      </c>
      <c r="G7" s="3">
        <v>2861.85</v>
      </c>
      <c r="H7" s="3">
        <v>2207.7199999999998</v>
      </c>
      <c r="I7" s="3">
        <v>23235.52</v>
      </c>
      <c r="J7" s="3">
        <v>211812.6</v>
      </c>
    </row>
    <row r="8" spans="1:10" x14ac:dyDescent="0.3">
      <c r="A8" s="2">
        <v>45839</v>
      </c>
      <c r="B8" s="2" t="str">
        <f t="shared" si="0"/>
        <v>Jul</v>
      </c>
      <c r="C8" s="2" t="str">
        <f t="shared" si="1"/>
        <v>2025</v>
      </c>
      <c r="D8" s="3">
        <v>140249.65</v>
      </c>
      <c r="E8" s="3">
        <v>49108.67</v>
      </c>
      <c r="F8" s="3">
        <v>1468.22</v>
      </c>
      <c r="G8" s="3">
        <v>1514.6</v>
      </c>
      <c r="H8" s="3">
        <v>2034.37</v>
      </c>
      <c r="I8" s="3">
        <v>10636.49</v>
      </c>
      <c r="J8" s="3">
        <v>205012</v>
      </c>
    </row>
    <row r="9" spans="1:10" x14ac:dyDescent="0.3">
      <c r="A9" s="2">
        <v>45870</v>
      </c>
      <c r="B9" s="2" t="str">
        <f t="shared" si="0"/>
        <v>Aug</v>
      </c>
      <c r="C9" s="2" t="str">
        <f t="shared" si="1"/>
        <v>2025</v>
      </c>
      <c r="D9" s="3">
        <v>144458.6</v>
      </c>
      <c r="E9" s="3">
        <v>55940.93</v>
      </c>
      <c r="F9" s="3">
        <v>1468.22</v>
      </c>
      <c r="G9">
        <v>500.85</v>
      </c>
      <c r="H9" s="3">
        <v>2063.91</v>
      </c>
      <c r="I9" s="3">
        <v>10334.49</v>
      </c>
      <c r="J9" s="3">
        <v>214767</v>
      </c>
    </row>
    <row r="10" spans="1:10" x14ac:dyDescent="0.3">
      <c r="A10" s="2">
        <v>45901</v>
      </c>
      <c r="B10" s="2" t="str">
        <f t="shared" si="0"/>
        <v>Sep</v>
      </c>
      <c r="C10" s="2" t="str">
        <f t="shared" si="1"/>
        <v>2025</v>
      </c>
      <c r="D10" s="3">
        <v>143838.85</v>
      </c>
      <c r="E10" s="3">
        <v>60460.33</v>
      </c>
      <c r="F10" s="3">
        <v>1468.22</v>
      </c>
      <c r="G10">
        <v>500.85</v>
      </c>
      <c r="H10" s="3">
        <v>2092.29</v>
      </c>
      <c r="I10" s="3">
        <v>10804.45</v>
      </c>
      <c r="J10" s="3">
        <v>219165</v>
      </c>
    </row>
    <row r="11" spans="1:10" x14ac:dyDescent="0.3">
      <c r="A11" s="2">
        <v>45931</v>
      </c>
      <c r="B11" s="2" t="str">
        <f t="shared" si="0"/>
        <v>Oct</v>
      </c>
      <c r="C11" s="2" t="str">
        <f t="shared" si="1"/>
        <v>2025</v>
      </c>
      <c r="D11" s="3">
        <v>137764.75</v>
      </c>
      <c r="E11" s="3">
        <v>71056.86</v>
      </c>
      <c r="F11" s="3">
        <v>1468.22</v>
      </c>
      <c r="G11">
        <v>0</v>
      </c>
      <c r="H11" s="3">
        <v>2121.9699999999998</v>
      </c>
      <c r="I11" s="3">
        <v>13540.2</v>
      </c>
      <c r="J11" s="3">
        <v>225952</v>
      </c>
    </row>
    <row r="12" spans="1:10" x14ac:dyDescent="0.3">
      <c r="A12" s="2">
        <v>45962</v>
      </c>
      <c r="B12" s="2" t="str">
        <f t="shared" si="0"/>
        <v>Nov</v>
      </c>
      <c r="C12" s="2" t="str">
        <f t="shared" si="1"/>
        <v>2025</v>
      </c>
      <c r="D12" s="3">
        <v>132115.54999999999</v>
      </c>
      <c r="E12" s="3">
        <v>71052.63</v>
      </c>
      <c r="F12" s="3">
        <v>1468.22</v>
      </c>
      <c r="G12">
        <v>0</v>
      </c>
      <c r="H12" s="3">
        <v>2151.13</v>
      </c>
      <c r="I12" s="3">
        <v>10736.48</v>
      </c>
      <c r="J12" s="3">
        <v>217524</v>
      </c>
    </row>
    <row r="13" spans="1:10" x14ac:dyDescent="0.3">
      <c r="A13" s="2">
        <v>45992</v>
      </c>
      <c r="B13" s="2" t="str">
        <f t="shared" si="0"/>
        <v>Dec</v>
      </c>
      <c r="C13" s="2" t="str">
        <f t="shared" si="1"/>
        <v>2025</v>
      </c>
      <c r="D13" s="3">
        <v>123802.55</v>
      </c>
      <c r="E13" s="3">
        <v>80327.61</v>
      </c>
      <c r="F13" s="3">
        <v>1468.22</v>
      </c>
      <c r="G13">
        <v>0</v>
      </c>
      <c r="H13" s="3">
        <v>2431.4</v>
      </c>
      <c r="I13" s="3">
        <v>13954.22</v>
      </c>
      <c r="J13" s="3">
        <v>221984</v>
      </c>
    </row>
    <row r="14" spans="1:10" x14ac:dyDescent="0.3">
      <c r="A14" s="2">
        <v>45659</v>
      </c>
      <c r="B14" s="2" t="str">
        <f t="shared" si="0"/>
        <v>Jan</v>
      </c>
      <c r="C14" s="2" t="str">
        <f t="shared" si="1"/>
        <v>2025</v>
      </c>
      <c r="D14" s="3">
        <v>120095.2</v>
      </c>
      <c r="E14" s="3">
        <v>87989.86</v>
      </c>
      <c r="F14" s="3">
        <v>1468.22</v>
      </c>
      <c r="G14">
        <v>0</v>
      </c>
      <c r="H14" s="3">
        <v>2456.9299999999998</v>
      </c>
      <c r="I14" s="3">
        <v>10700.78</v>
      </c>
      <c r="J14" s="3">
        <v>222711</v>
      </c>
    </row>
    <row r="15" spans="1:10" x14ac:dyDescent="0.3">
      <c r="A15" s="2">
        <v>45690</v>
      </c>
      <c r="B15" s="2" t="str">
        <f t="shared" si="0"/>
        <v>Feb</v>
      </c>
      <c r="C15" s="2" t="str">
        <f t="shared" si="1"/>
        <v>2025</v>
      </c>
      <c r="D15" s="3">
        <v>120784.05</v>
      </c>
      <c r="E15" s="3">
        <v>92040.56</v>
      </c>
      <c r="F15" s="3">
        <v>1468.22</v>
      </c>
      <c r="G15">
        <v>0</v>
      </c>
      <c r="H15" s="3">
        <v>2485.77</v>
      </c>
      <c r="I15" s="3">
        <v>10802.4</v>
      </c>
      <c r="J15" s="3">
        <v>227581</v>
      </c>
    </row>
    <row r="16" spans="1:10" x14ac:dyDescent="0.3">
      <c r="A16" s="2">
        <v>45718</v>
      </c>
      <c r="B16" s="2" t="str">
        <f t="shared" si="0"/>
        <v>Mar</v>
      </c>
      <c r="C16" s="2" t="str">
        <f t="shared" si="1"/>
        <v>2025</v>
      </c>
      <c r="D16" s="3">
        <v>121338.5</v>
      </c>
      <c r="E16" s="3">
        <v>92679.11</v>
      </c>
      <c r="F16" s="3">
        <v>1468.22</v>
      </c>
      <c r="G16">
        <v>0</v>
      </c>
      <c r="H16" s="3">
        <v>2718.87</v>
      </c>
      <c r="I16" s="3">
        <v>10962.29</v>
      </c>
      <c r="J16" s="3">
        <v>229167</v>
      </c>
    </row>
    <row r="17" spans="1:10" x14ac:dyDescent="0.3">
      <c r="A17" s="2">
        <v>45749</v>
      </c>
      <c r="B17" s="2" t="str">
        <f t="shared" si="0"/>
        <v>Apr</v>
      </c>
      <c r="C17" s="2" t="str">
        <f t="shared" si="1"/>
        <v>2025</v>
      </c>
      <c r="D17" s="3">
        <v>119203.6</v>
      </c>
      <c r="E17" s="3">
        <v>98164.78</v>
      </c>
      <c r="F17" s="3">
        <v>1468.22</v>
      </c>
      <c r="G17">
        <v>0</v>
      </c>
      <c r="H17" s="3">
        <v>3351.86</v>
      </c>
      <c r="I17" s="3">
        <v>10960.54</v>
      </c>
      <c r="J17" s="3">
        <v>233149</v>
      </c>
    </row>
    <row r="18" spans="1:10" x14ac:dyDescent="0.3">
      <c r="A18" s="2">
        <v>45779</v>
      </c>
      <c r="B18" s="2" t="str">
        <f t="shared" si="0"/>
        <v>May</v>
      </c>
      <c r="C18" s="2" t="str">
        <f t="shared" si="1"/>
        <v>2025</v>
      </c>
      <c r="D18" s="3">
        <v>116548.05</v>
      </c>
      <c r="E18" s="3">
        <v>105186.53</v>
      </c>
      <c r="F18" s="3">
        <v>1468.22</v>
      </c>
      <c r="G18">
        <v>490.1</v>
      </c>
      <c r="H18" s="3">
        <v>3440.91</v>
      </c>
      <c r="I18" s="3">
        <v>4639.1899999999996</v>
      </c>
      <c r="J18" s="3">
        <v>231773</v>
      </c>
    </row>
    <row r="19" spans="1:10" x14ac:dyDescent="0.3">
      <c r="A19" s="2">
        <v>45810</v>
      </c>
      <c r="B19" s="2" t="str">
        <f t="shared" si="0"/>
        <v>Jun</v>
      </c>
      <c r="C19" s="2" t="str">
        <f t="shared" si="1"/>
        <v>2025</v>
      </c>
      <c r="D19" s="3">
        <v>118050</v>
      </c>
      <c r="E19" s="3">
        <v>106332.99</v>
      </c>
      <c r="F19" s="3">
        <v>1468.22</v>
      </c>
      <c r="G19">
        <v>0</v>
      </c>
      <c r="H19" s="3">
        <v>3486.54</v>
      </c>
      <c r="I19" s="3">
        <v>6653.24</v>
      </c>
      <c r="J19" s="3">
        <v>235991</v>
      </c>
    </row>
    <row r="20" spans="1:10" x14ac:dyDescent="0.3">
      <c r="A20" s="2">
        <v>45840</v>
      </c>
      <c r="B20" s="2" t="str">
        <f t="shared" si="0"/>
        <v>Jul</v>
      </c>
      <c r="C20" s="2" t="str">
        <f t="shared" si="1"/>
        <v>2025</v>
      </c>
      <c r="D20" s="3">
        <v>120509.8</v>
      </c>
      <c r="E20" s="3">
        <v>110440.77</v>
      </c>
      <c r="F20" s="3">
        <v>1468.22</v>
      </c>
      <c r="G20" s="3">
        <v>4424.9399999999996</v>
      </c>
      <c r="H20" s="3">
        <v>3509.91</v>
      </c>
      <c r="I20" s="3">
        <v>1748.41</v>
      </c>
      <c r="J20" s="3">
        <v>242102.05</v>
      </c>
    </row>
    <row r="21" spans="1:10" x14ac:dyDescent="0.3">
      <c r="A21" s="2">
        <v>45871</v>
      </c>
      <c r="B21" s="2" t="str">
        <f t="shared" si="0"/>
        <v>Aug</v>
      </c>
      <c r="C21" s="2" t="str">
        <f t="shared" si="1"/>
        <v>2025</v>
      </c>
      <c r="D21" s="3">
        <v>119662.7</v>
      </c>
      <c r="E21" s="3">
        <v>109812.28</v>
      </c>
      <c r="F21" s="3">
        <v>1468.22</v>
      </c>
      <c r="G21" s="3">
        <v>8094.16</v>
      </c>
      <c r="H21" s="3">
        <v>3514.01</v>
      </c>
      <c r="I21" s="3">
        <v>4617.6099999999997</v>
      </c>
      <c r="J21" s="3">
        <v>247168.98</v>
      </c>
    </row>
    <row r="22" spans="1:10" x14ac:dyDescent="0.3">
      <c r="A22" s="2">
        <v>45902</v>
      </c>
      <c r="B22" s="2" t="str">
        <f t="shared" si="0"/>
        <v>Sep</v>
      </c>
      <c r="C22" s="2" t="str">
        <f t="shared" si="1"/>
        <v>2025</v>
      </c>
      <c r="D22" s="3">
        <v>119589.65</v>
      </c>
      <c r="E22" s="3">
        <v>116220.43</v>
      </c>
      <c r="F22" s="3">
        <v>1468.22</v>
      </c>
      <c r="G22" s="3">
        <v>2952.19</v>
      </c>
      <c r="H22" s="3">
        <v>3502.43</v>
      </c>
      <c r="I22" s="3">
        <v>7075.68</v>
      </c>
      <c r="J22" s="3">
        <v>250808.6</v>
      </c>
    </row>
    <row r="23" spans="1:10" x14ac:dyDescent="0.3">
      <c r="A23" s="2">
        <v>45932</v>
      </c>
      <c r="B23" s="2" t="str">
        <f t="shared" si="0"/>
        <v>Oct</v>
      </c>
      <c r="C23" s="2" t="str">
        <f t="shared" si="1"/>
        <v>2025</v>
      </c>
      <c r="D23" s="3">
        <v>116273.2</v>
      </c>
      <c r="E23" s="3">
        <v>119526.45</v>
      </c>
      <c r="F23" s="3">
        <v>1468.22</v>
      </c>
      <c r="G23" s="3">
        <v>5849.58</v>
      </c>
      <c r="H23" s="3">
        <v>3114.46</v>
      </c>
      <c r="I23" s="3">
        <v>4964.75</v>
      </c>
      <c r="J23" s="3">
        <v>251196.67</v>
      </c>
    </row>
    <row r="24" spans="1:10" x14ac:dyDescent="0.3">
      <c r="A24" s="2">
        <v>45963</v>
      </c>
      <c r="B24" s="2" t="str">
        <f t="shared" si="0"/>
        <v>Nov</v>
      </c>
      <c r="C24" s="2" t="str">
        <f t="shared" si="1"/>
        <v>2025</v>
      </c>
      <c r="D24" s="3">
        <v>114655.55</v>
      </c>
      <c r="E24" s="3">
        <v>127112.01</v>
      </c>
      <c r="F24" s="3">
        <v>1468.22</v>
      </c>
      <c r="G24" s="3">
        <v>1130.1199999999999</v>
      </c>
      <c r="H24" s="3">
        <v>3354.19</v>
      </c>
      <c r="I24" s="3">
        <v>7472.56</v>
      </c>
      <c r="J24" s="3">
        <v>255192.66</v>
      </c>
    </row>
    <row r="25" spans="1:10" x14ac:dyDescent="0.3">
      <c r="A25" s="2">
        <v>45993</v>
      </c>
      <c r="B25" s="2" t="str">
        <f t="shared" si="0"/>
        <v>Dec</v>
      </c>
      <c r="C25" s="2" t="str">
        <f t="shared" si="1"/>
        <v>2025</v>
      </c>
      <c r="D25" s="3">
        <v>107010.7</v>
      </c>
      <c r="E25" s="3">
        <v>130483.63</v>
      </c>
      <c r="F25" s="3">
        <v>1468.22</v>
      </c>
      <c r="G25" s="3">
        <v>4165.6899999999996</v>
      </c>
      <c r="H25" s="3">
        <v>3121.98</v>
      </c>
      <c r="I25" s="3">
        <v>13578.01</v>
      </c>
      <c r="J25" s="3">
        <v>259828.23</v>
      </c>
    </row>
    <row r="26" spans="1:10" x14ac:dyDescent="0.3">
      <c r="A26" s="2">
        <v>45660</v>
      </c>
      <c r="B26" s="2" t="str">
        <f t="shared" si="0"/>
        <v>Jan</v>
      </c>
      <c r="C26" s="2" t="str">
        <f t="shared" si="1"/>
        <v>2025</v>
      </c>
      <c r="D26" s="3">
        <v>105820.15</v>
      </c>
      <c r="E26" s="3">
        <v>128113.27</v>
      </c>
      <c r="F26" s="3">
        <v>1468.22</v>
      </c>
      <c r="G26" s="3">
        <v>7798.83</v>
      </c>
      <c r="H26" s="3">
        <v>3174.83</v>
      </c>
      <c r="I26" s="3">
        <v>17611.03</v>
      </c>
      <c r="J26" s="3">
        <v>263986.33</v>
      </c>
    </row>
    <row r="27" spans="1:10" x14ac:dyDescent="0.3">
      <c r="A27" s="2">
        <v>45691</v>
      </c>
      <c r="B27" s="2" t="str">
        <f t="shared" si="0"/>
        <v>Feb</v>
      </c>
      <c r="C27" s="2" t="str">
        <f t="shared" si="1"/>
        <v>2025</v>
      </c>
      <c r="D27" s="3">
        <v>111829.9</v>
      </c>
      <c r="E27" s="3">
        <v>134998.72</v>
      </c>
      <c r="F27" s="3">
        <v>1057.98</v>
      </c>
      <c r="G27" s="3">
        <v>4889.71</v>
      </c>
      <c r="H27" s="3">
        <v>3223.03</v>
      </c>
      <c r="I27" s="3">
        <v>8193.8700000000008</v>
      </c>
      <c r="J27" s="3">
        <v>264193.21000000002</v>
      </c>
    </row>
    <row r="28" spans="1:10" x14ac:dyDescent="0.3">
      <c r="A28" s="2">
        <v>45719</v>
      </c>
      <c r="B28" s="2" t="str">
        <f t="shared" si="0"/>
        <v>Mar</v>
      </c>
      <c r="C28" s="2" t="str">
        <f t="shared" si="1"/>
        <v>2025</v>
      </c>
      <c r="D28" s="3">
        <v>109240.3</v>
      </c>
      <c r="E28" s="3">
        <v>139524.48000000001</v>
      </c>
      <c r="F28" s="3">
        <v>1057.98</v>
      </c>
      <c r="G28" s="3">
        <v>8162.42</v>
      </c>
      <c r="H28" s="3">
        <v>3277.55</v>
      </c>
      <c r="I28" s="3">
        <v>9453.5499999999993</v>
      </c>
      <c r="J28" s="3">
        <v>270716.28000000003</v>
      </c>
    </row>
    <row r="29" spans="1:10" x14ac:dyDescent="0.3">
      <c r="A29" s="2">
        <v>45750</v>
      </c>
      <c r="B29" s="2" t="str">
        <f t="shared" si="0"/>
        <v>Apr</v>
      </c>
      <c r="C29" s="2" t="str">
        <f t="shared" si="1"/>
        <v>2025</v>
      </c>
      <c r="D29" s="3">
        <v>107781.6</v>
      </c>
      <c r="E29" s="3">
        <v>147825.09</v>
      </c>
      <c r="F29" s="3">
        <v>1057.98</v>
      </c>
      <c r="G29" s="3">
        <v>7697.51</v>
      </c>
      <c r="H29" s="3">
        <v>3862.33</v>
      </c>
      <c r="I29" s="3">
        <v>7858.94</v>
      </c>
      <c r="J29" s="3">
        <v>276083.44</v>
      </c>
    </row>
    <row r="30" spans="1:10" x14ac:dyDescent="0.3">
      <c r="A30" s="2">
        <v>45780</v>
      </c>
      <c r="B30" s="2" t="str">
        <f t="shared" si="0"/>
        <v>May</v>
      </c>
      <c r="C30" s="2" t="str">
        <f t="shared" si="1"/>
        <v>2025</v>
      </c>
      <c r="D30" s="3">
        <v>109124.2</v>
      </c>
      <c r="E30" s="3">
        <v>155559.20000000001</v>
      </c>
      <c r="F30" s="3">
        <v>1057.98</v>
      </c>
      <c r="G30" s="3">
        <v>4966.0200000000004</v>
      </c>
      <c r="H30" s="3">
        <v>2713.62</v>
      </c>
      <c r="I30" s="3">
        <v>7507.96</v>
      </c>
      <c r="J30" s="3">
        <v>280928.98</v>
      </c>
    </row>
    <row r="31" spans="1:10" x14ac:dyDescent="0.3">
      <c r="A31" s="2">
        <v>45811</v>
      </c>
      <c r="B31" s="2" t="str">
        <f t="shared" si="0"/>
        <v>Jun</v>
      </c>
      <c r="C31" s="2" t="str">
        <f t="shared" si="1"/>
        <v>2025</v>
      </c>
      <c r="D31" s="3">
        <v>105744</v>
      </c>
      <c r="E31" s="3">
        <v>161549.06</v>
      </c>
      <c r="F31" s="3">
        <v>1057.98</v>
      </c>
      <c r="G31" s="3">
        <v>4318.91</v>
      </c>
      <c r="H31" s="3">
        <v>2685.18</v>
      </c>
      <c r="I31" s="3">
        <v>14021.83</v>
      </c>
      <c r="J31" s="3">
        <v>289376.96999999997</v>
      </c>
    </row>
    <row r="32" spans="1:10" x14ac:dyDescent="0.3">
      <c r="A32" s="2">
        <v>45841</v>
      </c>
      <c r="B32" s="2" t="str">
        <f t="shared" si="0"/>
        <v>Jul</v>
      </c>
      <c r="C32" s="2" t="str">
        <f t="shared" si="1"/>
        <v>2025</v>
      </c>
      <c r="D32" s="3">
        <v>104266.8</v>
      </c>
      <c r="E32" s="3">
        <v>164976.97</v>
      </c>
      <c r="F32" s="3">
        <v>1057.98</v>
      </c>
      <c r="G32" s="3">
        <v>8000</v>
      </c>
      <c r="H32" s="3">
        <v>2984.54</v>
      </c>
      <c r="I32" s="3">
        <v>10991.18</v>
      </c>
      <c r="J32" s="3">
        <v>292277.46999999997</v>
      </c>
    </row>
    <row r="33" spans="1:10" x14ac:dyDescent="0.3">
      <c r="A33" s="2">
        <v>45872</v>
      </c>
      <c r="B33" s="2" t="str">
        <f t="shared" si="0"/>
        <v>Aug</v>
      </c>
      <c r="C33" s="2" t="str">
        <f t="shared" si="1"/>
        <v>2025</v>
      </c>
      <c r="D33" s="3">
        <v>99543.65</v>
      </c>
      <c r="E33" s="3">
        <v>174467.52</v>
      </c>
      <c r="F33" s="3">
        <v>1057.98</v>
      </c>
      <c r="G33" s="3">
        <v>4797.0200000000004</v>
      </c>
      <c r="H33" s="3">
        <v>3024.9</v>
      </c>
      <c r="I33" s="3">
        <v>12603.44</v>
      </c>
      <c r="J33" s="3">
        <v>295494.51</v>
      </c>
    </row>
    <row r="34" spans="1:10" x14ac:dyDescent="0.3">
      <c r="A34" s="2">
        <v>45903</v>
      </c>
      <c r="B34" s="2" t="str">
        <f t="shared" si="0"/>
        <v>Sep</v>
      </c>
      <c r="C34" s="2" t="str">
        <f t="shared" si="1"/>
        <v>2025</v>
      </c>
      <c r="D34" s="3">
        <v>100322.2</v>
      </c>
      <c r="E34" s="3">
        <v>182409.52</v>
      </c>
      <c r="F34" s="3">
        <v>1057.98</v>
      </c>
      <c r="G34" s="3">
        <v>3808.92</v>
      </c>
      <c r="H34" s="3">
        <v>3049.44</v>
      </c>
      <c r="I34" s="3">
        <v>12604</v>
      </c>
      <c r="J34" s="3">
        <v>303252.05</v>
      </c>
    </row>
    <row r="35" spans="1:10" x14ac:dyDescent="0.3">
      <c r="A35" s="2">
        <v>45933</v>
      </c>
      <c r="B35" s="2" t="str">
        <f t="shared" si="0"/>
        <v>Oct</v>
      </c>
      <c r="C35" s="2" t="str">
        <f t="shared" si="1"/>
        <v>2025</v>
      </c>
      <c r="D35" s="3">
        <v>114438.05</v>
      </c>
      <c r="E35" s="3">
        <v>179966.92</v>
      </c>
      <c r="F35" s="3">
        <v>1057.98</v>
      </c>
      <c r="G35" s="3">
        <v>2704.5</v>
      </c>
      <c r="H35" s="3">
        <v>3056.32</v>
      </c>
      <c r="I35">
        <v>695.19776360000003</v>
      </c>
      <c r="J35" s="3">
        <v>301918.96000000002</v>
      </c>
    </row>
    <row r="36" spans="1:10" x14ac:dyDescent="0.3">
      <c r="A36" s="2">
        <v>45964</v>
      </c>
      <c r="B36" s="2" t="str">
        <f t="shared" si="0"/>
        <v>Nov</v>
      </c>
      <c r="C36" s="2" t="str">
        <f t="shared" si="1"/>
        <v>2025</v>
      </c>
      <c r="D36" s="3">
        <v>116904</v>
      </c>
      <c r="E36" s="3">
        <v>179181.6</v>
      </c>
      <c r="F36" s="3">
        <v>1057.98</v>
      </c>
      <c r="G36" s="3">
        <v>3272.13</v>
      </c>
      <c r="H36" s="3">
        <v>2620.29</v>
      </c>
      <c r="I36">
        <v>512.39887880000003</v>
      </c>
      <c r="J36" s="3">
        <v>303548.40999999997</v>
      </c>
    </row>
    <row r="37" spans="1:10" x14ac:dyDescent="0.3">
      <c r="A37" s="2">
        <v>45994</v>
      </c>
      <c r="B37" s="2" t="str">
        <f t="shared" si="0"/>
        <v>Dec</v>
      </c>
      <c r="C37" s="2" t="str">
        <f t="shared" si="1"/>
        <v>2025</v>
      </c>
      <c r="D37" s="3">
        <v>113626.6</v>
      </c>
      <c r="E37" s="3">
        <v>178352.31</v>
      </c>
      <c r="F37" s="3">
        <v>1057.98</v>
      </c>
      <c r="G37" s="3">
        <v>5052.07</v>
      </c>
      <c r="H37" s="3">
        <v>2605.1799999999998</v>
      </c>
      <c r="I37">
        <v>496.43180699999999</v>
      </c>
      <c r="J37" s="3">
        <v>301190.58</v>
      </c>
    </row>
    <row r="38" spans="1:10" x14ac:dyDescent="0.3">
      <c r="A38" s="2">
        <v>45661</v>
      </c>
      <c r="B38" s="2" t="str">
        <f t="shared" si="0"/>
        <v>Jan</v>
      </c>
      <c r="C38" s="2" t="str">
        <f t="shared" si="1"/>
        <v>2025</v>
      </c>
      <c r="D38" s="3">
        <v>108042.05</v>
      </c>
      <c r="E38" s="3">
        <v>180485.23</v>
      </c>
      <c r="F38" s="3">
        <v>1057.98</v>
      </c>
      <c r="G38" s="3">
        <v>6970.79</v>
      </c>
      <c r="H38" s="3">
        <v>2640.41</v>
      </c>
      <c r="I38">
        <v>504.79707050000002</v>
      </c>
      <c r="J38" s="3">
        <v>299701.26</v>
      </c>
    </row>
    <row r="39" spans="1:10" x14ac:dyDescent="0.3">
      <c r="A39" s="2">
        <v>45692</v>
      </c>
      <c r="B39" s="2" t="str">
        <f t="shared" si="0"/>
        <v>Feb</v>
      </c>
      <c r="C39" s="2" t="str">
        <f t="shared" si="1"/>
        <v>2025</v>
      </c>
      <c r="D39" s="3">
        <v>104639</v>
      </c>
      <c r="E39" s="3">
        <v>182814.48</v>
      </c>
      <c r="F39" s="3">
        <v>1057.98</v>
      </c>
      <c r="G39" s="3">
        <v>9162.7199999999993</v>
      </c>
      <c r="H39" s="3">
        <v>2709.98</v>
      </c>
      <c r="I39">
        <v>523.74883680000005</v>
      </c>
      <c r="J39" s="3">
        <v>300907.92</v>
      </c>
    </row>
    <row r="40" spans="1:10" x14ac:dyDescent="0.3">
      <c r="A40" s="2">
        <v>45720</v>
      </c>
      <c r="B40" s="2" t="str">
        <f t="shared" si="0"/>
        <v>Mar</v>
      </c>
      <c r="C40" s="2" t="str">
        <f t="shared" si="1"/>
        <v>2025</v>
      </c>
      <c r="D40" s="3">
        <v>102764.6</v>
      </c>
      <c r="E40" s="3">
        <v>187536.25</v>
      </c>
      <c r="F40" s="3">
        <v>1057.98</v>
      </c>
      <c r="G40" s="3">
        <v>7327.45</v>
      </c>
      <c r="H40" s="3">
        <v>2740.67</v>
      </c>
      <c r="I40">
        <v>596.6266584</v>
      </c>
      <c r="J40" s="3">
        <v>302023.58</v>
      </c>
    </row>
    <row r="41" spans="1:10" x14ac:dyDescent="0.3">
      <c r="A41" s="2">
        <v>45751</v>
      </c>
      <c r="B41" s="2" t="str">
        <f t="shared" si="0"/>
        <v>Apr</v>
      </c>
      <c r="C41" s="2" t="str">
        <f t="shared" si="1"/>
        <v>2025</v>
      </c>
      <c r="D41" s="3">
        <v>101235.7</v>
      </c>
      <c r="E41" s="3">
        <v>185521.91</v>
      </c>
      <c r="F41" s="3">
        <v>1057.98</v>
      </c>
      <c r="G41" s="3">
        <v>9232.14</v>
      </c>
      <c r="H41" s="3">
        <v>2797.2</v>
      </c>
      <c r="I41" s="3">
        <v>1332.43</v>
      </c>
      <c r="J41" s="3">
        <v>301177.37</v>
      </c>
    </row>
    <row r="42" spans="1:10" x14ac:dyDescent="0.3">
      <c r="A42" s="2">
        <v>45781</v>
      </c>
      <c r="B42" s="2" t="str">
        <f t="shared" si="0"/>
        <v>May</v>
      </c>
      <c r="C42" s="2" t="str">
        <f t="shared" si="1"/>
        <v>2025</v>
      </c>
      <c r="D42" s="3">
        <v>98891.65</v>
      </c>
      <c r="E42" s="3">
        <v>187427.28</v>
      </c>
      <c r="F42" s="3">
        <v>1057.98</v>
      </c>
      <c r="G42" s="3">
        <v>8104.07</v>
      </c>
      <c r="H42" s="3">
        <v>2761.38</v>
      </c>
      <c r="I42" s="3">
        <v>1104.93</v>
      </c>
      <c r="J42" s="3">
        <v>299347.28999999998</v>
      </c>
    </row>
    <row r="43" spans="1:10" x14ac:dyDescent="0.3">
      <c r="A43" s="2">
        <v>45812</v>
      </c>
      <c r="B43" s="2" t="str">
        <f t="shared" si="0"/>
        <v>Jun</v>
      </c>
      <c r="C43" s="2" t="str">
        <f t="shared" si="1"/>
        <v>2025</v>
      </c>
      <c r="D43" s="3">
        <v>99835.75</v>
      </c>
      <c r="E43" s="3">
        <v>188625.99</v>
      </c>
      <c r="F43" s="3">
        <v>1057.98</v>
      </c>
      <c r="G43" s="3">
        <v>9232.14</v>
      </c>
      <c r="H43" s="3">
        <v>2774.47</v>
      </c>
      <c r="I43" s="3">
        <v>4708.32</v>
      </c>
      <c r="J43" s="3">
        <v>306234.65999999997</v>
      </c>
    </row>
    <row r="44" spans="1:10" x14ac:dyDescent="0.3">
      <c r="A44" s="2">
        <v>45842</v>
      </c>
      <c r="B44" s="2" t="str">
        <f t="shared" si="0"/>
        <v>Jul</v>
      </c>
      <c r="C44" s="2" t="str">
        <f t="shared" si="1"/>
        <v>2025</v>
      </c>
      <c r="D44" s="3">
        <v>100994.45</v>
      </c>
      <c r="E44" s="3">
        <v>191903.35</v>
      </c>
      <c r="F44" s="3">
        <v>1057.98</v>
      </c>
      <c r="G44" s="3">
        <v>6388.96</v>
      </c>
      <c r="H44" s="3">
        <v>2819.47</v>
      </c>
      <c r="I44">
        <v>297.90480910000002</v>
      </c>
      <c r="J44" s="3">
        <v>303462.12</v>
      </c>
    </row>
    <row r="45" spans="1:10" x14ac:dyDescent="0.3">
      <c r="A45" s="2">
        <v>45873</v>
      </c>
      <c r="B45" s="2" t="str">
        <f t="shared" si="0"/>
        <v>Aug</v>
      </c>
      <c r="C45" s="2" t="str">
        <f t="shared" si="1"/>
        <v>2025</v>
      </c>
      <c r="D45" s="3">
        <v>97582.6</v>
      </c>
      <c r="E45" s="3">
        <v>192820.75</v>
      </c>
      <c r="F45" s="3">
        <v>1057.98</v>
      </c>
      <c r="G45" s="3">
        <v>7091.54</v>
      </c>
      <c r="H45" s="3">
        <v>2853.07</v>
      </c>
      <c r="I45">
        <v>272.38927360000002</v>
      </c>
      <c r="J45" s="3">
        <v>301678.34000000003</v>
      </c>
    </row>
    <row r="46" spans="1:10" x14ac:dyDescent="0.3">
      <c r="A46" s="2">
        <v>45904</v>
      </c>
      <c r="B46" s="2" t="str">
        <f t="shared" si="0"/>
        <v>Sep</v>
      </c>
      <c r="C46" s="2" t="str">
        <f t="shared" si="1"/>
        <v>2025</v>
      </c>
      <c r="D46" s="3">
        <v>98912.75</v>
      </c>
      <c r="E46" s="3">
        <v>187446.45</v>
      </c>
      <c r="F46" s="3">
        <v>1057.98</v>
      </c>
      <c r="G46" s="3">
        <v>9232.14</v>
      </c>
      <c r="H46" s="3">
        <v>2860.93</v>
      </c>
      <c r="I46">
        <v>235.32681489999999</v>
      </c>
      <c r="J46" s="3">
        <v>299745.58</v>
      </c>
    </row>
    <row r="47" spans="1:10" x14ac:dyDescent="0.3">
      <c r="A47" s="2">
        <v>45934</v>
      </c>
      <c r="B47" s="2" t="str">
        <f t="shared" si="0"/>
        <v>Oct</v>
      </c>
      <c r="C47" s="2" t="str">
        <f t="shared" si="1"/>
        <v>2025</v>
      </c>
      <c r="D47" s="3">
        <v>102397.05</v>
      </c>
      <c r="E47" s="3">
        <v>185310.04</v>
      </c>
      <c r="F47" s="3">
        <v>1057.98</v>
      </c>
      <c r="G47" s="3">
        <v>9232.14</v>
      </c>
      <c r="H47" s="3">
        <v>2945.44</v>
      </c>
      <c r="I47">
        <v>598.64049179999995</v>
      </c>
      <c r="J47" s="3">
        <v>301541.3</v>
      </c>
    </row>
    <row r="48" spans="1:10" x14ac:dyDescent="0.3">
      <c r="A48" s="2">
        <v>45965</v>
      </c>
      <c r="B48" s="2" t="str">
        <f t="shared" si="0"/>
        <v>Nov</v>
      </c>
      <c r="C48" s="2" t="str">
        <f t="shared" si="1"/>
        <v>2025</v>
      </c>
      <c r="D48" s="3">
        <v>107770</v>
      </c>
      <c r="E48" s="3">
        <v>181057.52</v>
      </c>
      <c r="F48" s="3">
        <v>1057.98</v>
      </c>
      <c r="G48" s="3">
        <v>9232.14</v>
      </c>
      <c r="H48" s="3">
        <v>2939.17</v>
      </c>
      <c r="I48">
        <v>487.09774590000001</v>
      </c>
      <c r="J48" s="3">
        <v>302543.90999999997</v>
      </c>
    </row>
    <row r="49" spans="1:10" x14ac:dyDescent="0.3">
      <c r="A49" s="2">
        <v>45995</v>
      </c>
      <c r="B49" s="2" t="str">
        <f t="shared" si="0"/>
        <v>Dec</v>
      </c>
      <c r="C49" s="2" t="str">
        <f t="shared" si="1"/>
        <v>2025</v>
      </c>
      <c r="D49" s="3">
        <v>100656.4</v>
      </c>
      <c r="E49" s="3">
        <v>180867.11</v>
      </c>
      <c r="F49" s="3">
        <v>1057.98</v>
      </c>
      <c r="G49" s="3">
        <v>9232.14</v>
      </c>
      <c r="H49" s="3">
        <v>3007.21</v>
      </c>
      <c r="I49">
        <v>553.5884681</v>
      </c>
      <c r="J49" s="3">
        <v>295374.44</v>
      </c>
    </row>
    <row r="50" spans="1:10" x14ac:dyDescent="0.3">
      <c r="A50" s="2">
        <v>45662</v>
      </c>
      <c r="B50" s="2" t="str">
        <f t="shared" si="0"/>
        <v>Jan</v>
      </c>
      <c r="C50" s="2" t="str">
        <f t="shared" si="1"/>
        <v>2025</v>
      </c>
      <c r="D50" s="3">
        <v>95927.7</v>
      </c>
      <c r="E50" s="3">
        <v>181103.13</v>
      </c>
      <c r="F50" s="3">
        <v>1057.98</v>
      </c>
      <c r="G50" s="3">
        <v>9232.14</v>
      </c>
      <c r="H50" s="3">
        <v>3033.59</v>
      </c>
      <c r="I50">
        <v>868.12308559999997</v>
      </c>
      <c r="J50" s="3">
        <v>291222.65999999997</v>
      </c>
    </row>
    <row r="51" spans="1:10" x14ac:dyDescent="0.3">
      <c r="A51" s="2">
        <v>45693</v>
      </c>
      <c r="B51" s="2" t="str">
        <f t="shared" si="0"/>
        <v>Feb</v>
      </c>
      <c r="C51" s="2" t="str">
        <f t="shared" si="1"/>
        <v>2025</v>
      </c>
      <c r="D51" s="3">
        <v>95350.55</v>
      </c>
      <c r="E51" s="3">
        <v>182748.93</v>
      </c>
      <c r="F51" s="3">
        <v>1057.98</v>
      </c>
      <c r="G51" s="3">
        <v>8534.74</v>
      </c>
      <c r="H51" s="3">
        <v>3090.32</v>
      </c>
      <c r="I51" s="3">
        <v>1444.82</v>
      </c>
      <c r="J51" s="3">
        <v>292227.33</v>
      </c>
    </row>
    <row r="52" spans="1:10" x14ac:dyDescent="0.3">
      <c r="A52" s="2">
        <v>45721</v>
      </c>
      <c r="B52" s="2" t="str">
        <f t="shared" si="0"/>
        <v>Mar</v>
      </c>
      <c r="C52" s="2" t="str">
        <f t="shared" si="1"/>
        <v>2025</v>
      </c>
      <c r="D52" s="3">
        <v>97352.9</v>
      </c>
      <c r="E52" s="3">
        <v>186029.38</v>
      </c>
      <c r="F52" s="3">
        <v>1057.98</v>
      </c>
      <c r="G52" s="3">
        <v>8421.91</v>
      </c>
      <c r="H52" s="3">
        <v>3122.22</v>
      </c>
      <c r="I52">
        <v>345.81885039999997</v>
      </c>
      <c r="J52" s="3">
        <v>296330.21999999997</v>
      </c>
    </row>
    <row r="53" spans="1:10" x14ac:dyDescent="0.3">
      <c r="A53" s="2">
        <v>45752</v>
      </c>
      <c r="B53" s="2" t="str">
        <f t="shared" si="0"/>
        <v>Apr</v>
      </c>
      <c r="C53" s="2" t="str">
        <f t="shared" si="1"/>
        <v>2025</v>
      </c>
      <c r="D53" s="3">
        <v>98645.4</v>
      </c>
      <c r="E53" s="3">
        <v>194154.07</v>
      </c>
      <c r="F53" s="3">
        <v>1057.98</v>
      </c>
      <c r="G53" s="3">
        <v>8908.7000000000007</v>
      </c>
      <c r="H53" s="3">
        <v>3121.39</v>
      </c>
      <c r="I53" s="3">
        <v>1273.08</v>
      </c>
      <c r="J53" s="3">
        <v>307160.62</v>
      </c>
    </row>
    <row r="54" spans="1:10" x14ac:dyDescent="0.3">
      <c r="A54" s="2">
        <v>45782</v>
      </c>
      <c r="B54" s="2" t="str">
        <f t="shared" si="0"/>
        <v>May</v>
      </c>
      <c r="C54" s="2" t="str">
        <f t="shared" si="1"/>
        <v>2025</v>
      </c>
      <c r="D54" s="3">
        <v>99930.6</v>
      </c>
      <c r="E54" s="3">
        <v>192583.01</v>
      </c>
      <c r="F54" s="3">
        <v>1057.98</v>
      </c>
      <c r="G54" s="3">
        <v>7694.45</v>
      </c>
      <c r="H54" s="3">
        <v>3256.47</v>
      </c>
      <c r="I54">
        <v>453.137539</v>
      </c>
      <c r="J54" s="3">
        <v>304975.65000000002</v>
      </c>
    </row>
    <row r="55" spans="1:10" x14ac:dyDescent="0.3">
      <c r="A55" s="2">
        <v>45813</v>
      </c>
      <c r="B55" s="2" t="str">
        <f t="shared" si="0"/>
        <v>Jun</v>
      </c>
      <c r="C55" s="2" t="str">
        <f t="shared" si="1"/>
        <v>2025</v>
      </c>
      <c r="D55" s="3">
        <v>107838.3</v>
      </c>
      <c r="E55" s="3">
        <v>193357.81</v>
      </c>
      <c r="F55" s="3">
        <v>1057.98</v>
      </c>
      <c r="G55" s="3">
        <v>5225.3100000000004</v>
      </c>
      <c r="H55" s="3">
        <v>2539.04</v>
      </c>
      <c r="I55" s="3">
        <v>5554.06</v>
      </c>
      <c r="J55" s="3">
        <v>315572.5</v>
      </c>
    </row>
    <row r="56" spans="1:10" x14ac:dyDescent="0.3">
      <c r="A56" s="2">
        <v>45843</v>
      </c>
      <c r="B56" s="2" t="str">
        <f t="shared" si="0"/>
        <v>Jul</v>
      </c>
      <c r="C56" s="2" t="str">
        <f t="shared" si="1"/>
        <v>2025</v>
      </c>
      <c r="D56" s="3">
        <v>113460.2</v>
      </c>
      <c r="E56" s="3">
        <v>198255.76</v>
      </c>
      <c r="F56" s="3">
        <v>1057.98</v>
      </c>
      <c r="G56" s="3">
        <v>8344.18</v>
      </c>
      <c r="H56" s="3">
        <v>2555.6</v>
      </c>
      <c r="I56">
        <v>353.69519459999998</v>
      </c>
      <c r="J56" s="3">
        <v>324027.42</v>
      </c>
    </row>
    <row r="57" spans="1:10" x14ac:dyDescent="0.3">
      <c r="A57" s="2">
        <v>45874</v>
      </c>
      <c r="B57" s="2" t="str">
        <f t="shared" si="0"/>
        <v>Aug</v>
      </c>
      <c r="C57" s="2" t="str">
        <f t="shared" si="1"/>
        <v>2025</v>
      </c>
      <c r="D57" s="3">
        <v>115053.1</v>
      </c>
      <c r="E57" s="3">
        <v>200463.56</v>
      </c>
      <c r="F57" s="3">
        <v>1057.98</v>
      </c>
      <c r="G57" s="3">
        <v>6139.33</v>
      </c>
      <c r="H57" s="3">
        <v>2321</v>
      </c>
      <c r="I57">
        <v>345.56567799999999</v>
      </c>
      <c r="J57" s="3">
        <v>325380.53000000003</v>
      </c>
    </row>
    <row r="58" spans="1:10" x14ac:dyDescent="0.3">
      <c r="A58" s="2">
        <v>45905</v>
      </c>
      <c r="B58" s="2" t="str">
        <f t="shared" si="0"/>
        <v>Sep</v>
      </c>
      <c r="C58" s="2" t="str">
        <f t="shared" si="1"/>
        <v>2025</v>
      </c>
      <c r="D58" s="3">
        <v>115457.9</v>
      </c>
      <c r="E58" s="3">
        <v>200890.51</v>
      </c>
      <c r="F58" s="3">
        <v>1057.98</v>
      </c>
      <c r="G58" s="3">
        <v>8908.7000000000007</v>
      </c>
      <c r="H58" s="3">
        <v>2436.31</v>
      </c>
      <c r="I58">
        <v>48.575744800000002</v>
      </c>
      <c r="J58" s="3">
        <v>328799.98</v>
      </c>
    </row>
    <row r="59" spans="1:10" x14ac:dyDescent="0.3">
      <c r="A59" s="2">
        <v>45935</v>
      </c>
      <c r="B59" s="2" t="str">
        <f t="shared" si="0"/>
        <v>Oct</v>
      </c>
      <c r="C59" s="2" t="str">
        <f t="shared" si="1"/>
        <v>2025</v>
      </c>
      <c r="D59" s="3">
        <v>113706.5</v>
      </c>
      <c r="E59" s="3">
        <v>204172.56</v>
      </c>
      <c r="F59" s="3">
        <v>1057.98</v>
      </c>
      <c r="G59" s="3">
        <v>8908.7000000000007</v>
      </c>
      <c r="H59" s="3">
        <v>2404.89</v>
      </c>
      <c r="I59" s="3">
        <v>2475.02</v>
      </c>
      <c r="J59" s="3">
        <v>332725.65000000002</v>
      </c>
    </row>
    <row r="60" spans="1:10" x14ac:dyDescent="0.3">
      <c r="A60" s="2">
        <v>45966</v>
      </c>
      <c r="B60" s="2" t="str">
        <f t="shared" si="0"/>
        <v>Nov</v>
      </c>
      <c r="C60" s="2" t="str">
        <f t="shared" si="1"/>
        <v>2025</v>
      </c>
      <c r="D60" s="3">
        <v>113349.05</v>
      </c>
      <c r="E60" s="3">
        <v>206980.3</v>
      </c>
      <c r="F60" s="3">
        <v>1057.98</v>
      </c>
      <c r="G60" s="3">
        <v>8908.7000000000007</v>
      </c>
      <c r="H60" s="3">
        <v>2559.33</v>
      </c>
      <c r="I60">
        <v>646.11797660000002</v>
      </c>
      <c r="J60" s="3">
        <v>333501.48</v>
      </c>
    </row>
    <row r="61" spans="1:10" x14ac:dyDescent="0.3">
      <c r="A61" s="2">
        <v>45996</v>
      </c>
      <c r="B61" s="2" t="str">
        <f t="shared" si="0"/>
        <v>Dec</v>
      </c>
      <c r="C61" s="2" t="str">
        <f t="shared" si="1"/>
        <v>2025</v>
      </c>
      <c r="D61" s="3">
        <v>113336.75</v>
      </c>
      <c r="E61" s="3">
        <v>209424.84</v>
      </c>
      <c r="F61" s="3">
        <v>1057.98</v>
      </c>
      <c r="G61" s="3">
        <v>8908.7000000000007</v>
      </c>
      <c r="H61" s="3">
        <v>2068.12</v>
      </c>
      <c r="I61">
        <v>205.49204370000001</v>
      </c>
      <c r="J61" s="3">
        <v>335001.89</v>
      </c>
    </row>
    <row r="62" spans="1:10" x14ac:dyDescent="0.3">
      <c r="A62" s="2">
        <v>45663</v>
      </c>
      <c r="B62" s="2" t="str">
        <f t="shared" si="0"/>
        <v>Jan</v>
      </c>
      <c r="C62" s="2" t="str">
        <f t="shared" si="1"/>
        <v>2025</v>
      </c>
      <c r="D62" s="3">
        <v>115474.5</v>
      </c>
      <c r="E62" s="3">
        <v>209250.69</v>
      </c>
      <c r="F62" s="3">
        <v>1057.98</v>
      </c>
      <c r="G62" s="3">
        <v>5796.63</v>
      </c>
      <c r="H62" s="3">
        <v>2112.36</v>
      </c>
      <c r="I62">
        <v>258.66128909999998</v>
      </c>
      <c r="J62" s="3">
        <v>333950.84000000003</v>
      </c>
    </row>
    <row r="63" spans="1:10" x14ac:dyDescent="0.3">
      <c r="A63" s="2">
        <v>45694</v>
      </c>
      <c r="B63" s="2" t="str">
        <f t="shared" si="0"/>
        <v>Feb</v>
      </c>
      <c r="C63" s="2" t="str">
        <f t="shared" si="1"/>
        <v>2025</v>
      </c>
      <c r="D63" s="3">
        <v>120869.6</v>
      </c>
      <c r="E63" s="3">
        <v>208969.39</v>
      </c>
      <c r="F63" s="3">
        <v>1057.98</v>
      </c>
      <c r="G63" s="3">
        <v>5201.83</v>
      </c>
      <c r="H63" s="3">
        <v>2139.37</v>
      </c>
      <c r="I63">
        <v>375.05561669999997</v>
      </c>
      <c r="J63" s="3">
        <v>338613.23</v>
      </c>
    </row>
    <row r="64" spans="1:10" x14ac:dyDescent="0.3">
      <c r="A64" s="2">
        <v>45722</v>
      </c>
      <c r="B64" s="2" t="str">
        <f t="shared" si="0"/>
        <v>Mar</v>
      </c>
      <c r="C64" s="2" t="str">
        <f t="shared" si="1"/>
        <v>2025</v>
      </c>
      <c r="D64" s="3">
        <v>120848.5</v>
      </c>
      <c r="E64" s="3">
        <v>210323.79</v>
      </c>
      <c r="F64" s="3">
        <v>1057.98</v>
      </c>
      <c r="G64" s="3">
        <v>11323.87</v>
      </c>
      <c r="H64" s="3">
        <v>2185.5300000000002</v>
      </c>
      <c r="I64">
        <v>324.36708570000002</v>
      </c>
      <c r="J64" s="3">
        <v>346064.04</v>
      </c>
    </row>
    <row r="65" spans="1:10" x14ac:dyDescent="0.3">
      <c r="A65" s="2">
        <v>45753</v>
      </c>
      <c r="B65" s="2" t="str">
        <f t="shared" si="0"/>
        <v>Apr</v>
      </c>
      <c r="C65" s="2" t="str">
        <f t="shared" si="1"/>
        <v>2025</v>
      </c>
      <c r="D65" s="3">
        <v>122383.65</v>
      </c>
      <c r="E65" s="3">
        <v>210482.03</v>
      </c>
      <c r="F65" s="3">
        <v>1057.98</v>
      </c>
      <c r="G65" s="3">
        <v>11323.87</v>
      </c>
      <c r="H65" s="3">
        <v>2200.4299999999998</v>
      </c>
      <c r="I65">
        <v>772.39682319999997</v>
      </c>
      <c r="J65" s="3">
        <v>348220.36</v>
      </c>
    </row>
    <row r="66" spans="1:10" x14ac:dyDescent="0.3">
      <c r="A66" s="2">
        <v>45783</v>
      </c>
      <c r="B66" s="2" t="str">
        <f t="shared" si="0"/>
        <v>May</v>
      </c>
      <c r="C66" s="2" t="str">
        <f t="shared" si="1"/>
        <v>2025</v>
      </c>
      <c r="D66" s="3">
        <v>128210.65</v>
      </c>
      <c r="E66" s="3">
        <v>211961.76</v>
      </c>
      <c r="F66" s="3">
        <v>1057.98</v>
      </c>
      <c r="G66" s="3">
        <v>5645.16</v>
      </c>
      <c r="H66" s="3">
        <v>2257.88</v>
      </c>
      <c r="I66">
        <v>356.49522259999998</v>
      </c>
      <c r="J66" s="3">
        <v>349489.93</v>
      </c>
    </row>
    <row r="67" spans="1:10" x14ac:dyDescent="0.3">
      <c r="A67" s="2">
        <v>45814</v>
      </c>
      <c r="B67" s="2" t="str">
        <f t="shared" ref="B67:B130" si="2">TEXT(A67,"mmm")</f>
        <v>Jun</v>
      </c>
      <c r="C67" s="2" t="str">
        <f t="shared" ref="C67:C130" si="3">TEXT(A67, "yyy")</f>
        <v>2025</v>
      </c>
      <c r="D67" s="3">
        <v>130308.36</v>
      </c>
      <c r="E67" s="3">
        <v>218357.33</v>
      </c>
      <c r="F67" s="3">
        <v>1057.98</v>
      </c>
      <c r="G67" s="3">
        <v>5201.83</v>
      </c>
      <c r="H67" s="3">
        <v>2290.6</v>
      </c>
      <c r="I67">
        <v>622.85860170000001</v>
      </c>
      <c r="J67" s="3">
        <v>357838.95</v>
      </c>
    </row>
    <row r="68" spans="1:10" x14ac:dyDescent="0.3">
      <c r="A68" s="2">
        <v>45844</v>
      </c>
      <c r="B68" s="2" t="str">
        <f t="shared" si="2"/>
        <v>Jul</v>
      </c>
      <c r="C68" s="2" t="str">
        <f t="shared" si="3"/>
        <v>2025</v>
      </c>
      <c r="D68" s="3">
        <v>131808.81</v>
      </c>
      <c r="E68" s="3">
        <v>220556.58</v>
      </c>
      <c r="F68" s="3">
        <v>1057.98</v>
      </c>
      <c r="G68" s="3">
        <v>7432.42</v>
      </c>
      <c r="H68" s="3">
        <v>2305.13</v>
      </c>
      <c r="I68" s="3">
        <v>1674.8</v>
      </c>
      <c r="J68" s="3">
        <v>364835.71</v>
      </c>
    </row>
    <row r="69" spans="1:10" x14ac:dyDescent="0.3">
      <c r="A69" s="2">
        <v>45875</v>
      </c>
      <c r="B69" s="2" t="str">
        <f t="shared" si="2"/>
        <v>Aug</v>
      </c>
      <c r="C69" s="2" t="str">
        <f t="shared" si="3"/>
        <v>2025</v>
      </c>
      <c r="D69" s="3">
        <v>133720.71</v>
      </c>
      <c r="E69" s="3">
        <v>223527.83</v>
      </c>
      <c r="F69" s="3">
        <v>1057.98</v>
      </c>
      <c r="G69" s="3">
        <v>7890.07</v>
      </c>
      <c r="H69" s="3">
        <v>2342.69</v>
      </c>
      <c r="I69">
        <v>-575.96163839999997</v>
      </c>
      <c r="J69" s="3">
        <v>367963.31</v>
      </c>
    </row>
    <row r="70" spans="1:10" x14ac:dyDescent="0.3">
      <c r="A70" s="2">
        <v>45906</v>
      </c>
      <c r="B70" s="2" t="str">
        <f t="shared" si="2"/>
        <v>Sep</v>
      </c>
      <c r="C70" s="2" t="str">
        <f t="shared" si="3"/>
        <v>2025</v>
      </c>
      <c r="D70" s="3">
        <v>134083.76</v>
      </c>
      <c r="E70" s="3">
        <v>229950.32</v>
      </c>
      <c r="F70" s="3">
        <v>1057.98</v>
      </c>
      <c r="G70" s="3">
        <v>3668.91</v>
      </c>
      <c r="H70" s="3">
        <v>2373.1799999999998</v>
      </c>
      <c r="I70">
        <v>457.31632639999998</v>
      </c>
      <c r="J70" s="3">
        <v>371591.47</v>
      </c>
    </row>
    <row r="71" spans="1:10" x14ac:dyDescent="0.3">
      <c r="A71" s="2">
        <v>45936</v>
      </c>
      <c r="B71" s="2" t="str">
        <f t="shared" si="2"/>
        <v>Oct</v>
      </c>
      <c r="C71" s="2" t="str">
        <f t="shared" si="3"/>
        <v>2025</v>
      </c>
      <c r="D71" s="3">
        <v>133103.96</v>
      </c>
      <c r="E71" s="3">
        <v>233319</v>
      </c>
      <c r="F71" s="3">
        <v>1057.98</v>
      </c>
      <c r="G71" s="3">
        <v>5232.75</v>
      </c>
      <c r="H71" s="3">
        <v>2415.48</v>
      </c>
      <c r="I71">
        <v>394.85598110000001</v>
      </c>
      <c r="J71" s="3">
        <v>375524.02</v>
      </c>
    </row>
    <row r="72" spans="1:10" x14ac:dyDescent="0.3">
      <c r="A72" s="2">
        <v>45967</v>
      </c>
      <c r="B72" s="2" t="str">
        <f t="shared" si="2"/>
        <v>Nov</v>
      </c>
      <c r="C72" s="2" t="str">
        <f t="shared" si="3"/>
        <v>2025</v>
      </c>
      <c r="D72" s="3">
        <v>132391.04999999999</v>
      </c>
      <c r="E72" s="3">
        <v>236042.8</v>
      </c>
      <c r="F72" s="3">
        <v>1057.98</v>
      </c>
      <c r="G72" s="3">
        <v>8855.36</v>
      </c>
      <c r="H72" s="3">
        <v>2472.73</v>
      </c>
      <c r="I72">
        <v>214.92657539999999</v>
      </c>
      <c r="J72" s="3">
        <v>381034.85</v>
      </c>
    </row>
    <row r="73" spans="1:10" x14ac:dyDescent="0.3">
      <c r="A73" s="2">
        <v>45997</v>
      </c>
      <c r="B73" s="2" t="str">
        <f t="shared" si="2"/>
        <v>Dec</v>
      </c>
      <c r="C73" s="2" t="str">
        <f t="shared" si="3"/>
        <v>2025</v>
      </c>
      <c r="D73" s="3">
        <v>132227.85</v>
      </c>
      <c r="E73" s="3">
        <v>237988.05</v>
      </c>
      <c r="F73">
        <v>754.70429999999999</v>
      </c>
      <c r="G73" s="3">
        <v>11323.86</v>
      </c>
      <c r="H73" s="3">
        <v>2501.9699999999998</v>
      </c>
      <c r="I73">
        <v>324.78981090000002</v>
      </c>
      <c r="J73" s="3">
        <v>385121.22</v>
      </c>
    </row>
    <row r="74" spans="1:10" x14ac:dyDescent="0.3">
      <c r="A74" s="2">
        <v>45664</v>
      </c>
      <c r="B74" s="2" t="str">
        <f t="shared" si="2"/>
        <v>Jan</v>
      </c>
      <c r="C74" s="2" t="str">
        <f t="shared" si="3"/>
        <v>2025</v>
      </c>
      <c r="D74" s="3">
        <v>130373.15</v>
      </c>
      <c r="E74" s="3">
        <v>244086.15</v>
      </c>
      <c r="F74">
        <v>754.70429999999999</v>
      </c>
      <c r="G74">
        <v>41.046203849999998</v>
      </c>
      <c r="H74" s="3">
        <v>2531.5</v>
      </c>
      <c r="I74">
        <v>341.06588260000001</v>
      </c>
      <c r="J74" s="3">
        <v>378127.61</v>
      </c>
    </row>
    <row r="75" spans="1:10" x14ac:dyDescent="0.3">
      <c r="A75" s="2">
        <v>45695</v>
      </c>
      <c r="B75" s="2" t="str">
        <f t="shared" si="2"/>
        <v>Feb</v>
      </c>
      <c r="C75" s="2" t="str">
        <f t="shared" si="3"/>
        <v>2025</v>
      </c>
      <c r="D75" s="3">
        <v>131813.1</v>
      </c>
      <c r="E75" s="3">
        <v>250126.7</v>
      </c>
      <c r="F75">
        <v>754.70429999999999</v>
      </c>
      <c r="G75">
        <v>41.046203849999998</v>
      </c>
      <c r="H75" s="3">
        <v>2560.12</v>
      </c>
      <c r="I75">
        <v>529.27114259999996</v>
      </c>
      <c r="J75" s="3">
        <v>385824.93</v>
      </c>
    </row>
    <row r="76" spans="1:10" x14ac:dyDescent="0.3">
      <c r="A76" s="2">
        <v>45723</v>
      </c>
      <c r="B76" s="2" t="str">
        <f t="shared" si="2"/>
        <v>Mar</v>
      </c>
      <c r="C76" s="2" t="str">
        <f t="shared" si="3"/>
        <v>2025</v>
      </c>
      <c r="D76" s="3">
        <v>133858.6</v>
      </c>
      <c r="E76" s="3">
        <v>248592.82</v>
      </c>
      <c r="F76">
        <v>754.70429999999999</v>
      </c>
      <c r="G76">
        <v>125.7235764</v>
      </c>
      <c r="H76" s="3">
        <v>2681.81</v>
      </c>
      <c r="I76">
        <v>274.07857030000002</v>
      </c>
      <c r="J76" s="3">
        <v>386287.74</v>
      </c>
    </row>
    <row r="77" spans="1:10" x14ac:dyDescent="0.3">
      <c r="A77" s="2">
        <v>45754</v>
      </c>
      <c r="B77" s="2" t="str">
        <f t="shared" si="2"/>
        <v>Apr</v>
      </c>
      <c r="C77" s="2" t="str">
        <f t="shared" si="3"/>
        <v>2025</v>
      </c>
      <c r="D77" s="3">
        <v>136128.35</v>
      </c>
      <c r="E77" s="3">
        <v>248792.29</v>
      </c>
      <c r="F77">
        <v>754.70429999999999</v>
      </c>
      <c r="G77">
        <v>41.046203849999998</v>
      </c>
      <c r="H77" s="3">
        <v>2613.9299999999998</v>
      </c>
      <c r="I77" s="3">
        <v>2161.5700000000002</v>
      </c>
      <c r="J77" s="3">
        <v>390491.89</v>
      </c>
    </row>
    <row r="78" spans="1:10" x14ac:dyDescent="0.3">
      <c r="A78" s="2">
        <v>45784</v>
      </c>
      <c r="B78" s="2" t="str">
        <f t="shared" si="2"/>
        <v>May</v>
      </c>
      <c r="C78" s="2" t="str">
        <f t="shared" si="3"/>
        <v>2025</v>
      </c>
      <c r="D78" s="3">
        <v>133400.76</v>
      </c>
      <c r="E78" s="3">
        <v>253656.89</v>
      </c>
      <c r="F78">
        <v>754.70429999999999</v>
      </c>
      <c r="G78">
        <v>41.046203849999998</v>
      </c>
      <c r="H78" s="3">
        <v>2633.58</v>
      </c>
      <c r="I78">
        <v>308.63689879999998</v>
      </c>
      <c r="J78" s="3">
        <v>390795.61</v>
      </c>
    </row>
    <row r="79" spans="1:10" x14ac:dyDescent="0.3">
      <c r="A79" s="2">
        <v>45815</v>
      </c>
      <c r="B79" s="2" t="str">
        <f t="shared" si="2"/>
        <v>Jun</v>
      </c>
      <c r="C79" s="2" t="str">
        <f t="shared" si="3"/>
        <v>2025</v>
      </c>
      <c r="D79" s="3">
        <v>129970.26</v>
      </c>
      <c r="E79" s="3">
        <v>272199.74</v>
      </c>
      <c r="F79">
        <v>754.70429999999999</v>
      </c>
      <c r="G79">
        <v>41.046203849999998</v>
      </c>
      <c r="H79" s="3">
        <v>1066.1099999999999</v>
      </c>
      <c r="I79">
        <v>658.25522160000003</v>
      </c>
      <c r="J79" s="3">
        <v>404690.11</v>
      </c>
    </row>
    <row r="80" spans="1:10" x14ac:dyDescent="0.3">
      <c r="A80" s="2">
        <v>45845</v>
      </c>
      <c r="B80" s="2" t="str">
        <f t="shared" si="2"/>
        <v>Jul</v>
      </c>
      <c r="C80" s="2" t="str">
        <f t="shared" si="3"/>
        <v>2025</v>
      </c>
      <c r="D80" s="3">
        <v>129477.1</v>
      </c>
      <c r="E80" s="3">
        <v>273658.68</v>
      </c>
      <c r="F80">
        <v>754.70429999999999</v>
      </c>
      <c r="G80" s="3">
        <v>4838.37</v>
      </c>
      <c r="H80" s="3">
        <v>1070.56</v>
      </c>
      <c r="I80">
        <v>429.59655370000002</v>
      </c>
      <c r="J80" s="3">
        <v>410229.01</v>
      </c>
    </row>
    <row r="81" spans="1:10" x14ac:dyDescent="0.3">
      <c r="A81" s="2">
        <v>45876</v>
      </c>
      <c r="B81" s="2" t="str">
        <f t="shared" si="2"/>
        <v>Aug</v>
      </c>
      <c r="C81" s="2" t="str">
        <f t="shared" si="3"/>
        <v>2025</v>
      </c>
      <c r="D81" s="3">
        <v>127691.25</v>
      </c>
      <c r="E81" s="3">
        <v>277300.69</v>
      </c>
      <c r="F81">
        <v>754.70429999999999</v>
      </c>
      <c r="G81" s="3">
        <v>7526.91</v>
      </c>
      <c r="H81" s="3">
        <v>1086.3</v>
      </c>
      <c r="I81" s="3">
        <v>1555.19</v>
      </c>
      <c r="J81" s="3">
        <v>415915.04</v>
      </c>
    </row>
    <row r="82" spans="1:10" x14ac:dyDescent="0.3">
      <c r="A82" s="2">
        <v>45907</v>
      </c>
      <c r="B82" s="2" t="str">
        <f t="shared" si="2"/>
        <v>Sep</v>
      </c>
      <c r="C82" s="2" t="str">
        <f t="shared" si="3"/>
        <v>2025</v>
      </c>
      <c r="D82" s="3">
        <v>130559.75</v>
      </c>
      <c r="E82" s="3">
        <v>280902.69</v>
      </c>
      <c r="F82">
        <v>754.70429999999999</v>
      </c>
      <c r="G82" s="3">
        <v>13268.82</v>
      </c>
      <c r="H82" s="3">
        <v>1065.21</v>
      </c>
      <c r="I82">
        <v>270.1869982</v>
      </c>
      <c r="J82" s="3">
        <v>426821.36</v>
      </c>
    </row>
    <row r="83" spans="1:10" x14ac:dyDescent="0.3">
      <c r="A83" s="2">
        <v>45937</v>
      </c>
      <c r="B83" s="2" t="str">
        <f t="shared" si="2"/>
        <v>Oct</v>
      </c>
      <c r="C83" s="2" t="str">
        <f t="shared" si="3"/>
        <v>2025</v>
      </c>
      <c r="D83" s="3">
        <v>124100.1</v>
      </c>
      <c r="E83" s="3">
        <v>285941.96999999997</v>
      </c>
      <c r="F83">
        <v>754.70429999999999</v>
      </c>
      <c r="G83" s="3">
        <v>5670.59</v>
      </c>
      <c r="H83" s="3">
        <v>1066.3599999999999</v>
      </c>
      <c r="I83">
        <v>954.43031199999996</v>
      </c>
      <c r="J83" s="3">
        <v>418488.14</v>
      </c>
    </row>
    <row r="84" spans="1:10" x14ac:dyDescent="0.3">
      <c r="A84" s="2">
        <v>45968</v>
      </c>
      <c r="B84" s="2" t="str">
        <f t="shared" si="2"/>
        <v>Nov</v>
      </c>
      <c r="C84" s="2" t="str">
        <f t="shared" si="3"/>
        <v>2025</v>
      </c>
      <c r="D84" s="3">
        <v>126118</v>
      </c>
      <c r="E84" s="3">
        <v>293783.07</v>
      </c>
      <c r="F84">
        <v>754.70429999999999</v>
      </c>
      <c r="G84" s="3">
        <v>4138.87</v>
      </c>
      <c r="H84" s="3">
        <v>1081.5999999999999</v>
      </c>
      <c r="I84">
        <v>186.2011292</v>
      </c>
      <c r="J84" s="3">
        <v>426062.44</v>
      </c>
    </row>
    <row r="85" spans="1:10" x14ac:dyDescent="0.3">
      <c r="A85" s="2">
        <v>45998</v>
      </c>
      <c r="B85" s="2" t="str">
        <f t="shared" si="2"/>
        <v>Dec</v>
      </c>
      <c r="C85" s="2" t="str">
        <f t="shared" si="3"/>
        <v>2025</v>
      </c>
      <c r="D85" s="3">
        <v>126375.05</v>
      </c>
      <c r="E85" s="3">
        <v>304676.55</v>
      </c>
      <c r="F85">
        <v>754.70429999999999</v>
      </c>
      <c r="G85" s="3">
        <v>1992.08</v>
      </c>
      <c r="H85" s="3">
        <v>1083.24</v>
      </c>
      <c r="I85" s="3">
        <v>3177.48</v>
      </c>
      <c r="J85" s="3">
        <v>438059.11</v>
      </c>
    </row>
    <row r="86" spans="1:10" x14ac:dyDescent="0.3">
      <c r="A86" s="2">
        <v>45665</v>
      </c>
      <c r="B86" s="2" t="str">
        <f t="shared" si="2"/>
        <v>Jan</v>
      </c>
      <c r="C86" s="2" t="str">
        <f t="shared" si="3"/>
        <v>2025</v>
      </c>
      <c r="D86" s="3">
        <v>118984</v>
      </c>
      <c r="E86" s="3">
        <v>303630.15000000002</v>
      </c>
      <c r="F86">
        <v>754.70429999999999</v>
      </c>
      <c r="G86" s="3">
        <v>8229.7099999999991</v>
      </c>
      <c r="H86">
        <v>6.0540000000000003</v>
      </c>
      <c r="I86">
        <v>579.27754359999994</v>
      </c>
      <c r="J86" s="3">
        <v>432183.9</v>
      </c>
    </row>
    <row r="87" spans="1:10" x14ac:dyDescent="0.3">
      <c r="A87" s="2">
        <v>45696</v>
      </c>
      <c r="B87" s="2" t="str">
        <f t="shared" si="2"/>
        <v>Feb</v>
      </c>
      <c r="C87" s="2" t="str">
        <f t="shared" si="3"/>
        <v>2025</v>
      </c>
      <c r="D87" s="3">
        <v>118166.55</v>
      </c>
      <c r="E87" s="3">
        <v>308146.51</v>
      </c>
      <c r="F87">
        <v>754.70429999999999</v>
      </c>
      <c r="G87" s="3">
        <v>7021.59</v>
      </c>
      <c r="H87">
        <v>11.497999999999999</v>
      </c>
      <c r="I87">
        <v>520.53654949999998</v>
      </c>
      <c r="J87" s="3">
        <v>434621.39</v>
      </c>
    </row>
    <row r="88" spans="1:10" x14ac:dyDescent="0.3">
      <c r="A88" s="2">
        <v>45724</v>
      </c>
      <c r="B88" s="2" t="str">
        <f t="shared" si="2"/>
        <v>Mar</v>
      </c>
      <c r="C88" s="2" t="str">
        <f t="shared" si="3"/>
        <v>2025</v>
      </c>
      <c r="D88" s="3">
        <v>122866.8</v>
      </c>
      <c r="E88" s="3">
        <v>309874.96000000002</v>
      </c>
      <c r="F88">
        <v>754.70429999999999</v>
      </c>
      <c r="G88" s="3">
        <v>8141.88</v>
      </c>
      <c r="H88">
        <v>17.678999999999998</v>
      </c>
      <c r="I88" s="3">
        <v>3080.35</v>
      </c>
      <c r="J88" s="3">
        <v>444736.37</v>
      </c>
    </row>
    <row r="89" spans="1:10" x14ac:dyDescent="0.3">
      <c r="A89" s="2">
        <v>45755</v>
      </c>
      <c r="B89" s="2" t="str">
        <f t="shared" si="2"/>
        <v>Apr</v>
      </c>
      <c r="C89" s="2" t="str">
        <f t="shared" si="3"/>
        <v>2025</v>
      </c>
      <c r="D89" s="3">
        <v>122381.4</v>
      </c>
      <c r="E89" s="3">
        <v>312015.86</v>
      </c>
      <c r="F89">
        <v>754.70429999999999</v>
      </c>
      <c r="G89" s="3">
        <v>1355.44</v>
      </c>
      <c r="H89">
        <v>12.784000000000001</v>
      </c>
      <c r="I89" s="3">
        <v>1350.75</v>
      </c>
      <c r="J89" s="3">
        <v>437870.94</v>
      </c>
    </row>
    <row r="90" spans="1:10" x14ac:dyDescent="0.3">
      <c r="A90" s="2">
        <v>45785</v>
      </c>
      <c r="B90" s="2" t="str">
        <f t="shared" si="2"/>
        <v>May</v>
      </c>
      <c r="C90" s="2" t="str">
        <f t="shared" si="3"/>
        <v>2025</v>
      </c>
      <c r="D90" s="3">
        <v>117900</v>
      </c>
      <c r="E90" s="3">
        <v>318334.09000000003</v>
      </c>
      <c r="F90">
        <v>754.70429999999999</v>
      </c>
      <c r="G90" s="3">
        <v>5108.79</v>
      </c>
      <c r="H90">
        <v>423.41300000000001</v>
      </c>
      <c r="I90">
        <v>163.7613418</v>
      </c>
      <c r="J90" s="3">
        <v>442684.75</v>
      </c>
    </row>
    <row r="91" spans="1:10" x14ac:dyDescent="0.3">
      <c r="A91" s="2">
        <v>45816</v>
      </c>
      <c r="B91" s="2" t="str">
        <f t="shared" si="2"/>
        <v>Jun</v>
      </c>
      <c r="C91" s="2" t="str">
        <f t="shared" si="3"/>
        <v>2025</v>
      </c>
      <c r="D91" s="3">
        <v>111286.15</v>
      </c>
      <c r="E91" s="3">
        <v>315189.65999999997</v>
      </c>
      <c r="F91">
        <v>754.70429999999999</v>
      </c>
      <c r="G91">
        <v>0</v>
      </c>
      <c r="H91">
        <v>426.91500000000002</v>
      </c>
      <c r="I91" s="3">
        <v>2954.3</v>
      </c>
      <c r="J91" s="3">
        <v>430611.73</v>
      </c>
    </row>
    <row r="92" spans="1:10" x14ac:dyDescent="0.3">
      <c r="A92" s="2">
        <v>45846</v>
      </c>
      <c r="B92" s="2" t="str">
        <f t="shared" si="2"/>
        <v>Jul</v>
      </c>
      <c r="C92" s="2" t="str">
        <f t="shared" si="3"/>
        <v>2025</v>
      </c>
      <c r="D92" s="3">
        <v>113833.3</v>
      </c>
      <c r="E92" s="3">
        <v>311342.46000000002</v>
      </c>
      <c r="F92">
        <v>754.70429999999999</v>
      </c>
      <c r="G92" s="3">
        <v>1340.37</v>
      </c>
      <c r="H92">
        <v>8.8160000000000007</v>
      </c>
      <c r="I92">
        <v>868.48236150000002</v>
      </c>
      <c r="J92" s="3">
        <v>428148.13</v>
      </c>
    </row>
    <row r="93" spans="1:10" x14ac:dyDescent="0.3">
      <c r="A93" s="2">
        <v>45877</v>
      </c>
      <c r="B93" s="2" t="str">
        <f t="shared" si="2"/>
        <v>Aug</v>
      </c>
      <c r="C93" s="2" t="str">
        <f t="shared" si="3"/>
        <v>2025</v>
      </c>
      <c r="D93" s="3">
        <v>116864.8</v>
      </c>
      <c r="E93" s="3">
        <v>312555.76</v>
      </c>
      <c r="F93">
        <v>754.70429999999999</v>
      </c>
      <c r="G93">
        <v>1.8699999999999999E-3</v>
      </c>
      <c r="H93">
        <v>29.693999999999999</v>
      </c>
      <c r="I93" s="3">
        <v>3284.4</v>
      </c>
      <c r="J93" s="3">
        <v>433489.36</v>
      </c>
    </row>
    <row r="94" spans="1:10" x14ac:dyDescent="0.3">
      <c r="A94" s="2">
        <v>45908</v>
      </c>
      <c r="B94" s="2" t="str">
        <f t="shared" si="2"/>
        <v>Sep</v>
      </c>
      <c r="C94" s="2" t="str">
        <f t="shared" si="3"/>
        <v>2025</v>
      </c>
      <c r="D94" s="3">
        <v>127812</v>
      </c>
      <c r="E94" s="3">
        <v>314710.01</v>
      </c>
      <c r="F94">
        <v>754.70429999999999</v>
      </c>
      <c r="G94" s="3">
        <v>4393.1000000000004</v>
      </c>
      <c r="H94">
        <v>2.1680000000000001</v>
      </c>
      <c r="I94" s="3">
        <v>1661.86</v>
      </c>
      <c r="J94" s="3">
        <v>449333.84</v>
      </c>
    </row>
    <row r="95" spans="1:10" x14ac:dyDescent="0.3">
      <c r="A95" s="2">
        <v>45938</v>
      </c>
      <c r="B95" s="2" t="str">
        <f t="shared" si="2"/>
        <v>Oct</v>
      </c>
      <c r="C95" s="2" t="str">
        <f t="shared" si="3"/>
        <v>2025</v>
      </c>
      <c r="D95" s="3">
        <v>124265.8</v>
      </c>
      <c r="E95" s="3">
        <v>315013.81</v>
      </c>
      <c r="F95">
        <v>754.70429999999999</v>
      </c>
      <c r="G95" s="3">
        <v>14071.82</v>
      </c>
      <c r="H95">
        <v>8.4580000000000002</v>
      </c>
      <c r="I95">
        <v>571.38091180000004</v>
      </c>
      <c r="J95" s="3">
        <v>454685.97</v>
      </c>
    </row>
    <row r="96" spans="1:10" x14ac:dyDescent="0.3">
      <c r="A96" s="2">
        <v>45969</v>
      </c>
      <c r="B96" s="2" t="str">
        <f t="shared" si="2"/>
        <v>Nov</v>
      </c>
      <c r="C96" s="2" t="str">
        <f t="shared" si="3"/>
        <v>2025</v>
      </c>
      <c r="D96" s="3">
        <v>125309.85</v>
      </c>
      <c r="E96" s="3">
        <v>320914.56</v>
      </c>
      <c r="F96">
        <v>754.70429999999999</v>
      </c>
      <c r="G96" s="3">
        <v>3894.81</v>
      </c>
      <c r="H96">
        <v>4.8250000000000002</v>
      </c>
      <c r="I96">
        <v>513.34366650000004</v>
      </c>
      <c r="J96" s="3">
        <v>451392.1</v>
      </c>
    </row>
    <row r="97" spans="1:10" x14ac:dyDescent="0.3">
      <c r="A97" s="2">
        <v>45999</v>
      </c>
      <c r="B97" s="2" t="str">
        <f t="shared" si="2"/>
        <v>Dec</v>
      </c>
      <c r="C97" s="2" t="str">
        <f t="shared" si="3"/>
        <v>2025</v>
      </c>
      <c r="D97" s="3">
        <v>121345.45</v>
      </c>
      <c r="E97" s="3">
        <v>318613.11</v>
      </c>
      <c r="F97">
        <v>754.70429999999999</v>
      </c>
      <c r="G97" s="3">
        <v>15092.9</v>
      </c>
      <c r="H97">
        <v>4.8220000000000001</v>
      </c>
      <c r="I97">
        <v>416.9269888</v>
      </c>
      <c r="J97" s="3">
        <v>456227.91</v>
      </c>
    </row>
    <row r="98" spans="1:10" x14ac:dyDescent="0.3">
      <c r="A98" s="2">
        <v>45666</v>
      </c>
      <c r="B98" s="2" t="str">
        <f t="shared" si="2"/>
        <v>Jan</v>
      </c>
      <c r="C98" s="2" t="str">
        <f t="shared" si="3"/>
        <v>2025</v>
      </c>
      <c r="D98" s="3">
        <v>127625.35</v>
      </c>
      <c r="E98" s="3">
        <v>320628.46000000002</v>
      </c>
      <c r="F98">
        <v>754.70429999999999</v>
      </c>
      <c r="G98" s="3">
        <v>4712.53</v>
      </c>
      <c r="H98">
        <v>7.9089999999999998</v>
      </c>
      <c r="I98">
        <v>537.49250900000004</v>
      </c>
      <c r="J98" s="3">
        <v>454266.44</v>
      </c>
    </row>
    <row r="99" spans="1:10" x14ac:dyDescent="0.3">
      <c r="A99" s="2">
        <v>45697</v>
      </c>
      <c r="B99" s="2" t="str">
        <f t="shared" si="2"/>
        <v>Feb</v>
      </c>
      <c r="C99" s="2" t="str">
        <f t="shared" si="3"/>
        <v>2025</v>
      </c>
      <c r="D99" s="3">
        <v>130813.2</v>
      </c>
      <c r="E99" s="3">
        <v>330163.46000000002</v>
      </c>
      <c r="F99">
        <v>754.70429999999999</v>
      </c>
      <c r="G99" s="3">
        <v>16882.64</v>
      </c>
      <c r="H99">
        <v>7.0279999999999996</v>
      </c>
      <c r="I99">
        <v>275.39274460000001</v>
      </c>
      <c r="J99" s="3">
        <v>478896.43</v>
      </c>
    </row>
    <row r="100" spans="1:10" x14ac:dyDescent="0.3">
      <c r="A100" s="2">
        <v>45725</v>
      </c>
      <c r="B100" s="2" t="str">
        <f t="shared" si="2"/>
        <v>Mar</v>
      </c>
      <c r="C100" s="2" t="str">
        <f t="shared" si="3"/>
        <v>2025</v>
      </c>
      <c r="D100" s="3">
        <v>133066.54999999999</v>
      </c>
      <c r="E100" s="3">
        <v>334418.21000000002</v>
      </c>
      <c r="F100">
        <v>754.70429999999999</v>
      </c>
      <c r="G100" s="3">
        <v>6198.69</v>
      </c>
      <c r="H100">
        <v>6.851</v>
      </c>
      <c r="I100">
        <v>304.80436040000001</v>
      </c>
      <c r="J100" s="3">
        <v>474749.81</v>
      </c>
    </row>
    <row r="101" spans="1:10" x14ac:dyDescent="0.3">
      <c r="A101" s="2">
        <v>45756</v>
      </c>
      <c r="B101" s="2" t="str">
        <f t="shared" si="2"/>
        <v>Apr</v>
      </c>
      <c r="C101" s="2" t="str">
        <f t="shared" si="3"/>
        <v>2025</v>
      </c>
      <c r="D101" s="3">
        <v>138870.6</v>
      </c>
      <c r="E101" s="3">
        <v>343454.86</v>
      </c>
      <c r="F101">
        <v>754.70429999999999</v>
      </c>
      <c r="G101" s="3">
        <v>12371.31</v>
      </c>
      <c r="H101">
        <v>25.402999999999999</v>
      </c>
      <c r="I101" s="3">
        <v>1973.29</v>
      </c>
      <c r="J101" s="3">
        <v>497450.16</v>
      </c>
    </row>
    <row r="102" spans="1:10" x14ac:dyDescent="0.3">
      <c r="A102" s="2">
        <v>45786</v>
      </c>
      <c r="B102" s="2" t="str">
        <f t="shared" si="2"/>
        <v>May</v>
      </c>
      <c r="C102" s="2" t="str">
        <f t="shared" si="3"/>
        <v>2025</v>
      </c>
      <c r="D102" s="3">
        <v>132957.54999999999</v>
      </c>
      <c r="E102" s="3">
        <v>348318.01</v>
      </c>
      <c r="F102">
        <v>754.70429999999999</v>
      </c>
      <c r="G102" s="3">
        <v>6703.09</v>
      </c>
      <c r="H102">
        <v>100.621</v>
      </c>
      <c r="I102">
        <v>400.40999540000001</v>
      </c>
      <c r="J102" s="3">
        <v>489234.39</v>
      </c>
    </row>
    <row r="103" spans="1:10" x14ac:dyDescent="0.3">
      <c r="A103" s="2">
        <v>45817</v>
      </c>
      <c r="B103" s="2" t="str">
        <f t="shared" si="2"/>
        <v>Jun</v>
      </c>
      <c r="C103" s="2" t="str">
        <f t="shared" si="3"/>
        <v>2025</v>
      </c>
      <c r="D103" s="3">
        <v>150122.29999999999</v>
      </c>
      <c r="E103" s="3">
        <v>360743.95</v>
      </c>
      <c r="F103">
        <v>754.70429999999999</v>
      </c>
      <c r="G103" s="3">
        <v>5124.38</v>
      </c>
      <c r="H103">
        <v>93.188999999999993</v>
      </c>
      <c r="I103" s="3">
        <v>1500.2</v>
      </c>
      <c r="J103" s="3">
        <v>518338.72</v>
      </c>
    </row>
    <row r="104" spans="1:10" x14ac:dyDescent="0.3">
      <c r="A104" s="2">
        <v>45847</v>
      </c>
      <c r="B104" s="2" t="str">
        <f t="shared" si="2"/>
        <v>Jul</v>
      </c>
      <c r="C104" s="2" t="str">
        <f t="shared" si="3"/>
        <v>2025</v>
      </c>
      <c r="D104" s="3">
        <v>154148.25</v>
      </c>
      <c r="E104" s="3">
        <v>371205.25</v>
      </c>
      <c r="F104">
        <v>754.70429999999999</v>
      </c>
      <c r="G104" s="3">
        <v>3909.48</v>
      </c>
      <c r="H104">
        <v>69.724000000000004</v>
      </c>
      <c r="I104">
        <v>313.55710770000002</v>
      </c>
      <c r="J104" s="3">
        <v>530400.97</v>
      </c>
    </row>
    <row r="105" spans="1:10" x14ac:dyDescent="0.3">
      <c r="A105" s="2">
        <v>45878</v>
      </c>
      <c r="B105" s="2" t="str">
        <f t="shared" si="2"/>
        <v>Aug</v>
      </c>
      <c r="C105" s="2" t="str">
        <f t="shared" si="3"/>
        <v>2025</v>
      </c>
      <c r="D105" s="3">
        <v>160943.45000000001</v>
      </c>
      <c r="E105" s="3">
        <v>378476.75</v>
      </c>
      <c r="F105">
        <v>754.70429999999999</v>
      </c>
      <c r="G105" s="3">
        <v>6148.34</v>
      </c>
      <c r="H105">
        <v>104.7423125</v>
      </c>
      <c r="I105">
        <v>754.37659650000001</v>
      </c>
      <c r="J105" s="3">
        <v>547182.36</v>
      </c>
    </row>
    <row r="106" spans="1:10" x14ac:dyDescent="0.3">
      <c r="A106" s="2">
        <v>45909</v>
      </c>
      <c r="B106" s="2" t="str">
        <f t="shared" si="2"/>
        <v>Sep</v>
      </c>
      <c r="C106" s="2" t="str">
        <f t="shared" si="3"/>
        <v>2025</v>
      </c>
      <c r="D106" s="3">
        <v>155524.35</v>
      </c>
      <c r="E106" s="3">
        <v>386074.05</v>
      </c>
      <c r="F106">
        <v>754.70429999999999</v>
      </c>
      <c r="G106" s="3">
        <v>8013.2</v>
      </c>
      <c r="H106">
        <v>91.117095989999996</v>
      </c>
      <c r="I106">
        <v>156.38484320000001</v>
      </c>
      <c r="J106" s="3">
        <v>550613.80000000005</v>
      </c>
    </row>
    <row r="107" spans="1:10" x14ac:dyDescent="0.3">
      <c r="A107" s="2">
        <v>45939</v>
      </c>
      <c r="B107" s="2" t="str">
        <f t="shared" si="2"/>
        <v>Oct</v>
      </c>
      <c r="C107" s="2" t="str">
        <f t="shared" si="3"/>
        <v>2025</v>
      </c>
      <c r="D107" s="3">
        <v>166879.4</v>
      </c>
      <c r="E107" s="3">
        <v>389887.45</v>
      </c>
      <c r="F107">
        <v>754.70429999999999</v>
      </c>
      <c r="G107" s="3">
        <v>9334.74</v>
      </c>
      <c r="H107">
        <v>114.21026999999999</v>
      </c>
      <c r="I107">
        <v>154.6339724</v>
      </c>
      <c r="J107" s="3">
        <v>567125.13</v>
      </c>
    </row>
    <row r="108" spans="1:10" x14ac:dyDescent="0.3">
      <c r="A108" s="2">
        <v>45970</v>
      </c>
      <c r="B108" s="2" t="str">
        <f t="shared" si="2"/>
        <v>Nov</v>
      </c>
      <c r="C108" s="2" t="str">
        <f t="shared" si="3"/>
        <v>2025</v>
      </c>
      <c r="D108" s="3">
        <v>171069.2</v>
      </c>
      <c r="E108" s="3">
        <v>381042.8</v>
      </c>
      <c r="F108">
        <v>754.70429999999999</v>
      </c>
      <c r="G108" s="3">
        <v>9829.42</v>
      </c>
      <c r="H108">
        <v>89.562484949999998</v>
      </c>
      <c r="I108">
        <v>141.1053861</v>
      </c>
      <c r="J108" s="3">
        <v>562926.79</v>
      </c>
    </row>
    <row r="109" spans="1:10" x14ac:dyDescent="0.3">
      <c r="A109" s="2">
        <v>46000</v>
      </c>
      <c r="B109" s="2" t="str">
        <f t="shared" si="2"/>
        <v>Dec</v>
      </c>
      <c r="C109" s="2" t="str">
        <f t="shared" si="3"/>
        <v>2025</v>
      </c>
      <c r="D109" s="3">
        <v>174160.7</v>
      </c>
      <c r="E109" s="3">
        <v>402688.35</v>
      </c>
      <c r="F109">
        <v>754.70429999999999</v>
      </c>
      <c r="G109" s="3">
        <v>11127.92</v>
      </c>
      <c r="H109">
        <v>129.60192499999999</v>
      </c>
      <c r="I109">
        <v>109.0439686</v>
      </c>
      <c r="J109" s="3">
        <v>588970.31000000006</v>
      </c>
    </row>
    <row r="110" spans="1:10" x14ac:dyDescent="0.3">
      <c r="A110" s="2">
        <v>45667</v>
      </c>
      <c r="B110" s="2" t="str">
        <f t="shared" si="2"/>
        <v>Jan</v>
      </c>
      <c r="C110" s="2" t="str">
        <f t="shared" si="3"/>
        <v>2025</v>
      </c>
      <c r="D110" s="3">
        <v>174479.1</v>
      </c>
      <c r="E110" s="3">
        <v>395461.2</v>
      </c>
      <c r="F110">
        <v>754.70429999999999</v>
      </c>
      <c r="G110" s="3">
        <v>9179.7099999999991</v>
      </c>
      <c r="H110">
        <v>686.87865569999997</v>
      </c>
      <c r="I110">
        <v>159.8787236</v>
      </c>
      <c r="J110" s="3">
        <v>580721.47</v>
      </c>
    </row>
    <row r="111" spans="1:10" x14ac:dyDescent="0.3">
      <c r="A111" s="2">
        <v>45698</v>
      </c>
      <c r="B111" s="2" t="str">
        <f t="shared" si="2"/>
        <v>Feb</v>
      </c>
      <c r="C111" s="2" t="str">
        <f t="shared" si="3"/>
        <v>2025</v>
      </c>
      <c r="D111" s="3">
        <v>187066.75</v>
      </c>
      <c r="E111" s="3">
        <v>408003.35</v>
      </c>
      <c r="F111">
        <v>753.34939999999995</v>
      </c>
      <c r="G111" s="3">
        <v>11426.82</v>
      </c>
      <c r="H111">
        <v>123.1153697</v>
      </c>
      <c r="I111">
        <v>139.22420289999999</v>
      </c>
      <c r="J111" s="3">
        <v>607512.61</v>
      </c>
    </row>
    <row r="112" spans="1:10" x14ac:dyDescent="0.3">
      <c r="A112" s="2">
        <v>45726</v>
      </c>
      <c r="B112" s="2" t="str">
        <f t="shared" si="2"/>
        <v>Mar</v>
      </c>
      <c r="C112" s="2" t="str">
        <f t="shared" si="3"/>
        <v>2025</v>
      </c>
      <c r="D112" s="3">
        <v>194059.15</v>
      </c>
      <c r="E112" s="3">
        <v>437474.35</v>
      </c>
      <c r="F112">
        <v>753.34939999999995</v>
      </c>
      <c r="G112" s="3">
        <v>6544.79</v>
      </c>
      <c r="H112">
        <v>462.91760620000002</v>
      </c>
      <c r="I112">
        <v>161.56778560000001</v>
      </c>
      <c r="J112" s="3">
        <v>639456.12</v>
      </c>
    </row>
    <row r="113" spans="1:10" x14ac:dyDescent="0.3">
      <c r="A113" s="2">
        <v>45757</v>
      </c>
      <c r="B113" s="2" t="str">
        <f t="shared" si="2"/>
        <v>Apr</v>
      </c>
      <c r="C113" s="2" t="str">
        <f t="shared" si="3"/>
        <v>2025</v>
      </c>
      <c r="D113" s="3">
        <v>208902.05</v>
      </c>
      <c r="E113" s="3">
        <v>442356.25</v>
      </c>
      <c r="F113">
        <v>753.34939999999995</v>
      </c>
      <c r="G113" s="3">
        <v>1109.31</v>
      </c>
      <c r="H113">
        <v>182.55334529999999</v>
      </c>
      <c r="I113">
        <v>310.90558490000001</v>
      </c>
      <c r="J113" s="3">
        <v>653614.42000000004</v>
      </c>
    </row>
    <row r="114" spans="1:10" x14ac:dyDescent="0.3">
      <c r="A114" s="2">
        <v>45787</v>
      </c>
      <c r="B114" s="2" t="str">
        <f t="shared" si="2"/>
        <v>May</v>
      </c>
      <c r="C114" s="2" t="str">
        <f t="shared" si="3"/>
        <v>2025</v>
      </c>
      <c r="D114" s="3">
        <v>199745.1</v>
      </c>
      <c r="E114" s="3">
        <v>443434.5</v>
      </c>
      <c r="F114">
        <v>753.34939999999995</v>
      </c>
      <c r="G114" s="3">
        <v>5237.37</v>
      </c>
      <c r="H114">
        <v>937.10794859999999</v>
      </c>
      <c r="I114">
        <v>154.53689199999999</v>
      </c>
      <c r="J114" s="3">
        <v>650261.96</v>
      </c>
    </row>
    <row r="115" spans="1:10" x14ac:dyDescent="0.3">
      <c r="A115" s="2">
        <v>45818</v>
      </c>
      <c r="B115" s="2" t="str">
        <f t="shared" si="2"/>
        <v>Jun</v>
      </c>
      <c r="C115" s="2" t="str">
        <f t="shared" si="3"/>
        <v>2025</v>
      </c>
      <c r="D115" s="3">
        <v>191267.55</v>
      </c>
      <c r="E115" s="3">
        <v>448615.35</v>
      </c>
      <c r="F115">
        <v>753.34939999999995</v>
      </c>
      <c r="G115" s="3">
        <v>17649.38</v>
      </c>
      <c r="H115" s="3">
        <v>1595.86</v>
      </c>
      <c r="I115">
        <v>386.20310039999998</v>
      </c>
      <c r="J115" s="3">
        <v>660267.68000000005</v>
      </c>
    </row>
    <row r="116" spans="1:10" x14ac:dyDescent="0.3">
      <c r="A116" s="2">
        <v>45848</v>
      </c>
      <c r="B116" s="2" t="str">
        <f t="shared" si="2"/>
        <v>Jul</v>
      </c>
      <c r="C116" s="2" t="str">
        <f t="shared" si="3"/>
        <v>2025</v>
      </c>
      <c r="D116" s="3">
        <v>190422.5</v>
      </c>
      <c r="E116" s="3">
        <v>459274.45</v>
      </c>
      <c r="F116">
        <v>753.34939999999995</v>
      </c>
      <c r="G116" s="3">
        <v>15508.55</v>
      </c>
      <c r="H116" s="3">
        <v>1668.37</v>
      </c>
      <c r="I116">
        <v>176.20413590000001</v>
      </c>
      <c r="J116" s="3">
        <v>667803.42000000004</v>
      </c>
    </row>
    <row r="117" spans="1:10" x14ac:dyDescent="0.3">
      <c r="A117" s="2">
        <v>45879</v>
      </c>
      <c r="B117" s="2" t="str">
        <f t="shared" si="2"/>
        <v>Aug</v>
      </c>
      <c r="C117" s="2" t="str">
        <f t="shared" si="3"/>
        <v>2025</v>
      </c>
      <c r="D117" s="3">
        <v>184014.3</v>
      </c>
      <c r="E117" s="3">
        <v>488492.3</v>
      </c>
      <c r="F117">
        <v>753.34939999999995</v>
      </c>
      <c r="G117" s="3">
        <v>22926.07</v>
      </c>
      <c r="H117" s="3">
        <v>1708.69</v>
      </c>
      <c r="I117">
        <v>152.6488908</v>
      </c>
      <c r="J117" s="3">
        <v>698047.35</v>
      </c>
    </row>
    <row r="118" spans="1:10" x14ac:dyDescent="0.3">
      <c r="A118" s="2">
        <v>45910</v>
      </c>
      <c r="B118" s="2" t="str">
        <f t="shared" si="2"/>
        <v>Sep</v>
      </c>
      <c r="C118" s="2" t="str">
        <f t="shared" si="3"/>
        <v>2025</v>
      </c>
      <c r="D118" s="3">
        <v>181138.05</v>
      </c>
      <c r="E118" s="3">
        <v>501233.25</v>
      </c>
      <c r="F118">
        <v>0</v>
      </c>
      <c r="G118" s="3">
        <v>20563.11</v>
      </c>
      <c r="H118" s="3">
        <v>1608.36</v>
      </c>
      <c r="I118">
        <v>159.99393889999999</v>
      </c>
      <c r="J118" s="3">
        <v>704702.77</v>
      </c>
    </row>
    <row r="119" spans="1:10" x14ac:dyDescent="0.3">
      <c r="A119" s="2">
        <v>45940</v>
      </c>
      <c r="B119" s="2" t="str">
        <f t="shared" si="2"/>
        <v>Oct</v>
      </c>
      <c r="C119" s="2" t="str">
        <f t="shared" si="3"/>
        <v>2025</v>
      </c>
      <c r="D119" s="3">
        <v>176380.85</v>
      </c>
      <c r="E119" s="3">
        <v>498137.9</v>
      </c>
      <c r="F119">
        <v>0</v>
      </c>
      <c r="G119" s="3">
        <v>19961.29</v>
      </c>
      <c r="H119" s="3">
        <v>1485.23</v>
      </c>
      <c r="I119">
        <v>167.38273359999999</v>
      </c>
      <c r="J119" s="3">
        <v>696132.65</v>
      </c>
    </row>
    <row r="120" spans="1:10" x14ac:dyDescent="0.3">
      <c r="A120" s="2">
        <v>45971</v>
      </c>
      <c r="B120" s="2" t="str">
        <f t="shared" si="2"/>
        <v>Nov</v>
      </c>
      <c r="C120" s="2" t="str">
        <f t="shared" si="3"/>
        <v>2025</v>
      </c>
      <c r="D120" s="3">
        <v>168117.15</v>
      </c>
      <c r="E120" s="3">
        <v>517794.5</v>
      </c>
      <c r="F120">
        <v>0</v>
      </c>
      <c r="G120" s="3">
        <v>22926.07</v>
      </c>
      <c r="H120" s="3">
        <v>1462.77</v>
      </c>
      <c r="I120" s="3">
        <v>1148.49</v>
      </c>
      <c r="J120" s="3">
        <v>711448.98</v>
      </c>
    </row>
    <row r="121" spans="1:10" x14ac:dyDescent="0.3">
      <c r="A121" s="2">
        <v>46001</v>
      </c>
      <c r="B121" s="2" t="str">
        <f t="shared" si="2"/>
        <v>Dec</v>
      </c>
      <c r="C121" s="2" t="str">
        <f t="shared" si="3"/>
        <v>2025</v>
      </c>
      <c r="D121" s="3">
        <v>165104.75</v>
      </c>
      <c r="E121" s="3">
        <v>529871.5</v>
      </c>
      <c r="F121">
        <v>0</v>
      </c>
      <c r="G121" s="3">
        <v>22665.77</v>
      </c>
      <c r="H121" s="3">
        <v>1546.08</v>
      </c>
      <c r="I121" s="3">
        <v>1019.87</v>
      </c>
      <c r="J121" s="3">
        <v>720207.97</v>
      </c>
    </row>
    <row r="122" spans="1:10" x14ac:dyDescent="0.3">
      <c r="A122" s="2">
        <v>45668</v>
      </c>
      <c r="B122" s="2" t="str">
        <f t="shared" si="2"/>
        <v>Jan</v>
      </c>
      <c r="C122" s="2" t="str">
        <f t="shared" si="3"/>
        <v>2025</v>
      </c>
      <c r="D122" s="3">
        <v>167344.35</v>
      </c>
      <c r="E122" s="3">
        <v>538569.94999999995</v>
      </c>
      <c r="F122">
        <v>0</v>
      </c>
      <c r="G122" s="3">
        <v>17628.599999999999</v>
      </c>
      <c r="H122" s="3">
        <v>1653.89</v>
      </c>
      <c r="I122" s="3">
        <v>5000.9799999999996</v>
      </c>
      <c r="J122" s="3">
        <v>730197.77</v>
      </c>
    </row>
    <row r="123" spans="1:10" x14ac:dyDescent="0.3">
      <c r="A123" s="2">
        <v>45699</v>
      </c>
      <c r="B123" s="2" t="str">
        <f t="shared" si="2"/>
        <v>Feb</v>
      </c>
      <c r="C123" s="2" t="str">
        <f t="shared" si="3"/>
        <v>2025</v>
      </c>
      <c r="D123" s="3">
        <v>162311.4</v>
      </c>
      <c r="E123" s="3">
        <v>558130.9</v>
      </c>
      <c r="F123">
        <v>0</v>
      </c>
      <c r="G123" s="3">
        <v>22926.07</v>
      </c>
      <c r="H123" s="3">
        <v>2214.27</v>
      </c>
      <c r="I123" s="3">
        <v>1087.6500000000001</v>
      </c>
      <c r="J123" s="3">
        <v>746670.28</v>
      </c>
    </row>
    <row r="124" spans="1:10" x14ac:dyDescent="0.3">
      <c r="A124" s="2">
        <v>45727</v>
      </c>
      <c r="B124" s="2" t="str">
        <f t="shared" si="2"/>
        <v>Mar</v>
      </c>
      <c r="C124" s="2" t="str">
        <f t="shared" si="3"/>
        <v>2025</v>
      </c>
      <c r="D124" s="3">
        <v>160174</v>
      </c>
      <c r="E124" s="3">
        <v>570774.25</v>
      </c>
      <c r="F124">
        <v>0</v>
      </c>
      <c r="G124" s="3">
        <v>19727.189999999999</v>
      </c>
      <c r="H124" s="3">
        <v>2360.7800000000002</v>
      </c>
      <c r="I124" s="3">
        <v>1011.88</v>
      </c>
      <c r="J124" s="3">
        <v>754048.1</v>
      </c>
    </row>
    <row r="125" spans="1:10" x14ac:dyDescent="0.3">
      <c r="A125" s="2">
        <v>45758</v>
      </c>
      <c r="B125" s="2" t="str">
        <f t="shared" si="2"/>
        <v>Apr</v>
      </c>
      <c r="C125" s="2" t="str">
        <f t="shared" si="3"/>
        <v>2025</v>
      </c>
      <c r="D125" s="3">
        <v>134537.5</v>
      </c>
      <c r="E125" s="3">
        <v>574489.65</v>
      </c>
      <c r="F125">
        <v>0</v>
      </c>
      <c r="G125" s="3">
        <v>22926.07</v>
      </c>
      <c r="H125" s="3">
        <v>2335.83</v>
      </c>
      <c r="I125" s="3">
        <v>1171.01</v>
      </c>
      <c r="J125" s="3">
        <v>735460.06</v>
      </c>
    </row>
    <row r="126" spans="1:10" x14ac:dyDescent="0.3">
      <c r="A126" s="2">
        <v>45788</v>
      </c>
      <c r="B126" s="2" t="str">
        <f t="shared" si="2"/>
        <v>May</v>
      </c>
      <c r="C126" s="2" t="str">
        <f t="shared" si="3"/>
        <v>2025</v>
      </c>
      <c r="D126" s="3">
        <v>135140.15</v>
      </c>
      <c r="E126" s="3">
        <v>585388.65</v>
      </c>
      <c r="F126">
        <v>0</v>
      </c>
      <c r="G126" s="3">
        <v>22926.07</v>
      </c>
      <c r="H126" s="3">
        <v>2160.7399999999998</v>
      </c>
      <c r="I126">
        <v>959.12460120000003</v>
      </c>
      <c r="J126" s="3">
        <v>746574.73</v>
      </c>
    </row>
    <row r="127" spans="1:10" x14ac:dyDescent="0.3">
      <c r="A127" s="2">
        <v>45819</v>
      </c>
      <c r="B127" s="2" t="str">
        <f t="shared" si="2"/>
        <v>Jun</v>
      </c>
      <c r="C127" s="2" t="str">
        <f t="shared" si="3"/>
        <v>2025</v>
      </c>
      <c r="D127" s="3">
        <v>157388.1</v>
      </c>
      <c r="E127" s="3">
        <v>595661.35</v>
      </c>
      <c r="F127">
        <v>0</v>
      </c>
      <c r="G127" s="3">
        <v>7571</v>
      </c>
      <c r="H127" s="3">
        <v>2243.3000000000002</v>
      </c>
      <c r="I127" s="3">
        <v>1359.05</v>
      </c>
      <c r="J127" s="3">
        <v>764222.8</v>
      </c>
    </row>
    <row r="128" spans="1:10" x14ac:dyDescent="0.3">
      <c r="A128" s="2">
        <v>45849</v>
      </c>
      <c r="B128" s="2" t="str">
        <f t="shared" si="2"/>
        <v>Jul</v>
      </c>
      <c r="C128" s="2" t="str">
        <f t="shared" si="3"/>
        <v>2025</v>
      </c>
      <c r="D128" s="3">
        <v>150106.1</v>
      </c>
      <c r="E128" s="3">
        <v>600953.94999999995</v>
      </c>
      <c r="F128">
        <v>0</v>
      </c>
      <c r="G128" s="3">
        <v>19933.560000000001</v>
      </c>
      <c r="H128" s="3">
        <v>2650.5</v>
      </c>
      <c r="I128" s="3">
        <v>8068.92</v>
      </c>
      <c r="J128" s="3">
        <v>781713.03</v>
      </c>
    </row>
    <row r="129" spans="1:10" x14ac:dyDescent="0.3">
      <c r="A129" s="2">
        <v>45880</v>
      </c>
      <c r="B129" s="2" t="str">
        <f t="shared" si="2"/>
        <v>Aug</v>
      </c>
      <c r="C129" s="2" t="str">
        <f t="shared" si="3"/>
        <v>2025</v>
      </c>
      <c r="D129" s="3">
        <v>143716.9</v>
      </c>
      <c r="E129" s="3">
        <v>603838.94999999995</v>
      </c>
      <c r="F129">
        <v>0</v>
      </c>
      <c r="G129" s="3">
        <v>25533.14</v>
      </c>
      <c r="H129" s="3">
        <v>2750.09</v>
      </c>
      <c r="I129" s="3">
        <v>1013.51</v>
      </c>
      <c r="J129" s="3">
        <v>776852.6</v>
      </c>
    </row>
    <row r="130" spans="1:10" x14ac:dyDescent="0.3">
      <c r="A130" s="2">
        <v>45911</v>
      </c>
      <c r="B130" s="2" t="str">
        <f t="shared" si="2"/>
        <v>Sep</v>
      </c>
      <c r="C130" s="2" t="str">
        <f t="shared" si="3"/>
        <v>2025</v>
      </c>
      <c r="D130" s="3">
        <v>144521.29999999999</v>
      </c>
      <c r="E130" s="3">
        <v>591518.5</v>
      </c>
      <c r="F130">
        <v>0</v>
      </c>
      <c r="G130" s="3">
        <v>25373.200000000001</v>
      </c>
      <c r="H130" s="3">
        <v>2335.9</v>
      </c>
      <c r="I130">
        <v>525.68502790000002</v>
      </c>
      <c r="J130" s="3">
        <v>764274.59</v>
      </c>
    </row>
    <row r="131" spans="1:10" x14ac:dyDescent="0.3">
      <c r="A131" s="2">
        <v>45941</v>
      </c>
      <c r="B131" s="2" t="str">
        <f t="shared" ref="B131:B194" si="4">TEXT(A131,"mmm")</f>
        <v>Oct</v>
      </c>
      <c r="C131" s="2" t="str">
        <f t="shared" ref="C131:C194" si="5">TEXT(A131, "yyy")</f>
        <v>2025</v>
      </c>
      <c r="D131" s="3">
        <v>159349.1</v>
      </c>
      <c r="E131" s="3">
        <v>605849.5</v>
      </c>
      <c r="F131">
        <v>0</v>
      </c>
      <c r="G131" s="3">
        <v>25373.200000000001</v>
      </c>
      <c r="H131" s="3">
        <v>3505.02</v>
      </c>
      <c r="I131">
        <v>488.74038059999998</v>
      </c>
      <c r="J131" s="3">
        <v>794565.56</v>
      </c>
    </row>
    <row r="132" spans="1:10" x14ac:dyDescent="0.3">
      <c r="A132" s="2">
        <v>45972</v>
      </c>
      <c r="B132" s="2" t="str">
        <f t="shared" si="4"/>
        <v>Nov</v>
      </c>
      <c r="C132" s="2" t="str">
        <f t="shared" si="5"/>
        <v>2025</v>
      </c>
      <c r="D132" s="3">
        <v>146778.54999999999</v>
      </c>
      <c r="E132" s="3">
        <v>616151.05000000005</v>
      </c>
      <c r="F132">
        <v>0</v>
      </c>
      <c r="G132" s="3">
        <v>25373.200000000001</v>
      </c>
      <c r="H132" s="3">
        <v>2380.67</v>
      </c>
      <c r="I132" s="3">
        <v>13210.87</v>
      </c>
      <c r="J132" s="3">
        <v>803894.34</v>
      </c>
    </row>
    <row r="133" spans="1:10" x14ac:dyDescent="0.3">
      <c r="A133" s="2">
        <v>46002</v>
      </c>
      <c r="B133" s="2" t="str">
        <f t="shared" si="4"/>
        <v>Dec</v>
      </c>
      <c r="C133" s="2" t="str">
        <f t="shared" si="5"/>
        <v>2025</v>
      </c>
      <c r="D133" s="3">
        <v>137873.4</v>
      </c>
      <c r="E133" s="3">
        <v>633549.35</v>
      </c>
      <c r="F133">
        <v>0</v>
      </c>
      <c r="G133" s="3">
        <v>25373.200000000001</v>
      </c>
      <c r="H133" s="3">
        <v>2639.49</v>
      </c>
      <c r="I133">
        <v>444.61658920000002</v>
      </c>
      <c r="J133" s="3">
        <v>799880.06</v>
      </c>
    </row>
    <row r="134" spans="1:10" x14ac:dyDescent="0.3">
      <c r="A134" s="2">
        <v>45669</v>
      </c>
      <c r="B134" s="2" t="str">
        <f t="shared" si="4"/>
        <v>Jan</v>
      </c>
      <c r="C134" s="2" t="str">
        <f t="shared" si="5"/>
        <v>2025</v>
      </c>
      <c r="D134" s="3">
        <v>140384.54999999999</v>
      </c>
      <c r="E134" s="3">
        <v>658083.80000000005</v>
      </c>
      <c r="F134">
        <v>0</v>
      </c>
      <c r="G134" s="3">
        <v>25373.200000000001</v>
      </c>
      <c r="H134" s="3">
        <v>2473.64</v>
      </c>
      <c r="I134">
        <v>913.86699829999998</v>
      </c>
      <c r="J134" s="3">
        <v>827229.06</v>
      </c>
    </row>
    <row r="135" spans="1:10" x14ac:dyDescent="0.3">
      <c r="A135" s="2">
        <v>45700</v>
      </c>
      <c r="B135" s="2" t="str">
        <f t="shared" si="4"/>
        <v>Feb</v>
      </c>
      <c r="C135" s="2" t="str">
        <f t="shared" si="5"/>
        <v>2025</v>
      </c>
      <c r="D135" s="3">
        <v>170427</v>
      </c>
      <c r="E135" s="3">
        <v>668595.4</v>
      </c>
      <c r="F135">
        <v>0</v>
      </c>
      <c r="G135" s="3">
        <v>25373.200000000001</v>
      </c>
      <c r="H135" s="3">
        <v>2802.37</v>
      </c>
      <c r="I135">
        <v>899.64389470000003</v>
      </c>
      <c r="J135" s="3">
        <v>868097.62</v>
      </c>
    </row>
    <row r="136" spans="1:10" x14ac:dyDescent="0.3">
      <c r="A136" s="2">
        <v>45728</v>
      </c>
      <c r="B136" s="2" t="str">
        <f t="shared" si="4"/>
        <v>Mar</v>
      </c>
      <c r="C136" s="2" t="str">
        <f t="shared" si="5"/>
        <v>2025</v>
      </c>
      <c r="D136" s="3">
        <v>175250.9</v>
      </c>
      <c r="E136" s="3">
        <v>683565.25</v>
      </c>
      <c r="F136">
        <v>0</v>
      </c>
      <c r="G136" s="3">
        <v>25373.200000000001</v>
      </c>
      <c r="H136" s="3">
        <v>2760.93</v>
      </c>
      <c r="I136">
        <v>921.11163050000005</v>
      </c>
      <c r="J136" s="3">
        <v>887871.4</v>
      </c>
    </row>
    <row r="137" spans="1:10" x14ac:dyDescent="0.3">
      <c r="A137" s="2">
        <v>45759</v>
      </c>
      <c r="B137" s="2" t="str">
        <f t="shared" si="4"/>
        <v>Apr</v>
      </c>
      <c r="C137" s="2" t="str">
        <f t="shared" si="5"/>
        <v>2025</v>
      </c>
      <c r="D137" s="3">
        <v>177399.25</v>
      </c>
      <c r="E137" s="3">
        <v>689983.3</v>
      </c>
      <c r="F137">
        <v>0</v>
      </c>
      <c r="G137" s="3">
        <v>25373.200000000001</v>
      </c>
      <c r="H137" s="3">
        <v>2313.67</v>
      </c>
      <c r="I137">
        <v>967.30058159999999</v>
      </c>
      <c r="J137" s="3">
        <v>896036.72</v>
      </c>
    </row>
    <row r="138" spans="1:10" x14ac:dyDescent="0.3">
      <c r="A138" s="2">
        <v>45789</v>
      </c>
      <c r="B138" s="2" t="str">
        <f t="shared" si="4"/>
        <v>May</v>
      </c>
      <c r="C138" s="2" t="str">
        <f t="shared" si="5"/>
        <v>2025</v>
      </c>
      <c r="D138" s="3">
        <v>168295.45</v>
      </c>
      <c r="E138" s="3">
        <v>692521.1</v>
      </c>
      <c r="F138">
        <v>0</v>
      </c>
      <c r="G138" s="3">
        <v>25373.200000000001</v>
      </c>
      <c r="H138" s="3">
        <v>2006.29</v>
      </c>
      <c r="I138">
        <v>860.77374540000005</v>
      </c>
      <c r="J138" s="3">
        <v>889056.81</v>
      </c>
    </row>
    <row r="139" spans="1:10" x14ac:dyDescent="0.3">
      <c r="A139" s="2">
        <v>45820</v>
      </c>
      <c r="B139" s="2" t="str">
        <f t="shared" si="4"/>
        <v>Jun</v>
      </c>
      <c r="C139" s="2" t="str">
        <f t="shared" si="5"/>
        <v>2025</v>
      </c>
      <c r="D139" s="3">
        <v>161830.04999999999</v>
      </c>
      <c r="E139" s="3">
        <v>686950.9</v>
      </c>
      <c r="F139">
        <v>0</v>
      </c>
      <c r="G139" s="3">
        <v>7256.5</v>
      </c>
      <c r="H139" s="3">
        <v>2255.71</v>
      </c>
      <c r="I139">
        <v>536.39371510000001</v>
      </c>
      <c r="J139" s="3">
        <v>858829.55</v>
      </c>
    </row>
    <row r="140" spans="1:10" x14ac:dyDescent="0.3">
      <c r="A140" s="2">
        <v>45850</v>
      </c>
      <c r="B140" s="2" t="str">
        <f t="shared" si="4"/>
        <v>Jul</v>
      </c>
      <c r="C140" s="2" t="str">
        <f t="shared" si="5"/>
        <v>2025</v>
      </c>
      <c r="D140" s="3">
        <v>151664.54999999999</v>
      </c>
      <c r="E140" s="3">
        <v>692988.2</v>
      </c>
      <c r="F140">
        <v>0</v>
      </c>
      <c r="G140" s="3">
        <v>25373.200000000001</v>
      </c>
      <c r="H140" s="3">
        <v>1757.75</v>
      </c>
      <c r="I140">
        <v>376.9314526</v>
      </c>
      <c r="J140" s="3">
        <v>872160.63</v>
      </c>
    </row>
    <row r="141" spans="1:10" x14ac:dyDescent="0.3">
      <c r="A141" s="2">
        <v>45881</v>
      </c>
      <c r="B141" s="2" t="str">
        <f t="shared" si="4"/>
        <v>Aug</v>
      </c>
      <c r="C141" s="2" t="str">
        <f t="shared" si="5"/>
        <v>2025</v>
      </c>
      <c r="D141" s="3">
        <v>176086.65</v>
      </c>
      <c r="E141" s="3">
        <v>704725</v>
      </c>
      <c r="F141">
        <v>0</v>
      </c>
      <c r="G141" s="3">
        <v>17717.98</v>
      </c>
      <c r="H141" s="3">
        <v>3020.19</v>
      </c>
      <c r="I141">
        <v>384.56619230000001</v>
      </c>
      <c r="J141" s="3">
        <v>901934.38</v>
      </c>
    </row>
    <row r="142" spans="1:10" x14ac:dyDescent="0.3">
      <c r="A142" s="2">
        <v>45912</v>
      </c>
      <c r="B142" s="2" t="str">
        <f t="shared" si="4"/>
        <v>Sep</v>
      </c>
      <c r="C142" s="2" t="str">
        <f t="shared" si="5"/>
        <v>2025</v>
      </c>
      <c r="D142" s="3">
        <v>189525.2</v>
      </c>
      <c r="E142" s="3">
        <v>703884.9</v>
      </c>
      <c r="F142">
        <v>0</v>
      </c>
      <c r="G142" s="3">
        <v>25373.200000000001</v>
      </c>
      <c r="H142" s="3">
        <v>3020.82</v>
      </c>
      <c r="I142">
        <v>392.61257979999999</v>
      </c>
      <c r="J142" s="3">
        <v>922196.74</v>
      </c>
    </row>
    <row r="143" spans="1:10" x14ac:dyDescent="0.3">
      <c r="A143" s="2">
        <v>45942</v>
      </c>
      <c r="B143" s="2" t="str">
        <f t="shared" si="4"/>
        <v>Oct</v>
      </c>
      <c r="C143" s="2" t="str">
        <f t="shared" si="5"/>
        <v>2025</v>
      </c>
      <c r="D143" s="3">
        <v>182914.05</v>
      </c>
      <c r="E143" s="3">
        <v>717649.2</v>
      </c>
      <c r="F143">
        <v>0</v>
      </c>
      <c r="G143" s="3">
        <v>25373.200000000001</v>
      </c>
      <c r="H143" s="3">
        <v>3002.05</v>
      </c>
      <c r="I143">
        <v>383.65649980000001</v>
      </c>
      <c r="J143" s="3">
        <v>929322.16</v>
      </c>
    </row>
    <row r="144" spans="1:10" x14ac:dyDescent="0.3">
      <c r="A144" s="2">
        <v>45973</v>
      </c>
      <c r="B144" s="2" t="str">
        <f t="shared" si="4"/>
        <v>Nov</v>
      </c>
      <c r="C144" s="2" t="str">
        <f t="shared" si="5"/>
        <v>2025</v>
      </c>
      <c r="D144" s="3">
        <v>213990.2</v>
      </c>
      <c r="E144" s="3">
        <v>715343.1</v>
      </c>
      <c r="F144">
        <v>0</v>
      </c>
      <c r="G144" s="3">
        <v>25373.200000000001</v>
      </c>
      <c r="H144" s="3">
        <v>3355.91</v>
      </c>
      <c r="I144">
        <v>376.82690489999999</v>
      </c>
      <c r="J144" s="3">
        <v>958439.24</v>
      </c>
    </row>
    <row r="145" spans="1:10" x14ac:dyDescent="0.3">
      <c r="A145" s="2">
        <v>46003</v>
      </c>
      <c r="B145" s="2" t="str">
        <f t="shared" si="4"/>
        <v>Dec</v>
      </c>
      <c r="C145" s="2" t="str">
        <f t="shared" si="5"/>
        <v>2025</v>
      </c>
      <c r="D145" s="3">
        <v>226042.45</v>
      </c>
      <c r="E145" s="3">
        <v>716068.6</v>
      </c>
      <c r="F145">
        <v>0</v>
      </c>
      <c r="G145" s="3">
        <v>25373.200000000001</v>
      </c>
      <c r="H145" s="3">
        <v>3407.6</v>
      </c>
      <c r="I145">
        <v>373.89565759999999</v>
      </c>
      <c r="J145" s="3">
        <v>971265.74</v>
      </c>
    </row>
    <row r="146" spans="1:10" x14ac:dyDescent="0.3">
      <c r="A146" s="2">
        <v>45670</v>
      </c>
      <c r="B146" s="2" t="str">
        <f t="shared" si="4"/>
        <v>Jan</v>
      </c>
      <c r="C146" s="2" t="str">
        <f t="shared" si="5"/>
        <v>2025</v>
      </c>
      <c r="D146" s="3">
        <v>233713.7</v>
      </c>
      <c r="E146" s="3">
        <v>715568.6</v>
      </c>
      <c r="F146">
        <v>0</v>
      </c>
      <c r="G146" s="3">
        <v>25373.200000000001</v>
      </c>
      <c r="H146" s="3">
        <v>3349.13</v>
      </c>
      <c r="I146">
        <v>331.57823300000001</v>
      </c>
      <c r="J146" s="3">
        <v>978336.22</v>
      </c>
    </row>
    <row r="147" spans="1:10" x14ac:dyDescent="0.3">
      <c r="A147" s="2">
        <v>45701</v>
      </c>
      <c r="B147" s="2" t="str">
        <f t="shared" si="4"/>
        <v>Feb</v>
      </c>
      <c r="C147" s="2" t="str">
        <f t="shared" si="5"/>
        <v>2025</v>
      </c>
      <c r="D147" s="3">
        <v>194105.8</v>
      </c>
      <c r="E147" s="3">
        <v>717152</v>
      </c>
      <c r="F147">
        <v>0</v>
      </c>
      <c r="G147" s="3">
        <v>25373.200000000001</v>
      </c>
      <c r="H147" s="3">
        <v>6797.95</v>
      </c>
      <c r="I147">
        <v>320.8713874</v>
      </c>
      <c r="J147" s="3">
        <v>943749.82</v>
      </c>
    </row>
    <row r="148" spans="1:10" x14ac:dyDescent="0.3">
      <c r="A148" s="2">
        <v>45729</v>
      </c>
      <c r="B148" s="2" t="str">
        <f t="shared" si="4"/>
        <v>Mar</v>
      </c>
      <c r="C148" s="2" t="str">
        <f t="shared" si="5"/>
        <v>2025</v>
      </c>
      <c r="D148" s="3">
        <v>215979.4</v>
      </c>
      <c r="E148" s="3">
        <v>733204.55</v>
      </c>
      <c r="F148">
        <v>0</v>
      </c>
      <c r="G148" s="3">
        <v>25373.200000000001</v>
      </c>
      <c r="H148" s="3">
        <v>7127.02</v>
      </c>
      <c r="I148">
        <v>226.75903980000001</v>
      </c>
      <c r="J148" s="3">
        <v>981910.93</v>
      </c>
    </row>
    <row r="149" spans="1:10" x14ac:dyDescent="0.3">
      <c r="A149" s="2">
        <v>45760</v>
      </c>
      <c r="B149" s="2" t="str">
        <f t="shared" si="4"/>
        <v>Apr</v>
      </c>
      <c r="C149" s="2" t="str">
        <f t="shared" si="5"/>
        <v>2025</v>
      </c>
      <c r="D149" s="3">
        <v>283449.75</v>
      </c>
      <c r="E149" s="3">
        <v>740996</v>
      </c>
      <c r="F149">
        <v>0</v>
      </c>
      <c r="G149" s="3">
        <v>34186.639999999999</v>
      </c>
      <c r="H149" s="3">
        <v>6512.77</v>
      </c>
      <c r="I149">
        <v>464.23427620000001</v>
      </c>
      <c r="J149" s="3">
        <v>1065609.3899999999</v>
      </c>
    </row>
    <row r="150" spans="1:10" x14ac:dyDescent="0.3">
      <c r="A150" s="2">
        <v>45790</v>
      </c>
      <c r="B150" s="2" t="str">
        <f t="shared" si="4"/>
        <v>May</v>
      </c>
      <c r="C150" s="2" t="str">
        <f t="shared" si="5"/>
        <v>2025</v>
      </c>
      <c r="D150" s="3">
        <v>290628.65000000002</v>
      </c>
      <c r="E150" s="3">
        <v>746878.7</v>
      </c>
      <c r="F150">
        <v>0</v>
      </c>
      <c r="G150" s="3">
        <v>34186.639999999999</v>
      </c>
      <c r="H150" s="3">
        <v>2908.6</v>
      </c>
      <c r="I150">
        <v>195.09230550000001</v>
      </c>
      <c r="J150" s="3">
        <v>1074797.69</v>
      </c>
    </row>
    <row r="151" spans="1:10" x14ac:dyDescent="0.3">
      <c r="A151" s="2">
        <v>45821</v>
      </c>
      <c r="B151" s="2" t="str">
        <f t="shared" si="4"/>
        <v>Jun</v>
      </c>
      <c r="C151" s="2" t="str">
        <f t="shared" si="5"/>
        <v>2025</v>
      </c>
      <c r="D151" s="3">
        <v>296593.75</v>
      </c>
      <c r="E151" s="3">
        <v>744173.9</v>
      </c>
      <c r="F151">
        <v>0</v>
      </c>
      <c r="G151" s="3">
        <v>6998.8</v>
      </c>
      <c r="H151" s="3">
        <v>2578.4699999999998</v>
      </c>
      <c r="I151">
        <v>283.48495650000001</v>
      </c>
      <c r="J151" s="3">
        <v>1050628.4099999999</v>
      </c>
    </row>
    <row r="152" spans="1:10" x14ac:dyDescent="0.3">
      <c r="A152" s="2">
        <v>45851</v>
      </c>
      <c r="B152" s="2" t="str">
        <f t="shared" si="4"/>
        <v>Jul</v>
      </c>
      <c r="C152" s="2" t="str">
        <f t="shared" si="5"/>
        <v>2025</v>
      </c>
      <c r="D152" s="3">
        <v>283618</v>
      </c>
      <c r="E152" s="3">
        <v>776690.35</v>
      </c>
      <c r="F152">
        <v>0</v>
      </c>
      <c r="G152" s="3">
        <v>15488.16</v>
      </c>
      <c r="H152" s="3">
        <v>2638.17</v>
      </c>
      <c r="I152">
        <v>169.17100450000001</v>
      </c>
      <c r="J152" s="3">
        <v>1078603.8500000001</v>
      </c>
    </row>
    <row r="153" spans="1:10" x14ac:dyDescent="0.3">
      <c r="A153" s="2">
        <v>45882</v>
      </c>
      <c r="B153" s="2" t="str">
        <f t="shared" si="4"/>
        <v>Aug</v>
      </c>
      <c r="C153" s="2" t="str">
        <f t="shared" si="5"/>
        <v>2025</v>
      </c>
      <c r="D153" s="3">
        <v>306839.45</v>
      </c>
      <c r="E153" s="3">
        <v>774401.3</v>
      </c>
      <c r="F153">
        <v>0</v>
      </c>
      <c r="G153" s="3">
        <v>32718.83</v>
      </c>
      <c r="H153" s="3">
        <v>2538.21</v>
      </c>
      <c r="I153">
        <v>178.2694047</v>
      </c>
      <c r="J153" s="3">
        <v>1116676.06</v>
      </c>
    </row>
    <row r="154" spans="1:10" x14ac:dyDescent="0.3">
      <c r="A154" s="2">
        <v>45913</v>
      </c>
      <c r="B154" s="2" t="str">
        <f t="shared" si="4"/>
        <v>Sep</v>
      </c>
      <c r="C154" s="2" t="str">
        <f t="shared" si="5"/>
        <v>2025</v>
      </c>
      <c r="D154" s="3">
        <v>336453.25</v>
      </c>
      <c r="E154" s="3">
        <v>811854.3</v>
      </c>
      <c r="F154">
        <v>0</v>
      </c>
      <c r="G154" s="3">
        <v>34186.639999999999</v>
      </c>
      <c r="H154" s="3">
        <v>2426.7399999999998</v>
      </c>
      <c r="I154">
        <v>208.76695050000001</v>
      </c>
      <c r="J154" s="3">
        <v>1185129.7</v>
      </c>
    </row>
    <row r="155" spans="1:10" x14ac:dyDescent="0.3">
      <c r="A155" s="2">
        <v>45943</v>
      </c>
      <c r="B155" s="2" t="str">
        <f t="shared" si="4"/>
        <v>Oct</v>
      </c>
      <c r="C155" s="2" t="str">
        <f t="shared" si="5"/>
        <v>2025</v>
      </c>
      <c r="D155" s="3">
        <v>340867.75</v>
      </c>
      <c r="E155" s="3">
        <v>801846.8</v>
      </c>
      <c r="F155">
        <v>0</v>
      </c>
      <c r="G155" s="3">
        <v>27979.68</v>
      </c>
      <c r="H155" s="3">
        <v>3851.64</v>
      </c>
      <c r="I155">
        <v>236.66616049999999</v>
      </c>
      <c r="J155" s="3">
        <v>1174782.53</v>
      </c>
    </row>
    <row r="156" spans="1:10" x14ac:dyDescent="0.3">
      <c r="A156" s="2">
        <v>45974</v>
      </c>
      <c r="B156" s="2" t="str">
        <f t="shared" si="4"/>
        <v>Nov</v>
      </c>
      <c r="C156" s="2" t="str">
        <f t="shared" si="5"/>
        <v>2025</v>
      </c>
      <c r="D156" s="3">
        <v>338905.9</v>
      </c>
      <c r="E156" s="3">
        <v>793356.35</v>
      </c>
      <c r="F156">
        <v>0</v>
      </c>
      <c r="G156" s="3">
        <v>34186.639999999999</v>
      </c>
      <c r="H156" s="3">
        <v>3437.85</v>
      </c>
      <c r="I156">
        <v>166.7386855</v>
      </c>
      <c r="J156" s="3">
        <v>1170053.48</v>
      </c>
    </row>
    <row r="157" spans="1:10" x14ac:dyDescent="0.3">
      <c r="A157" s="2">
        <v>46004</v>
      </c>
      <c r="B157" s="2" t="str">
        <f t="shared" si="4"/>
        <v>Dec</v>
      </c>
      <c r="C157" s="2" t="str">
        <f t="shared" si="5"/>
        <v>2025</v>
      </c>
      <c r="D157" s="3">
        <v>336089.95</v>
      </c>
      <c r="E157" s="3">
        <v>816289.4</v>
      </c>
      <c r="F157">
        <v>0</v>
      </c>
      <c r="G157" s="3">
        <v>34186.639999999999</v>
      </c>
      <c r="H157" s="3">
        <v>2439.21</v>
      </c>
      <c r="I157">
        <v>177.65099079999999</v>
      </c>
      <c r="J157" s="3">
        <v>1189182.8600000001</v>
      </c>
    </row>
    <row r="158" spans="1:10" x14ac:dyDescent="0.3">
      <c r="A158" s="2">
        <v>45671</v>
      </c>
      <c r="B158" s="2" t="str">
        <f t="shared" si="4"/>
        <v>Jan</v>
      </c>
      <c r="C158" s="2" t="str">
        <f t="shared" si="5"/>
        <v>2025</v>
      </c>
      <c r="D158" s="3">
        <v>344532.6</v>
      </c>
      <c r="E158" s="3">
        <v>831319.55</v>
      </c>
      <c r="F158">
        <v>0</v>
      </c>
      <c r="G158" s="3">
        <v>22473.86</v>
      </c>
      <c r="H158" s="3">
        <v>2382.34</v>
      </c>
      <c r="I158">
        <v>193.7627512</v>
      </c>
      <c r="J158" s="3">
        <v>1200902.1200000001</v>
      </c>
    </row>
    <row r="159" spans="1:10" x14ac:dyDescent="0.3">
      <c r="A159" s="2">
        <v>45702</v>
      </c>
      <c r="B159" s="2" t="str">
        <f t="shared" si="4"/>
        <v>Feb</v>
      </c>
      <c r="C159" s="2" t="str">
        <f t="shared" si="5"/>
        <v>2025</v>
      </c>
      <c r="D159" s="3">
        <v>346034.25</v>
      </c>
      <c r="E159" s="3">
        <v>843583.55</v>
      </c>
      <c r="F159">
        <v>0</v>
      </c>
      <c r="G159" s="3">
        <v>34186.639999999999</v>
      </c>
      <c r="H159" s="3">
        <v>5435.47</v>
      </c>
      <c r="I159">
        <v>176.6266688</v>
      </c>
      <c r="J159" s="3">
        <v>1229416.54</v>
      </c>
    </row>
    <row r="160" spans="1:10" x14ac:dyDescent="0.3">
      <c r="A160" s="2">
        <v>45730</v>
      </c>
      <c r="B160" s="2" t="str">
        <f t="shared" si="4"/>
        <v>Mar</v>
      </c>
      <c r="C160" s="2" t="str">
        <f t="shared" si="5"/>
        <v>2025</v>
      </c>
      <c r="D160" s="3">
        <v>331056.55</v>
      </c>
      <c r="E160" s="3">
        <v>863559.95</v>
      </c>
      <c r="F160">
        <v>0</v>
      </c>
      <c r="G160" s="3">
        <v>34186.639999999999</v>
      </c>
      <c r="H160" s="3">
        <v>2211.12</v>
      </c>
      <c r="I160">
        <v>169.0952695</v>
      </c>
      <c r="J160" s="3">
        <v>1231183.3600000001</v>
      </c>
    </row>
    <row r="161" spans="1:10" x14ac:dyDescent="0.3">
      <c r="A161" s="2">
        <v>45761</v>
      </c>
      <c r="B161" s="2" t="str">
        <f t="shared" si="4"/>
        <v>Apr</v>
      </c>
      <c r="C161" s="2" t="str">
        <f t="shared" si="5"/>
        <v>2025</v>
      </c>
      <c r="D161" s="3">
        <v>304969.2</v>
      </c>
      <c r="E161" s="3">
        <v>874653.1</v>
      </c>
      <c r="F161">
        <v>0</v>
      </c>
      <c r="G161" s="3">
        <v>34186.639999999999</v>
      </c>
      <c r="H161" s="3">
        <v>2956.45</v>
      </c>
      <c r="I161">
        <v>206.99754479999999</v>
      </c>
      <c r="J161" s="3">
        <v>1216972.3899999999</v>
      </c>
    </row>
    <row r="162" spans="1:10" x14ac:dyDescent="0.3">
      <c r="A162" s="2">
        <v>45791</v>
      </c>
      <c r="B162" s="2" t="str">
        <f t="shared" si="4"/>
        <v>May</v>
      </c>
      <c r="C162" s="2" t="str">
        <f t="shared" si="5"/>
        <v>2025</v>
      </c>
      <c r="D162" s="3">
        <v>303085.65000000002</v>
      </c>
      <c r="E162" s="3">
        <v>886920.55</v>
      </c>
      <c r="F162">
        <v>0</v>
      </c>
      <c r="G162" s="3">
        <v>39123.22</v>
      </c>
      <c r="H162" s="3">
        <v>3190.08</v>
      </c>
      <c r="I162">
        <v>168.834217</v>
      </c>
      <c r="J162" s="3">
        <v>1232488.3400000001</v>
      </c>
    </row>
    <row r="163" spans="1:10" x14ac:dyDescent="0.3">
      <c r="A163" s="2">
        <v>45822</v>
      </c>
      <c r="B163" s="2" t="str">
        <f t="shared" si="4"/>
        <v>Jun</v>
      </c>
      <c r="C163" s="2" t="str">
        <f t="shared" si="5"/>
        <v>2025</v>
      </c>
      <c r="D163" s="3">
        <v>327679.15000000002</v>
      </c>
      <c r="E163" s="3">
        <v>914762.4</v>
      </c>
      <c r="F163">
        <v>0</v>
      </c>
      <c r="G163" s="3">
        <v>37237.94</v>
      </c>
      <c r="H163" s="3">
        <v>4448.51</v>
      </c>
      <c r="I163">
        <v>199.56227860000001</v>
      </c>
      <c r="J163" s="3">
        <v>1284327.56</v>
      </c>
    </row>
    <row r="164" spans="1:10" x14ac:dyDescent="0.3">
      <c r="A164" s="2">
        <v>45852</v>
      </c>
      <c r="B164" s="2" t="str">
        <f t="shared" si="4"/>
        <v>Jul</v>
      </c>
      <c r="C164" s="2" t="str">
        <f t="shared" si="5"/>
        <v>2025</v>
      </c>
      <c r="D164" s="3">
        <v>346903.95</v>
      </c>
      <c r="E164" s="3">
        <v>914355.25</v>
      </c>
      <c r="F164">
        <v>0</v>
      </c>
      <c r="G164" s="3">
        <v>31657.71</v>
      </c>
      <c r="H164" s="3">
        <v>3360.92</v>
      </c>
      <c r="I164">
        <v>167.18748479999999</v>
      </c>
      <c r="J164" s="3">
        <v>1296445.02</v>
      </c>
    </row>
    <row r="165" spans="1:10" x14ac:dyDescent="0.3">
      <c r="A165" s="2">
        <v>45883</v>
      </c>
      <c r="B165" s="2" t="str">
        <f t="shared" si="4"/>
        <v>Aug</v>
      </c>
      <c r="C165" s="2" t="str">
        <f t="shared" si="5"/>
        <v>2025</v>
      </c>
      <c r="D165" s="3">
        <v>333331.95</v>
      </c>
      <c r="E165" s="3">
        <v>913247.45</v>
      </c>
      <c r="F165">
        <v>0</v>
      </c>
      <c r="G165" s="3">
        <v>30377.85</v>
      </c>
      <c r="H165" s="3">
        <v>3977.01</v>
      </c>
      <c r="I165">
        <v>159.7525454</v>
      </c>
      <c r="J165" s="3">
        <v>1281094.02</v>
      </c>
    </row>
    <row r="166" spans="1:10" x14ac:dyDescent="0.3">
      <c r="A166" s="2">
        <v>45914</v>
      </c>
      <c r="B166" s="2" t="str">
        <f t="shared" si="4"/>
        <v>Sep</v>
      </c>
      <c r="C166" s="2" t="str">
        <f t="shared" si="5"/>
        <v>2025</v>
      </c>
      <c r="D166" s="3">
        <v>303758.59999999998</v>
      </c>
      <c r="E166" s="3">
        <v>919851.75</v>
      </c>
      <c r="F166">
        <v>0</v>
      </c>
      <c r="G166" s="3">
        <v>34374.230000000003</v>
      </c>
      <c r="H166" s="3">
        <v>2739.16</v>
      </c>
      <c r="I166">
        <v>150.68233290000001</v>
      </c>
      <c r="J166" s="3">
        <v>1260874.43</v>
      </c>
    </row>
    <row r="167" spans="1:10" x14ac:dyDescent="0.3">
      <c r="A167" s="2">
        <v>45944</v>
      </c>
      <c r="B167" s="2" t="str">
        <f t="shared" si="4"/>
        <v>Oct</v>
      </c>
      <c r="C167" s="2" t="str">
        <f t="shared" si="5"/>
        <v>2025</v>
      </c>
      <c r="D167" s="3">
        <v>311615.8</v>
      </c>
      <c r="E167" s="3">
        <v>941568.35</v>
      </c>
      <c r="F167">
        <v>0</v>
      </c>
      <c r="G167" s="3">
        <v>18300.919999999998</v>
      </c>
      <c r="H167" s="3">
        <v>2128.81</v>
      </c>
      <c r="I167">
        <v>767.96369979999997</v>
      </c>
      <c r="J167" s="3">
        <v>1274381.83</v>
      </c>
    </row>
    <row r="168" spans="1:10" x14ac:dyDescent="0.3">
      <c r="A168" s="2">
        <v>45975</v>
      </c>
      <c r="B168" s="2" t="str">
        <f t="shared" si="4"/>
        <v>Nov</v>
      </c>
      <c r="C168" s="2" t="str">
        <f t="shared" si="5"/>
        <v>2025</v>
      </c>
      <c r="D168" s="3">
        <v>329722.34999999998</v>
      </c>
      <c r="E168" s="3">
        <v>953698.15</v>
      </c>
      <c r="F168">
        <v>0</v>
      </c>
      <c r="G168" s="3">
        <v>16486.990000000002</v>
      </c>
      <c r="H168" s="3">
        <v>3291.03</v>
      </c>
      <c r="I168">
        <v>164.64905659999999</v>
      </c>
      <c r="J168" s="3">
        <v>1303363.18</v>
      </c>
    </row>
    <row r="169" spans="1:10" x14ac:dyDescent="0.3">
      <c r="A169" s="2">
        <v>46005</v>
      </c>
      <c r="B169" s="2" t="str">
        <f t="shared" si="4"/>
        <v>Dec</v>
      </c>
      <c r="C169" s="2" t="str">
        <f t="shared" si="5"/>
        <v>2025</v>
      </c>
      <c r="D169" s="3">
        <v>318574.2</v>
      </c>
      <c r="E169" s="3">
        <v>955000.25</v>
      </c>
      <c r="F169">
        <v>0</v>
      </c>
      <c r="G169" s="3">
        <v>30929.46</v>
      </c>
      <c r="H169" s="3">
        <v>3089.51</v>
      </c>
      <c r="I169">
        <v>155.1600924</v>
      </c>
      <c r="J169" s="3">
        <v>1307748.58</v>
      </c>
    </row>
    <row r="170" spans="1:10" x14ac:dyDescent="0.3">
      <c r="A170" s="2">
        <v>45672</v>
      </c>
      <c r="B170" s="2" t="str">
        <f t="shared" si="4"/>
        <v>Jan</v>
      </c>
      <c r="C170" s="2" t="str">
        <f t="shared" si="5"/>
        <v>2025</v>
      </c>
      <c r="D170" s="3">
        <v>326463.2</v>
      </c>
      <c r="E170" s="3">
        <v>977080.25</v>
      </c>
      <c r="F170">
        <v>0</v>
      </c>
      <c r="G170" s="3">
        <v>27486.55</v>
      </c>
      <c r="H170" s="3">
        <v>3454.26</v>
      </c>
      <c r="I170">
        <v>158.40723639999999</v>
      </c>
      <c r="J170" s="3">
        <v>1334642.67</v>
      </c>
    </row>
    <row r="171" spans="1:10" x14ac:dyDescent="0.3">
      <c r="A171" s="2">
        <v>45703</v>
      </c>
      <c r="B171" s="2" t="str">
        <f t="shared" si="4"/>
        <v>Feb</v>
      </c>
      <c r="C171" s="2" t="str">
        <f t="shared" si="5"/>
        <v>2025</v>
      </c>
      <c r="D171" s="3">
        <v>335289.25</v>
      </c>
      <c r="E171" s="3">
        <v>981873.08</v>
      </c>
      <c r="F171">
        <v>0</v>
      </c>
      <c r="G171" s="3">
        <v>34198.39</v>
      </c>
      <c r="H171" s="3">
        <v>2647.73</v>
      </c>
      <c r="I171">
        <v>170.94696139999999</v>
      </c>
      <c r="J171" s="3">
        <v>1354179.4</v>
      </c>
    </row>
    <row r="172" spans="1:10" x14ac:dyDescent="0.3">
      <c r="A172" s="2">
        <v>45731</v>
      </c>
      <c r="B172" s="2" t="str">
        <f t="shared" si="4"/>
        <v>Mar</v>
      </c>
      <c r="C172" s="2" t="str">
        <f t="shared" si="5"/>
        <v>2025</v>
      </c>
      <c r="D172" s="3">
        <v>369446.35</v>
      </c>
      <c r="E172" s="3">
        <v>1013104.63</v>
      </c>
      <c r="F172">
        <v>0</v>
      </c>
      <c r="G172" s="3">
        <v>37398.42</v>
      </c>
      <c r="H172" s="3">
        <v>2594.42</v>
      </c>
      <c r="I172">
        <v>191.84694450000001</v>
      </c>
      <c r="J172" s="3">
        <v>1422735.67</v>
      </c>
    </row>
    <row r="173" spans="1:10" x14ac:dyDescent="0.3">
      <c r="A173" s="2">
        <v>45762</v>
      </c>
      <c r="B173" s="2" t="str">
        <f t="shared" si="4"/>
        <v>Apr</v>
      </c>
      <c r="C173" s="2" t="str">
        <f t="shared" si="5"/>
        <v>2025</v>
      </c>
      <c r="D173" s="3">
        <v>374136.6</v>
      </c>
      <c r="E173" s="3">
        <v>1010044.38</v>
      </c>
      <c r="F173">
        <v>0</v>
      </c>
      <c r="G173" s="3">
        <v>29769.47</v>
      </c>
      <c r="H173" s="3">
        <v>2190.15</v>
      </c>
      <c r="I173">
        <v>167.66390200000001</v>
      </c>
      <c r="J173" s="3">
        <v>1416308.27</v>
      </c>
    </row>
    <row r="174" spans="1:10" x14ac:dyDescent="0.3">
      <c r="A174" s="2">
        <v>45792</v>
      </c>
      <c r="B174" s="2" t="str">
        <f t="shared" si="4"/>
        <v>May</v>
      </c>
      <c r="C174" s="2" t="str">
        <f t="shared" si="5"/>
        <v>2025</v>
      </c>
      <c r="D174" s="3">
        <v>361446.1</v>
      </c>
      <c r="E174" s="3">
        <v>1023826.33</v>
      </c>
      <c r="F174">
        <v>0</v>
      </c>
      <c r="G174" s="3">
        <v>21095</v>
      </c>
      <c r="H174" s="3">
        <v>2270.1</v>
      </c>
      <c r="I174">
        <v>157.5556775</v>
      </c>
      <c r="J174" s="3">
        <v>1408795.09</v>
      </c>
    </row>
    <row r="175" spans="1:10" x14ac:dyDescent="0.3">
      <c r="A175" s="2">
        <v>45823</v>
      </c>
      <c r="B175" s="2" t="str">
        <f t="shared" si="4"/>
        <v>Jun</v>
      </c>
      <c r="C175" s="2" t="str">
        <f t="shared" si="5"/>
        <v>2025</v>
      </c>
      <c r="D175" s="3">
        <v>345543.15</v>
      </c>
      <c r="E175" s="3">
        <v>1036583.43</v>
      </c>
      <c r="F175">
        <v>0</v>
      </c>
      <c r="G175" s="3">
        <v>36494.18</v>
      </c>
      <c r="H175" s="3">
        <v>2488.4699999999998</v>
      </c>
      <c r="I175">
        <v>211.8928555</v>
      </c>
      <c r="J175" s="3">
        <v>1421321.13</v>
      </c>
    </row>
    <row r="176" spans="1:10" x14ac:dyDescent="0.3">
      <c r="A176" s="2">
        <v>45853</v>
      </c>
      <c r="B176" s="2" t="str">
        <f t="shared" si="4"/>
        <v>Jul</v>
      </c>
      <c r="C176" s="2" t="str">
        <f t="shared" si="5"/>
        <v>2025</v>
      </c>
      <c r="D176" s="3">
        <v>325478.95</v>
      </c>
      <c r="E176" s="3">
        <v>1049045.1299999999</v>
      </c>
      <c r="F176">
        <v>0</v>
      </c>
      <c r="G176" s="3">
        <v>41684.15</v>
      </c>
      <c r="H176" s="3">
        <v>3068.84</v>
      </c>
      <c r="I176">
        <v>167.91422919999999</v>
      </c>
      <c r="J176" s="3">
        <v>1419444.99</v>
      </c>
    </row>
    <row r="177" spans="1:10" x14ac:dyDescent="0.3">
      <c r="A177" s="2">
        <v>45884</v>
      </c>
      <c r="B177" s="2" t="str">
        <f t="shared" si="4"/>
        <v>Aug</v>
      </c>
      <c r="C177" s="2" t="str">
        <f t="shared" si="5"/>
        <v>2025</v>
      </c>
      <c r="D177" s="3">
        <v>313047.7</v>
      </c>
      <c r="E177" s="3">
        <v>1042673.63</v>
      </c>
      <c r="F177">
        <v>0</v>
      </c>
      <c r="G177" s="3">
        <v>46074.67</v>
      </c>
      <c r="H177" s="3">
        <v>2013.09</v>
      </c>
      <c r="I177">
        <v>167.86319520000001</v>
      </c>
      <c r="J177" s="3">
        <v>1403976.96</v>
      </c>
    </row>
    <row r="178" spans="1:10" x14ac:dyDescent="0.3">
      <c r="A178" s="2">
        <v>45915</v>
      </c>
      <c r="B178" s="2" t="str">
        <f t="shared" si="4"/>
        <v>Sep</v>
      </c>
      <c r="C178" s="2" t="str">
        <f t="shared" si="5"/>
        <v>2025</v>
      </c>
      <c r="D178" s="3">
        <v>293211.75</v>
      </c>
      <c r="E178" s="3">
        <v>1048169.13</v>
      </c>
      <c r="F178">
        <v>0</v>
      </c>
      <c r="G178" s="3">
        <v>45923.88</v>
      </c>
      <c r="H178" s="3">
        <v>1716.6</v>
      </c>
      <c r="I178">
        <v>473.7259487</v>
      </c>
      <c r="J178" s="3">
        <v>1389495.09</v>
      </c>
    </row>
    <row r="179" spans="1:10" x14ac:dyDescent="0.3">
      <c r="A179" s="2">
        <v>45945</v>
      </c>
      <c r="B179" s="2" t="str">
        <f t="shared" si="4"/>
        <v>Oct</v>
      </c>
      <c r="C179" s="2" t="str">
        <f t="shared" si="5"/>
        <v>2025</v>
      </c>
      <c r="D179" s="3">
        <v>348309.75</v>
      </c>
      <c r="E179" s="3">
        <v>1068651.8799999999</v>
      </c>
      <c r="F179">
        <v>0</v>
      </c>
      <c r="G179" s="3">
        <v>36873.24</v>
      </c>
      <c r="H179" s="3">
        <v>1430.89</v>
      </c>
      <c r="I179">
        <v>212.40121769999999</v>
      </c>
      <c r="J179" s="3">
        <v>1455478.17</v>
      </c>
    </row>
    <row r="180" spans="1:10" x14ac:dyDescent="0.3">
      <c r="A180" s="2">
        <v>45976</v>
      </c>
      <c r="B180" s="2" t="str">
        <f t="shared" si="4"/>
        <v>Nov</v>
      </c>
      <c r="C180" s="2" t="str">
        <f t="shared" si="5"/>
        <v>2025</v>
      </c>
      <c r="D180" s="3">
        <v>404263.35</v>
      </c>
      <c r="E180" s="3">
        <v>1084352.6299999999</v>
      </c>
      <c r="F180">
        <v>0</v>
      </c>
      <c r="G180" s="3">
        <v>36495.06</v>
      </c>
      <c r="H180" s="3">
        <v>1441.37</v>
      </c>
      <c r="I180">
        <v>247.5396958</v>
      </c>
      <c r="J180" s="3">
        <v>1526799.95</v>
      </c>
    </row>
    <row r="181" spans="1:10" x14ac:dyDescent="0.3">
      <c r="A181" s="2">
        <v>46006</v>
      </c>
      <c r="B181" s="2" t="str">
        <f t="shared" si="4"/>
        <v>Dec</v>
      </c>
      <c r="C181" s="2" t="str">
        <f t="shared" si="5"/>
        <v>2025</v>
      </c>
      <c r="D181" s="3">
        <v>417425.1</v>
      </c>
      <c r="E181" s="3">
        <v>1075434.58</v>
      </c>
      <c r="F181">
        <v>0</v>
      </c>
      <c r="G181" s="3">
        <v>45232.56</v>
      </c>
      <c r="H181" s="3">
        <v>5446.31</v>
      </c>
      <c r="I181">
        <v>155.414996</v>
      </c>
      <c r="J181" s="3">
        <v>1543693.96</v>
      </c>
    </row>
    <row r="182" spans="1:10" x14ac:dyDescent="0.3">
      <c r="A182" s="2">
        <v>45673</v>
      </c>
      <c r="B182" s="2" t="str">
        <f t="shared" si="4"/>
        <v>Jan</v>
      </c>
      <c r="C182" s="2" t="str">
        <f t="shared" si="5"/>
        <v>2025</v>
      </c>
      <c r="D182" s="3">
        <v>404324.8</v>
      </c>
      <c r="E182" s="3">
        <v>1078242.93</v>
      </c>
      <c r="F182">
        <v>0</v>
      </c>
      <c r="G182" s="3">
        <v>35665.269999999997</v>
      </c>
      <c r="H182" s="3">
        <v>5726.48</v>
      </c>
      <c r="I182">
        <v>449.2743198</v>
      </c>
      <c r="J182" s="3">
        <v>1524408.76</v>
      </c>
    </row>
    <row r="183" spans="1:10" x14ac:dyDescent="0.3">
      <c r="A183" s="2">
        <v>45704</v>
      </c>
      <c r="B183" s="2" t="str">
        <f t="shared" si="4"/>
        <v>Feb</v>
      </c>
      <c r="C183" s="2" t="str">
        <f t="shared" si="5"/>
        <v>2025</v>
      </c>
      <c r="D183" s="3">
        <v>456209.9</v>
      </c>
      <c r="E183" s="3">
        <v>1102919.1299999999</v>
      </c>
      <c r="F183">
        <v>0</v>
      </c>
      <c r="G183" s="3">
        <v>43578.68</v>
      </c>
      <c r="H183" s="3">
        <v>5476.98</v>
      </c>
      <c r="I183">
        <v>736.73738479999997</v>
      </c>
      <c r="J183" s="3">
        <v>1608921.43</v>
      </c>
    </row>
    <row r="184" spans="1:10" x14ac:dyDescent="0.3">
      <c r="A184" s="2">
        <v>45732</v>
      </c>
      <c r="B184" s="2" t="str">
        <f t="shared" si="4"/>
        <v>Mar</v>
      </c>
      <c r="C184" s="2" t="str">
        <f t="shared" si="5"/>
        <v>2025</v>
      </c>
      <c r="D184" s="3">
        <v>498398.45</v>
      </c>
      <c r="E184" s="3">
        <v>1099065.48</v>
      </c>
      <c r="F184">
        <v>0</v>
      </c>
      <c r="G184" s="3">
        <v>46455.31</v>
      </c>
      <c r="H184" s="3">
        <v>5558.57</v>
      </c>
      <c r="I184">
        <v>744.14549380000005</v>
      </c>
      <c r="J184" s="3">
        <v>1650221.96</v>
      </c>
    </row>
    <row r="185" spans="1:10" x14ac:dyDescent="0.3">
      <c r="A185" s="2">
        <v>45763</v>
      </c>
      <c r="B185" s="2" t="str">
        <f t="shared" si="4"/>
        <v>Apr</v>
      </c>
      <c r="C185" s="2" t="str">
        <f t="shared" si="5"/>
        <v>2025</v>
      </c>
      <c r="D185" s="3">
        <v>533403.44999999995</v>
      </c>
      <c r="E185" s="3">
        <v>1109129.28</v>
      </c>
      <c r="F185">
        <v>0</v>
      </c>
      <c r="G185" s="3">
        <v>44873.88</v>
      </c>
      <c r="H185" s="3">
        <v>5377.16</v>
      </c>
      <c r="I185">
        <v>710.93722190000005</v>
      </c>
      <c r="J185" s="3">
        <v>1693494.7</v>
      </c>
    </row>
    <row r="186" spans="1:10" x14ac:dyDescent="0.3">
      <c r="A186" s="2">
        <v>45793</v>
      </c>
      <c r="B186" s="2" t="str">
        <f t="shared" si="4"/>
        <v>May</v>
      </c>
      <c r="C186" s="2" t="str">
        <f t="shared" si="5"/>
        <v>2025</v>
      </c>
      <c r="D186" s="3">
        <v>579414.9</v>
      </c>
      <c r="E186" s="3">
        <v>1124992.1299999999</v>
      </c>
      <c r="F186">
        <v>0</v>
      </c>
      <c r="G186" s="3">
        <v>44234.96</v>
      </c>
      <c r="H186" s="3">
        <v>5430.48</v>
      </c>
      <c r="I186">
        <v>709.75268310000001</v>
      </c>
      <c r="J186" s="3">
        <v>1754782.23</v>
      </c>
    </row>
    <row r="187" spans="1:10" x14ac:dyDescent="0.3">
      <c r="A187" s="2">
        <v>45824</v>
      </c>
      <c r="B187" s="2" t="str">
        <f t="shared" si="4"/>
        <v>Jun</v>
      </c>
      <c r="C187" s="2" t="str">
        <f t="shared" si="5"/>
        <v>2025</v>
      </c>
      <c r="D187" s="3">
        <v>613037.69999999995</v>
      </c>
      <c r="E187" s="3">
        <v>1156496.73</v>
      </c>
      <c r="F187">
        <v>0</v>
      </c>
      <c r="G187" s="3">
        <v>44203.67</v>
      </c>
      <c r="H187" s="3">
        <v>5093.46</v>
      </c>
      <c r="I187">
        <v>757.47813140000005</v>
      </c>
      <c r="J187" s="3">
        <v>1819589.04</v>
      </c>
    </row>
    <row r="188" spans="1:10" x14ac:dyDescent="0.3">
      <c r="A188" s="2">
        <v>45854</v>
      </c>
      <c r="B188" s="2" t="str">
        <f t="shared" si="4"/>
        <v>Jul</v>
      </c>
      <c r="C188" s="2" t="str">
        <f t="shared" si="5"/>
        <v>2025</v>
      </c>
      <c r="D188" s="3">
        <v>602705.75</v>
      </c>
      <c r="E188" s="3">
        <v>1190575.3799999999</v>
      </c>
      <c r="F188">
        <v>0</v>
      </c>
      <c r="G188" s="3">
        <v>14006.12</v>
      </c>
      <c r="H188" s="3">
        <v>5744.18</v>
      </c>
      <c r="I188">
        <v>716.48850400000003</v>
      </c>
      <c r="J188" s="3">
        <v>1813747.91</v>
      </c>
    </row>
    <row r="189" spans="1:10" x14ac:dyDescent="0.3">
      <c r="A189" s="2">
        <v>45885</v>
      </c>
      <c r="B189" s="2" t="str">
        <f t="shared" si="4"/>
        <v>Aug</v>
      </c>
      <c r="C189" s="2" t="str">
        <f t="shared" si="5"/>
        <v>2025</v>
      </c>
      <c r="D189" s="3">
        <v>605966.85</v>
      </c>
      <c r="E189" s="3">
        <v>1197041.0900000001</v>
      </c>
      <c r="F189">
        <v>0</v>
      </c>
      <c r="G189" s="3">
        <v>13280.24</v>
      </c>
      <c r="H189" s="3">
        <v>5773.45</v>
      </c>
      <c r="I189">
        <v>713.19401189999996</v>
      </c>
      <c r="J189" s="3">
        <v>1822774.82</v>
      </c>
    </row>
    <row r="190" spans="1:10" x14ac:dyDescent="0.3">
      <c r="A190" s="2">
        <v>45916</v>
      </c>
      <c r="B190" s="2" t="str">
        <f t="shared" si="4"/>
        <v>Sep</v>
      </c>
      <c r="C190" s="2" t="str">
        <f t="shared" si="5"/>
        <v>2025</v>
      </c>
      <c r="D190" s="3">
        <v>643197</v>
      </c>
      <c r="E190" s="3">
        <v>1208592.69</v>
      </c>
      <c r="F190">
        <v>0</v>
      </c>
      <c r="G190" s="3">
        <v>3319.34</v>
      </c>
      <c r="H190" s="3">
        <v>5530.12</v>
      </c>
      <c r="I190">
        <v>730.24140290000003</v>
      </c>
      <c r="J190" s="3">
        <v>1861369.38</v>
      </c>
    </row>
    <row r="191" spans="1:10" x14ac:dyDescent="0.3">
      <c r="A191" s="2">
        <v>45946</v>
      </c>
      <c r="B191" s="2" t="str">
        <f t="shared" si="4"/>
        <v>Oct</v>
      </c>
      <c r="C191" s="2" t="str">
        <f t="shared" si="5"/>
        <v>2025</v>
      </c>
      <c r="D191" s="3">
        <v>641655.15</v>
      </c>
      <c r="E191" s="3">
        <v>1237619.99</v>
      </c>
      <c r="F191">
        <v>0</v>
      </c>
      <c r="G191">
        <v>0</v>
      </c>
      <c r="H191" s="3">
        <v>6382.82</v>
      </c>
      <c r="I191">
        <v>707.61183960000005</v>
      </c>
      <c r="J191" s="3">
        <v>1886365.57</v>
      </c>
    </row>
    <row r="192" spans="1:10" x14ac:dyDescent="0.3">
      <c r="A192" s="2">
        <v>45977</v>
      </c>
      <c r="B192" s="2" t="str">
        <f t="shared" si="4"/>
        <v>Nov</v>
      </c>
      <c r="C192" s="2" t="str">
        <f t="shared" si="5"/>
        <v>2025</v>
      </c>
      <c r="D192" s="3">
        <v>644953.44999999995</v>
      </c>
      <c r="E192" s="3">
        <v>1260648.69</v>
      </c>
      <c r="F192">
        <v>0</v>
      </c>
      <c r="G192" s="3">
        <v>12666.95</v>
      </c>
      <c r="H192" s="3">
        <v>5729.8</v>
      </c>
      <c r="I192">
        <v>702.9555613</v>
      </c>
      <c r="J192" s="3">
        <v>1924701.84</v>
      </c>
    </row>
    <row r="193" spans="1:10" x14ac:dyDescent="0.3">
      <c r="A193" s="2">
        <v>46007</v>
      </c>
      <c r="B193" s="2" t="str">
        <f t="shared" si="4"/>
        <v>Dec</v>
      </c>
      <c r="C193" s="2" t="str">
        <f t="shared" si="5"/>
        <v>2025</v>
      </c>
      <c r="D193" s="3">
        <v>645140.05000000005</v>
      </c>
      <c r="E193" s="3">
        <v>1255396.54</v>
      </c>
      <c r="F193">
        <v>0</v>
      </c>
      <c r="G193" s="3">
        <v>29932.63</v>
      </c>
      <c r="H193" s="3">
        <v>5738.79</v>
      </c>
      <c r="I193">
        <v>700.84689979999996</v>
      </c>
      <c r="J193" s="3">
        <v>1936908.86</v>
      </c>
    </row>
    <row r="194" spans="1:10" x14ac:dyDescent="0.3">
      <c r="A194" s="2">
        <v>45674</v>
      </c>
      <c r="B194" s="2" t="str">
        <f t="shared" si="4"/>
        <v>Jan</v>
      </c>
      <c r="C194" s="2" t="str">
        <f t="shared" si="5"/>
        <v>2025</v>
      </c>
      <c r="D194" s="3">
        <v>619529.6</v>
      </c>
      <c r="E194" s="3">
        <v>1256750.54</v>
      </c>
      <c r="F194">
        <v>0</v>
      </c>
      <c r="G194" s="3">
        <v>17304.25</v>
      </c>
      <c r="H194" s="3">
        <v>5857.26</v>
      </c>
      <c r="I194">
        <v>707.07479469999998</v>
      </c>
      <c r="J194" s="3">
        <v>1900148.72</v>
      </c>
    </row>
    <row r="195" spans="1:10" x14ac:dyDescent="0.3">
      <c r="A195" s="2">
        <v>45705</v>
      </c>
      <c r="B195" s="2" t="str">
        <f t="shared" ref="B195:B258" si="6">TEXT(A195,"mmm")</f>
        <v>Feb</v>
      </c>
      <c r="C195" s="2" t="str">
        <f t="shared" ref="C195:C258" si="7">TEXT(A195, "yyy")</f>
        <v>2025</v>
      </c>
      <c r="D195" s="3">
        <v>633990.55000000005</v>
      </c>
      <c r="E195" s="3">
        <v>1243235.97</v>
      </c>
      <c r="F195">
        <v>0</v>
      </c>
      <c r="G195" s="3">
        <v>25997.41</v>
      </c>
      <c r="H195" s="3">
        <v>5863.37</v>
      </c>
      <c r="I195">
        <v>798.72140360000003</v>
      </c>
      <c r="J195" s="3">
        <v>1909886.02</v>
      </c>
    </row>
    <row r="196" spans="1:10" x14ac:dyDescent="0.3">
      <c r="A196" s="2">
        <v>45733</v>
      </c>
      <c r="B196" s="2" t="str">
        <f t="shared" si="6"/>
        <v>Mar</v>
      </c>
      <c r="C196" s="2" t="str">
        <f t="shared" si="7"/>
        <v>2025</v>
      </c>
      <c r="D196" s="3">
        <v>640161.5</v>
      </c>
      <c r="E196" s="3">
        <v>1268184.97</v>
      </c>
      <c r="F196">
        <v>0</v>
      </c>
      <c r="G196" s="3">
        <v>30270.16</v>
      </c>
      <c r="H196" s="3">
        <v>5956.93</v>
      </c>
      <c r="I196">
        <v>705.88612109999997</v>
      </c>
      <c r="J196" s="3">
        <v>1945279.45</v>
      </c>
    </row>
    <row r="197" spans="1:10" x14ac:dyDescent="0.3">
      <c r="A197" s="2">
        <v>45764</v>
      </c>
      <c r="B197" s="2" t="str">
        <f t="shared" si="6"/>
        <v>Apr</v>
      </c>
      <c r="C197" s="2" t="str">
        <f t="shared" si="7"/>
        <v>2025</v>
      </c>
      <c r="D197" s="3">
        <v>651292.05000000005</v>
      </c>
      <c r="E197" s="3">
        <v>1317050.27</v>
      </c>
      <c r="F197">
        <v>0</v>
      </c>
      <c r="G197">
        <v>0</v>
      </c>
      <c r="H197" s="3">
        <v>5657.06</v>
      </c>
      <c r="I197">
        <v>693.03</v>
      </c>
      <c r="J197" s="3">
        <v>1974692.41</v>
      </c>
    </row>
    <row r="198" spans="1:10" x14ac:dyDescent="0.3">
      <c r="A198" s="2">
        <v>45794</v>
      </c>
      <c r="B198" s="2" t="str">
        <f t="shared" si="6"/>
        <v>May</v>
      </c>
      <c r="C198" s="2" t="str">
        <f t="shared" si="7"/>
        <v>2025</v>
      </c>
      <c r="D198" s="3">
        <v>708469.3</v>
      </c>
      <c r="E198" s="3">
        <v>1325302.42</v>
      </c>
      <c r="F198">
        <v>0</v>
      </c>
      <c r="G198">
        <v>0</v>
      </c>
      <c r="H198" s="3">
        <v>10856.49</v>
      </c>
      <c r="I198">
        <v>869.6</v>
      </c>
      <c r="J198" s="3">
        <v>2045497.81</v>
      </c>
    </row>
    <row r="199" spans="1:10" x14ac:dyDescent="0.3">
      <c r="A199" s="2">
        <v>45825</v>
      </c>
      <c r="B199" s="2" t="str">
        <f t="shared" si="6"/>
        <v>Jun</v>
      </c>
      <c r="C199" s="2" t="str">
        <f t="shared" si="7"/>
        <v>2025</v>
      </c>
      <c r="D199" s="3">
        <v>767994.9</v>
      </c>
      <c r="E199" s="3">
        <v>1332001.27</v>
      </c>
      <c r="F199">
        <v>0</v>
      </c>
      <c r="G199">
        <v>0</v>
      </c>
      <c r="H199" s="3">
        <v>11019.9</v>
      </c>
      <c r="I199">
        <v>720.55</v>
      </c>
      <c r="J199" s="3">
        <v>2111736.62</v>
      </c>
    </row>
    <row r="200" spans="1:10" x14ac:dyDescent="0.3">
      <c r="A200" s="2">
        <v>45855</v>
      </c>
      <c r="B200" s="2" t="str">
        <f t="shared" si="6"/>
        <v>Jul</v>
      </c>
      <c r="C200" s="2" t="str">
        <f t="shared" si="7"/>
        <v>2025</v>
      </c>
      <c r="D200" s="3">
        <v>764550.85</v>
      </c>
      <c r="E200" s="3">
        <v>1337180.1200000001</v>
      </c>
      <c r="F200">
        <v>0</v>
      </c>
      <c r="G200" s="3">
        <v>9209</v>
      </c>
      <c r="H200" s="3">
        <v>12169.33</v>
      </c>
      <c r="I200">
        <v>705.46</v>
      </c>
      <c r="J200" s="3">
        <v>2123814.7599999998</v>
      </c>
    </row>
    <row r="201" spans="1:10" x14ac:dyDescent="0.3">
      <c r="A201" s="2">
        <v>45886</v>
      </c>
      <c r="B201" s="2" t="str">
        <f t="shared" si="6"/>
        <v>Aug</v>
      </c>
      <c r="C201" s="2" t="str">
        <f t="shared" si="7"/>
        <v>2025</v>
      </c>
      <c r="D201" s="3">
        <v>745475.7</v>
      </c>
      <c r="E201" s="3">
        <v>1356661.47</v>
      </c>
      <c r="F201">
        <v>0</v>
      </c>
      <c r="G201" s="3">
        <v>21189.8</v>
      </c>
      <c r="H201" s="3">
        <v>11934.77</v>
      </c>
      <c r="I201">
        <v>697.97</v>
      </c>
      <c r="J201" s="3">
        <v>2135959.71</v>
      </c>
    </row>
    <row r="202" spans="1:10" x14ac:dyDescent="0.3">
      <c r="A202" s="2">
        <v>45917</v>
      </c>
      <c r="B202" s="2" t="str">
        <f t="shared" si="6"/>
        <v>Sep</v>
      </c>
      <c r="C202" s="2" t="str">
        <f t="shared" si="7"/>
        <v>2025</v>
      </c>
      <c r="D202" s="3">
        <v>748642.5</v>
      </c>
      <c r="E202" s="3">
        <v>1386916.52</v>
      </c>
      <c r="F202">
        <v>0</v>
      </c>
      <c r="G202" s="3">
        <v>24716.63</v>
      </c>
      <c r="H202" s="3">
        <v>12217.67</v>
      </c>
      <c r="I202">
        <v>699.63359860000003</v>
      </c>
      <c r="J202" s="3">
        <v>2173192.9500000002</v>
      </c>
    </row>
    <row r="203" spans="1:10" x14ac:dyDescent="0.3">
      <c r="A203" s="2">
        <v>45947</v>
      </c>
      <c r="B203" s="2" t="str">
        <f t="shared" si="6"/>
        <v>Oct</v>
      </c>
      <c r="C203" s="2" t="str">
        <f t="shared" si="7"/>
        <v>2025</v>
      </c>
      <c r="D203" s="3">
        <v>759655.95</v>
      </c>
      <c r="E203" s="3">
        <v>1402851.12</v>
      </c>
      <c r="F203">
        <v>0</v>
      </c>
      <c r="G203" s="3">
        <v>17382.490000000002</v>
      </c>
      <c r="H203" s="3">
        <v>15977.18</v>
      </c>
      <c r="I203">
        <v>695.84</v>
      </c>
      <c r="J203" s="3">
        <v>2196562.58</v>
      </c>
    </row>
    <row r="204" spans="1:10" x14ac:dyDescent="0.3">
      <c r="A204" s="2">
        <v>45978</v>
      </c>
      <c r="B204" s="2" t="str">
        <f t="shared" si="6"/>
        <v>Nov</v>
      </c>
      <c r="C204" s="2" t="str">
        <f t="shared" si="7"/>
        <v>2025</v>
      </c>
      <c r="D204" s="3">
        <v>727863.95</v>
      </c>
      <c r="E204" s="3">
        <v>1451540.57</v>
      </c>
      <c r="F204">
        <v>0</v>
      </c>
      <c r="G204" s="3">
        <v>40662.239999999998</v>
      </c>
      <c r="H204" s="3">
        <v>8281.8700000000008</v>
      </c>
      <c r="I204">
        <v>691.87386279999998</v>
      </c>
      <c r="J204" s="3">
        <v>2229040.5</v>
      </c>
    </row>
    <row r="205" spans="1:10" x14ac:dyDescent="0.3">
      <c r="A205" s="2">
        <v>46008</v>
      </c>
      <c r="B205" s="2" t="str">
        <f t="shared" si="6"/>
        <v>Dec</v>
      </c>
      <c r="C205" s="2" t="str">
        <f t="shared" si="7"/>
        <v>2025</v>
      </c>
      <c r="D205" s="3">
        <v>708562.5</v>
      </c>
      <c r="E205" s="3">
        <v>1461624.22</v>
      </c>
      <c r="F205">
        <v>0</v>
      </c>
      <c r="G205" s="3">
        <v>42316.13</v>
      </c>
      <c r="H205" s="3">
        <v>8048.2</v>
      </c>
      <c r="I205">
        <v>696.41129880000005</v>
      </c>
      <c r="J205" s="3">
        <v>2221247.46</v>
      </c>
    </row>
    <row r="206" spans="1:10" x14ac:dyDescent="0.3">
      <c r="A206" s="2">
        <v>45675</v>
      </c>
      <c r="B206" s="2" t="str">
        <f t="shared" si="6"/>
        <v>Jan</v>
      </c>
      <c r="C206" s="2" t="str">
        <f t="shared" si="7"/>
        <v>2025</v>
      </c>
      <c r="D206" s="3">
        <v>755312.4</v>
      </c>
      <c r="E206" s="3">
        <v>1490520.27</v>
      </c>
      <c r="F206">
        <v>0</v>
      </c>
      <c r="G206" s="3">
        <v>29917.29</v>
      </c>
      <c r="H206" s="3">
        <v>7472.41</v>
      </c>
      <c r="I206">
        <v>681.60716809999997</v>
      </c>
      <c r="J206" s="3">
        <v>2283903.98</v>
      </c>
    </row>
    <row r="207" spans="1:10" x14ac:dyDescent="0.3">
      <c r="A207" s="2">
        <v>45706</v>
      </c>
      <c r="B207" s="2" t="str">
        <f t="shared" si="6"/>
        <v>Feb</v>
      </c>
      <c r="C207" s="2" t="str">
        <f t="shared" si="7"/>
        <v>2025</v>
      </c>
      <c r="D207" s="3">
        <v>791620.3</v>
      </c>
      <c r="E207" s="3">
        <v>1492527.97</v>
      </c>
      <c r="F207">
        <v>0</v>
      </c>
      <c r="G207" s="3">
        <v>46207.85</v>
      </c>
      <c r="H207" s="3">
        <v>7530.85</v>
      </c>
      <c r="I207">
        <v>704.54563169999994</v>
      </c>
      <c r="J207" s="3">
        <v>2338591.52</v>
      </c>
    </row>
    <row r="208" spans="1:10" x14ac:dyDescent="0.3">
      <c r="A208" s="2">
        <v>45734</v>
      </c>
      <c r="B208" s="2" t="str">
        <f t="shared" si="6"/>
        <v>Mar</v>
      </c>
      <c r="C208" s="2" t="str">
        <f t="shared" si="7"/>
        <v>2025</v>
      </c>
      <c r="D208" s="3">
        <v>795984.9</v>
      </c>
      <c r="E208" s="3">
        <v>1528194.42</v>
      </c>
      <c r="F208">
        <v>0</v>
      </c>
      <c r="G208" s="3">
        <v>39654.620000000003</v>
      </c>
      <c r="H208" s="3">
        <v>7476</v>
      </c>
      <c r="I208">
        <v>698.39173140000003</v>
      </c>
      <c r="J208" s="3">
        <v>2372008.34</v>
      </c>
    </row>
    <row r="209" spans="1:10" x14ac:dyDescent="0.3">
      <c r="A209" s="2">
        <v>45765</v>
      </c>
      <c r="B209" s="2" t="str">
        <f t="shared" si="6"/>
        <v>Apr</v>
      </c>
      <c r="C209" s="2" t="str">
        <f t="shared" si="7"/>
        <v>2025</v>
      </c>
      <c r="D209" s="3">
        <v>812968.1</v>
      </c>
      <c r="E209" s="3">
        <v>1550412.42</v>
      </c>
      <c r="F209">
        <v>0</v>
      </c>
      <c r="G209" s="3">
        <v>44025.33</v>
      </c>
      <c r="H209" s="3">
        <v>7494.16</v>
      </c>
      <c r="I209">
        <v>710.60141439999995</v>
      </c>
      <c r="J209" s="3">
        <v>2415610.61</v>
      </c>
    </row>
    <row r="210" spans="1:10" x14ac:dyDescent="0.3">
      <c r="A210" s="2">
        <v>45795</v>
      </c>
      <c r="B210" s="2" t="str">
        <f t="shared" si="6"/>
        <v>May</v>
      </c>
      <c r="C210" s="2" t="str">
        <f t="shared" si="7"/>
        <v>2025</v>
      </c>
      <c r="D210" s="3">
        <v>862010.2</v>
      </c>
      <c r="E210" s="3">
        <v>1533417.92</v>
      </c>
      <c r="F210">
        <v>0</v>
      </c>
      <c r="G210" s="3">
        <v>44353.23</v>
      </c>
      <c r="H210" s="3">
        <v>7450.49</v>
      </c>
      <c r="I210">
        <v>701.17840390000003</v>
      </c>
      <c r="J210" s="3">
        <v>2447933.02</v>
      </c>
    </row>
    <row r="211" spans="1:10" x14ac:dyDescent="0.3">
      <c r="A211" s="2">
        <v>45826</v>
      </c>
      <c r="B211" s="2" t="str">
        <f t="shared" si="6"/>
        <v>Jun</v>
      </c>
      <c r="C211" s="2" t="str">
        <f t="shared" si="7"/>
        <v>2025</v>
      </c>
      <c r="D211" s="3">
        <v>901906.65</v>
      </c>
      <c r="E211" s="3">
        <v>1512230.47</v>
      </c>
      <c r="F211">
        <v>0</v>
      </c>
      <c r="G211" s="3">
        <v>56849.24</v>
      </c>
      <c r="H211" s="3">
        <v>7503.83</v>
      </c>
      <c r="I211">
        <v>702.71100669999998</v>
      </c>
      <c r="J211" s="3">
        <v>2479192.9</v>
      </c>
    </row>
    <row r="212" spans="1:10" x14ac:dyDescent="0.3">
      <c r="A212" s="2">
        <v>45856</v>
      </c>
      <c r="B212" s="2" t="str">
        <f t="shared" si="6"/>
        <v>Jul</v>
      </c>
      <c r="C212" s="2" t="str">
        <f t="shared" si="7"/>
        <v>2025</v>
      </c>
      <c r="D212" s="3">
        <v>968948.9</v>
      </c>
      <c r="E212" s="3">
        <v>1509361.32</v>
      </c>
      <c r="F212">
        <v>0</v>
      </c>
      <c r="G212" s="3">
        <v>26340.05</v>
      </c>
      <c r="H212" s="3">
        <v>8089.27</v>
      </c>
      <c r="I212">
        <v>695.20280009999999</v>
      </c>
      <c r="J212" s="3">
        <v>2513434.75</v>
      </c>
    </row>
    <row r="213" spans="1:10" x14ac:dyDescent="0.3">
      <c r="A213" s="2">
        <v>45887</v>
      </c>
      <c r="B213" s="2" t="str">
        <f t="shared" si="6"/>
        <v>Aug</v>
      </c>
      <c r="C213" s="2" t="str">
        <f t="shared" si="7"/>
        <v>2025</v>
      </c>
      <c r="D213" s="3">
        <v>945208.05</v>
      </c>
      <c r="E213" s="3">
        <v>1524823.47</v>
      </c>
      <c r="F213">
        <v>0</v>
      </c>
      <c r="G213" s="3">
        <v>15055.18</v>
      </c>
      <c r="H213" s="3">
        <v>7717.87</v>
      </c>
      <c r="I213">
        <v>705.01670899999999</v>
      </c>
      <c r="J213" s="3">
        <v>2493509.59</v>
      </c>
    </row>
    <row r="214" spans="1:10" x14ac:dyDescent="0.3">
      <c r="A214" s="2">
        <v>45918</v>
      </c>
      <c r="B214" s="2" t="str">
        <f t="shared" si="6"/>
        <v>Sep</v>
      </c>
      <c r="C214" s="2" t="str">
        <f t="shared" si="7"/>
        <v>2025</v>
      </c>
      <c r="D214" s="3">
        <v>966810.65</v>
      </c>
      <c r="E214" s="3">
        <v>1529128.67</v>
      </c>
      <c r="F214">
        <v>0</v>
      </c>
      <c r="G214" s="3">
        <v>36290.51</v>
      </c>
      <c r="H214" s="3">
        <v>7587.72</v>
      </c>
      <c r="I214">
        <v>688.84205840000004</v>
      </c>
      <c r="J214" s="3">
        <v>2540506.4</v>
      </c>
    </row>
    <row r="215" spans="1:10" x14ac:dyDescent="0.3">
      <c r="A215" s="2">
        <v>45948</v>
      </c>
      <c r="B215" s="2" t="str">
        <f t="shared" si="6"/>
        <v>Oct</v>
      </c>
      <c r="C215" s="2" t="str">
        <f t="shared" si="7"/>
        <v>2025</v>
      </c>
      <c r="D215" s="3">
        <v>974725.55</v>
      </c>
      <c r="E215" s="3">
        <v>1528542.02</v>
      </c>
      <c r="F215">
        <v>0</v>
      </c>
      <c r="G215" s="3">
        <v>25174.32</v>
      </c>
      <c r="H215" s="3">
        <v>7550.44</v>
      </c>
      <c r="I215">
        <v>680.72219719999998</v>
      </c>
      <c r="J215" s="3">
        <v>2536673.0499999998</v>
      </c>
    </row>
    <row r="216" spans="1:10" x14ac:dyDescent="0.3">
      <c r="A216" s="2">
        <v>45979</v>
      </c>
      <c r="B216" s="2" t="str">
        <f t="shared" si="6"/>
        <v>Nov</v>
      </c>
      <c r="C216" s="2" t="str">
        <f t="shared" si="7"/>
        <v>2025</v>
      </c>
      <c r="D216" s="3">
        <v>972855.7</v>
      </c>
      <c r="E216" s="3">
        <v>1547185.8</v>
      </c>
      <c r="F216">
        <v>0</v>
      </c>
      <c r="G216" s="3">
        <v>44892.06</v>
      </c>
      <c r="H216" s="3">
        <v>8188.96</v>
      </c>
      <c r="I216">
        <v>694.89944030000004</v>
      </c>
      <c r="J216" s="3">
        <v>2573817.42</v>
      </c>
    </row>
    <row r="217" spans="1:10" x14ac:dyDescent="0.3">
      <c r="A217" s="2">
        <v>46009</v>
      </c>
      <c r="B217" s="2" t="str">
        <f t="shared" si="6"/>
        <v>Dec</v>
      </c>
      <c r="C217" s="2" t="str">
        <f t="shared" si="7"/>
        <v>2025</v>
      </c>
      <c r="D217" s="3">
        <v>922150.3</v>
      </c>
      <c r="E217" s="3">
        <v>1554475.4</v>
      </c>
      <c r="F217">
        <v>0</v>
      </c>
      <c r="G217" s="3">
        <v>64824.21</v>
      </c>
      <c r="H217" s="3">
        <v>8182.54</v>
      </c>
      <c r="I217">
        <v>696.65793169999995</v>
      </c>
      <c r="J217" s="3">
        <v>2550329.11</v>
      </c>
    </row>
    <row r="218" spans="1:10" x14ac:dyDescent="0.3">
      <c r="A218" s="2">
        <v>45676</v>
      </c>
      <c r="B218" s="2" t="str">
        <f t="shared" si="6"/>
        <v>Jan</v>
      </c>
      <c r="C218" s="2" t="str">
        <f t="shared" si="7"/>
        <v>2025</v>
      </c>
      <c r="D218" s="3">
        <v>967274.65</v>
      </c>
      <c r="E218" s="3">
        <v>1592900.75</v>
      </c>
      <c r="F218">
        <v>0</v>
      </c>
      <c r="G218" s="3">
        <v>36890.44</v>
      </c>
      <c r="H218" s="3">
        <v>7987.8</v>
      </c>
      <c r="I218">
        <v>696.08485729999995</v>
      </c>
      <c r="J218" s="3">
        <v>2605749.73</v>
      </c>
    </row>
    <row r="219" spans="1:10" x14ac:dyDescent="0.3">
      <c r="A219" s="2">
        <v>45707</v>
      </c>
      <c r="B219" s="2" t="str">
        <f t="shared" si="6"/>
        <v>Feb</v>
      </c>
      <c r="C219" s="2" t="str">
        <f t="shared" si="7"/>
        <v>2025</v>
      </c>
      <c r="D219" s="3">
        <v>994273.7</v>
      </c>
      <c r="E219" s="3">
        <v>1669550.55</v>
      </c>
      <c r="F219">
        <v>0</v>
      </c>
      <c r="G219" s="3">
        <v>19665.990000000002</v>
      </c>
      <c r="H219" s="3">
        <v>8354.81</v>
      </c>
      <c r="I219">
        <v>687.31501939999998</v>
      </c>
      <c r="J219" s="3">
        <v>2692532.37</v>
      </c>
    </row>
    <row r="220" spans="1:10" x14ac:dyDescent="0.3">
      <c r="A220" s="2">
        <v>45735</v>
      </c>
      <c r="B220" s="2" t="str">
        <f t="shared" si="6"/>
        <v>Mar</v>
      </c>
      <c r="C220" s="2" t="str">
        <f t="shared" si="7"/>
        <v>2025</v>
      </c>
      <c r="D220" s="3">
        <v>971275.3</v>
      </c>
      <c r="E220" s="3">
        <v>1686576.2</v>
      </c>
      <c r="F220">
        <v>0</v>
      </c>
      <c r="G220" s="3">
        <v>36895.82</v>
      </c>
      <c r="H220" s="3">
        <v>8497.81</v>
      </c>
      <c r="I220">
        <v>1248.475666</v>
      </c>
      <c r="J220" s="3">
        <v>2704493.61</v>
      </c>
    </row>
    <row r="221" spans="1:10" x14ac:dyDescent="0.3">
      <c r="A221" s="2">
        <v>45766</v>
      </c>
      <c r="B221" s="2" t="str">
        <f t="shared" si="6"/>
        <v>Apr</v>
      </c>
      <c r="C221" s="2" t="str">
        <f t="shared" si="7"/>
        <v>2025</v>
      </c>
      <c r="D221" s="3">
        <v>1025174.05</v>
      </c>
      <c r="E221" s="3">
        <v>1693671.6</v>
      </c>
      <c r="F221">
        <v>0</v>
      </c>
      <c r="G221" s="3">
        <v>13784.09</v>
      </c>
      <c r="H221" s="3">
        <v>8581.52</v>
      </c>
      <c r="I221" s="3">
        <v>1254.72</v>
      </c>
      <c r="J221" s="3">
        <v>2742465.98</v>
      </c>
    </row>
    <row r="222" spans="1:10" x14ac:dyDescent="0.3">
      <c r="A222" s="2">
        <v>45796</v>
      </c>
      <c r="B222" s="2" t="str">
        <f t="shared" si="6"/>
        <v>May</v>
      </c>
      <c r="C222" s="2" t="str">
        <f t="shared" si="7"/>
        <v>2025</v>
      </c>
      <c r="D222" s="3">
        <v>987246.9</v>
      </c>
      <c r="E222" s="3">
        <v>1747322.85</v>
      </c>
      <c r="F222">
        <v>0</v>
      </c>
      <c r="G222" s="3">
        <v>35969.1</v>
      </c>
      <c r="H222" s="3">
        <v>2386.63</v>
      </c>
      <c r="I222" s="3">
        <v>1248.56</v>
      </c>
      <c r="J222" s="3">
        <v>2774174.04</v>
      </c>
    </row>
    <row r="223" spans="1:10" x14ac:dyDescent="0.3">
      <c r="A223" s="2">
        <v>45827</v>
      </c>
      <c r="B223" s="2" t="str">
        <f t="shared" si="6"/>
        <v>Jun</v>
      </c>
      <c r="C223" s="2" t="str">
        <f t="shared" si="7"/>
        <v>2025</v>
      </c>
      <c r="D223" s="3">
        <v>975315</v>
      </c>
      <c r="E223" s="3">
        <v>1749709.95</v>
      </c>
      <c r="F223">
        <v>0</v>
      </c>
      <c r="G223" s="3">
        <v>57327.7</v>
      </c>
      <c r="H223" s="3">
        <v>3421.67</v>
      </c>
      <c r="I223" s="3">
        <v>1269.1500000000001</v>
      </c>
      <c r="J223" s="3">
        <v>2787043.48</v>
      </c>
    </row>
    <row r="224" spans="1:10" x14ac:dyDescent="0.3">
      <c r="A224" s="2">
        <v>45857</v>
      </c>
      <c r="B224" s="2" t="str">
        <f t="shared" si="6"/>
        <v>Jul</v>
      </c>
      <c r="C224" s="2" t="str">
        <f t="shared" si="7"/>
        <v>2025</v>
      </c>
      <c r="D224" s="3">
        <v>974613.6</v>
      </c>
      <c r="E224" s="3">
        <v>1800262.9</v>
      </c>
      <c r="F224">
        <v>0</v>
      </c>
      <c r="G224" s="3">
        <v>65974.38</v>
      </c>
      <c r="H224" s="3">
        <v>3134.32</v>
      </c>
      <c r="I224" s="3">
        <v>1242.03</v>
      </c>
      <c r="J224" s="3">
        <v>2845227.24</v>
      </c>
    </row>
    <row r="225" spans="1:10" x14ac:dyDescent="0.3">
      <c r="A225" s="2">
        <v>45888</v>
      </c>
      <c r="B225" s="2" t="str">
        <f t="shared" si="6"/>
        <v>Aug</v>
      </c>
      <c r="C225" s="2" t="str">
        <f t="shared" si="7"/>
        <v>2025</v>
      </c>
      <c r="D225" s="3">
        <v>968954.4</v>
      </c>
      <c r="E225" s="3">
        <v>1843909.59</v>
      </c>
      <c r="F225">
        <v>0</v>
      </c>
      <c r="G225" s="3">
        <v>59552.5</v>
      </c>
      <c r="H225" s="3">
        <v>3368.22</v>
      </c>
      <c r="I225" s="3">
        <v>1252.52</v>
      </c>
      <c r="J225" s="3">
        <v>2877037.23</v>
      </c>
    </row>
    <row r="226" spans="1:10" x14ac:dyDescent="0.3">
      <c r="A226" s="2">
        <v>45919</v>
      </c>
      <c r="B226" s="2" t="str">
        <f t="shared" si="6"/>
        <v>Sep</v>
      </c>
      <c r="C226" s="2" t="str">
        <f t="shared" si="7"/>
        <v>2025</v>
      </c>
      <c r="D226" s="3">
        <v>949974.3</v>
      </c>
      <c r="E226" s="3">
        <v>1831764.14</v>
      </c>
      <c r="F226">
        <v>0</v>
      </c>
      <c r="G226" s="3">
        <v>68231.520000000004</v>
      </c>
      <c r="H226" s="3">
        <v>3403.54</v>
      </c>
      <c r="I226" s="3">
        <v>1252.69</v>
      </c>
      <c r="J226" s="3">
        <v>2854626.19</v>
      </c>
    </row>
    <row r="227" spans="1:10" x14ac:dyDescent="0.3">
      <c r="A227" s="2">
        <v>45949</v>
      </c>
      <c r="B227" s="2" t="str">
        <f t="shared" si="6"/>
        <v>Oct</v>
      </c>
      <c r="C227" s="2" t="str">
        <f t="shared" si="7"/>
        <v>2025</v>
      </c>
      <c r="D227" s="3">
        <v>917880.1</v>
      </c>
      <c r="E227" s="3">
        <v>1912129.74</v>
      </c>
      <c r="F227">
        <v>0</v>
      </c>
      <c r="G227" s="3">
        <v>65503.9</v>
      </c>
      <c r="H227" s="3">
        <v>2726.83</v>
      </c>
      <c r="I227" s="3">
        <v>1248.5999999999999</v>
      </c>
      <c r="J227" s="3">
        <v>2899489.18</v>
      </c>
    </row>
    <row r="228" spans="1:10" x14ac:dyDescent="0.3">
      <c r="A228" s="2">
        <v>45980</v>
      </c>
      <c r="B228" s="2" t="str">
        <f t="shared" si="6"/>
        <v>Nov</v>
      </c>
      <c r="C228" s="2" t="str">
        <f t="shared" si="7"/>
        <v>2025</v>
      </c>
      <c r="D228" s="3">
        <v>917192</v>
      </c>
      <c r="E228" s="3">
        <v>1940474.19</v>
      </c>
      <c r="F228">
        <v>0</v>
      </c>
      <c r="G228" s="3">
        <v>57230.74</v>
      </c>
      <c r="H228" s="3">
        <v>3560.2</v>
      </c>
      <c r="I228" s="3">
        <v>1252.97</v>
      </c>
      <c r="J228" s="3">
        <v>2919710.1</v>
      </c>
    </row>
    <row r="229" spans="1:10" x14ac:dyDescent="0.3">
      <c r="A229" s="2">
        <v>46010</v>
      </c>
      <c r="B229" s="2" t="str">
        <f t="shared" si="6"/>
        <v>Dec</v>
      </c>
      <c r="C229" s="2" t="str">
        <f t="shared" si="7"/>
        <v>2025</v>
      </c>
      <c r="D229" s="3">
        <v>900000.6</v>
      </c>
      <c r="E229" s="3">
        <v>1977041.54</v>
      </c>
      <c r="F229">
        <v>0</v>
      </c>
      <c r="G229" s="3">
        <v>63724.46</v>
      </c>
      <c r="H229" s="3">
        <v>2446.92</v>
      </c>
      <c r="I229" s="3">
        <v>1237.83</v>
      </c>
      <c r="J229" s="3">
        <v>2944451.36</v>
      </c>
    </row>
    <row r="230" spans="1:10" x14ac:dyDescent="0.3">
      <c r="A230" s="2">
        <v>45677</v>
      </c>
      <c r="B230" s="2" t="str">
        <f t="shared" si="6"/>
        <v>Jan</v>
      </c>
      <c r="C230" s="2" t="str">
        <f t="shared" si="7"/>
        <v>2025</v>
      </c>
      <c r="D230" s="3">
        <v>900519.4</v>
      </c>
      <c r="E230" s="3">
        <v>2041057.39</v>
      </c>
      <c r="F230">
        <v>0</v>
      </c>
      <c r="G230" s="3">
        <v>59193.96</v>
      </c>
      <c r="H230" s="3">
        <v>3480.11</v>
      </c>
      <c r="I230" s="3">
        <v>1242.26</v>
      </c>
      <c r="J230" s="3">
        <v>3005493.11</v>
      </c>
    </row>
    <row r="231" spans="1:10" x14ac:dyDescent="0.3">
      <c r="A231" s="2">
        <v>45708</v>
      </c>
      <c r="B231" s="2" t="str">
        <f t="shared" si="6"/>
        <v>Feb</v>
      </c>
      <c r="C231" s="2" t="str">
        <f t="shared" si="7"/>
        <v>2025</v>
      </c>
      <c r="D231" s="3">
        <v>938379</v>
      </c>
      <c r="E231" s="3">
        <v>2069240.49</v>
      </c>
      <c r="F231">
        <v>0</v>
      </c>
      <c r="G231" s="3">
        <v>30465.84</v>
      </c>
      <c r="H231" s="3">
        <v>3421.27</v>
      </c>
      <c r="I231" s="3">
        <v>1250.76</v>
      </c>
      <c r="J231" s="3">
        <v>3042757.36</v>
      </c>
    </row>
    <row r="232" spans="1:10" x14ac:dyDescent="0.3">
      <c r="A232" s="2">
        <v>45736</v>
      </c>
      <c r="B232" s="2" t="str">
        <f t="shared" si="6"/>
        <v>Mar</v>
      </c>
      <c r="C232" s="2" t="str">
        <f t="shared" si="7"/>
        <v>2025</v>
      </c>
      <c r="D232" s="3">
        <v>921687.7</v>
      </c>
      <c r="E232" s="3">
        <v>2092635.74</v>
      </c>
      <c r="F232">
        <v>0</v>
      </c>
      <c r="G232" s="3">
        <v>54181.61</v>
      </c>
      <c r="H232" s="3">
        <v>2790.5</v>
      </c>
      <c r="I232" s="3">
        <v>1241.6400000000001</v>
      </c>
      <c r="J232" s="3">
        <v>3072537.19</v>
      </c>
    </row>
    <row r="233" spans="1:10" x14ac:dyDescent="0.3">
      <c r="A233" s="2">
        <v>45767</v>
      </c>
      <c r="B233" s="2" t="str">
        <f t="shared" si="6"/>
        <v>Apr</v>
      </c>
      <c r="C233" s="2" t="str">
        <f t="shared" si="7"/>
        <v>2025</v>
      </c>
      <c r="D233" s="3">
        <v>909825.35</v>
      </c>
      <c r="E233" s="3">
        <v>2152065.14</v>
      </c>
      <c r="F233">
        <v>0</v>
      </c>
      <c r="G233" s="3">
        <v>54592.58</v>
      </c>
      <c r="H233" s="3">
        <v>4043.07</v>
      </c>
      <c r="I233" s="3">
        <v>1237.48</v>
      </c>
      <c r="J233" s="3">
        <v>3121763.61</v>
      </c>
    </row>
    <row r="234" spans="1:10" x14ac:dyDescent="0.3">
      <c r="A234" s="2">
        <v>45797</v>
      </c>
      <c r="B234" s="2" t="str">
        <f t="shared" si="6"/>
        <v>May</v>
      </c>
      <c r="C234" s="2" t="str">
        <f t="shared" si="7"/>
        <v>2025</v>
      </c>
      <c r="D234" s="3">
        <v>918787.1</v>
      </c>
      <c r="E234" s="3">
        <v>2181800.09</v>
      </c>
      <c r="F234">
        <v>0</v>
      </c>
      <c r="G234" s="3">
        <v>50147.519999999997</v>
      </c>
      <c r="H234" s="3">
        <v>3511.06</v>
      </c>
      <c r="I234" s="3">
        <v>1245.98</v>
      </c>
      <c r="J234" s="3">
        <v>3155491.75</v>
      </c>
    </row>
    <row r="235" spans="1:10" x14ac:dyDescent="0.3">
      <c r="A235" s="2">
        <v>45828</v>
      </c>
      <c r="B235" s="2" t="str">
        <f t="shared" si="6"/>
        <v>Jun</v>
      </c>
      <c r="C235" s="2" t="str">
        <f t="shared" si="7"/>
        <v>2025</v>
      </c>
      <c r="D235" s="3">
        <v>907651.5</v>
      </c>
      <c r="E235" s="3">
        <v>2220339.4900000002</v>
      </c>
      <c r="F235">
        <v>0</v>
      </c>
      <c r="G235" s="3">
        <v>47149.78</v>
      </c>
      <c r="H235" s="3">
        <v>2007.33</v>
      </c>
      <c r="I235" s="3">
        <v>1273.18</v>
      </c>
      <c r="J235" s="3">
        <v>3178421.28</v>
      </c>
    </row>
    <row r="236" spans="1:10" x14ac:dyDescent="0.3">
      <c r="A236" s="2">
        <v>45858</v>
      </c>
      <c r="B236" s="2" t="str">
        <f t="shared" si="6"/>
        <v>Jul</v>
      </c>
      <c r="C236" s="2" t="str">
        <f t="shared" si="7"/>
        <v>2025</v>
      </c>
      <c r="D236" s="3">
        <v>970609.95</v>
      </c>
      <c r="E236" s="3">
        <v>2297846.54</v>
      </c>
      <c r="F236">
        <v>0</v>
      </c>
      <c r="G236">
        <v>0</v>
      </c>
      <c r="H236" s="3">
        <v>3841.86</v>
      </c>
      <c r="I236" s="3">
        <v>1253.0899999999999</v>
      </c>
      <c r="J236" s="3">
        <v>3273551.44</v>
      </c>
    </row>
    <row r="237" spans="1:10" x14ac:dyDescent="0.3">
      <c r="A237" s="2">
        <v>45889</v>
      </c>
      <c r="B237" s="2" t="str">
        <f t="shared" si="6"/>
        <v>Aug</v>
      </c>
      <c r="C237" s="2" t="str">
        <f t="shared" si="7"/>
        <v>2025</v>
      </c>
      <c r="D237" s="3">
        <v>936232.7</v>
      </c>
      <c r="E237" s="3">
        <v>2418317.9900000002</v>
      </c>
      <c r="F237">
        <v>0</v>
      </c>
      <c r="G237" s="3">
        <v>43400.39</v>
      </c>
      <c r="H237" s="3">
        <v>3305.26</v>
      </c>
      <c r="I237" s="3">
        <v>1244.3900000000001</v>
      </c>
      <c r="J237" s="3">
        <v>3402500.73</v>
      </c>
    </row>
    <row r="238" spans="1:10" x14ac:dyDescent="0.3">
      <c r="A238" s="2">
        <v>45920</v>
      </c>
      <c r="B238" s="2" t="str">
        <f t="shared" si="6"/>
        <v>Sep</v>
      </c>
      <c r="C238" s="2" t="str">
        <f t="shared" si="7"/>
        <v>2025</v>
      </c>
      <c r="D238" s="3">
        <v>914688.6</v>
      </c>
      <c r="E238" s="3">
        <v>2482244.14</v>
      </c>
      <c r="F238">
        <v>0</v>
      </c>
      <c r="G238" s="3">
        <v>56206.33</v>
      </c>
      <c r="H238" s="3">
        <v>2717.31</v>
      </c>
      <c r="I238" s="3">
        <v>1250.1199999999999</v>
      </c>
      <c r="J238" s="3">
        <v>3457106.5</v>
      </c>
    </row>
    <row r="239" spans="1:10" x14ac:dyDescent="0.3">
      <c r="A239" s="2">
        <v>45950</v>
      </c>
      <c r="B239" s="2" t="str">
        <f t="shared" si="6"/>
        <v>Oct</v>
      </c>
      <c r="C239" s="2" t="str">
        <f t="shared" si="7"/>
        <v>2025</v>
      </c>
      <c r="D239" s="3">
        <v>878634.75</v>
      </c>
      <c r="E239" s="3">
        <v>2511271.34</v>
      </c>
      <c r="F239">
        <v>0</v>
      </c>
      <c r="G239" s="3">
        <v>63534.99</v>
      </c>
      <c r="H239" s="3">
        <v>2937.44</v>
      </c>
      <c r="I239" s="3">
        <v>1266.0999999999999</v>
      </c>
      <c r="J239" s="3">
        <v>3457644.63</v>
      </c>
    </row>
    <row r="240" spans="1:10" x14ac:dyDescent="0.3">
      <c r="A240" s="2">
        <v>45981</v>
      </c>
      <c r="B240" s="2" t="str">
        <f t="shared" si="6"/>
        <v>Nov</v>
      </c>
      <c r="C240" s="2" t="str">
        <f t="shared" si="7"/>
        <v>2025</v>
      </c>
      <c r="D240" s="3">
        <v>884210.2</v>
      </c>
      <c r="E240" s="3">
        <v>2541515.39</v>
      </c>
      <c r="F240">
        <v>0</v>
      </c>
      <c r="G240" s="3">
        <v>52706.83</v>
      </c>
      <c r="H240" s="3">
        <v>2964.6</v>
      </c>
      <c r="I240" s="3">
        <v>1256.53</v>
      </c>
      <c r="J240" s="3">
        <v>3482653.56</v>
      </c>
    </row>
    <row r="241" spans="1:10" x14ac:dyDescent="0.3">
      <c r="A241" s="2">
        <v>46011</v>
      </c>
      <c r="B241" s="2" t="str">
        <f t="shared" si="6"/>
        <v>Dec</v>
      </c>
      <c r="C241" s="2" t="str">
        <f t="shared" si="7"/>
        <v>2025</v>
      </c>
      <c r="D241" s="3">
        <v>875669.7</v>
      </c>
      <c r="E241" s="3">
        <v>2561331.2400000002</v>
      </c>
      <c r="F241">
        <v>0</v>
      </c>
      <c r="G241" s="3">
        <v>47597.7</v>
      </c>
      <c r="H241" s="3">
        <v>2699.27</v>
      </c>
      <c r="I241" s="3">
        <v>1243.27</v>
      </c>
      <c r="J241" s="3">
        <v>3488541.18</v>
      </c>
    </row>
    <row r="242" spans="1:10" x14ac:dyDescent="0.3">
      <c r="A242" s="2">
        <v>45678</v>
      </c>
      <c r="B242" s="2" t="str">
        <f t="shared" si="6"/>
        <v>Jan</v>
      </c>
      <c r="C242" s="2" t="str">
        <f t="shared" si="7"/>
        <v>2025</v>
      </c>
      <c r="D242" s="3">
        <v>805415.1</v>
      </c>
      <c r="E242" s="3">
        <v>2667020.29</v>
      </c>
      <c r="F242">
        <v>0</v>
      </c>
      <c r="G242" s="3">
        <v>55270.86</v>
      </c>
      <c r="H242" s="3">
        <v>3608.98</v>
      </c>
      <c r="I242" s="3">
        <v>1246.29</v>
      </c>
      <c r="J242" s="3">
        <v>3532561.52</v>
      </c>
    </row>
    <row r="243" spans="1:10" x14ac:dyDescent="0.3">
      <c r="A243" s="2">
        <v>45709</v>
      </c>
      <c r="B243" s="2" t="str">
        <f t="shared" si="6"/>
        <v>Feb</v>
      </c>
      <c r="C243" s="2" t="str">
        <f t="shared" si="7"/>
        <v>2025</v>
      </c>
      <c r="D243" s="3">
        <v>767398.95</v>
      </c>
      <c r="E243" s="3">
        <v>2703562.48</v>
      </c>
      <c r="F243">
        <v>0</v>
      </c>
      <c r="G243" s="3">
        <v>55399.91</v>
      </c>
      <c r="H243" s="3">
        <v>3576.67</v>
      </c>
      <c r="I243" s="3">
        <v>1244.93</v>
      </c>
      <c r="J243" s="3">
        <v>3531182.93</v>
      </c>
    </row>
    <row r="244" spans="1:10" x14ac:dyDescent="0.3">
      <c r="A244" s="2">
        <v>45737</v>
      </c>
      <c r="B244" s="2" t="str">
        <f t="shared" si="6"/>
        <v>Mar</v>
      </c>
      <c r="C244" s="2" t="str">
        <f t="shared" si="7"/>
        <v>2025</v>
      </c>
      <c r="D244" s="3">
        <v>781297.65</v>
      </c>
      <c r="E244" s="3">
        <v>2734467.78</v>
      </c>
      <c r="F244">
        <v>0</v>
      </c>
      <c r="G244" s="3">
        <v>49282.82</v>
      </c>
      <c r="H244" s="3">
        <v>3550.92</v>
      </c>
      <c r="I244" s="3">
        <v>1241.4000000000001</v>
      </c>
      <c r="J244" s="3">
        <v>3569840.57</v>
      </c>
    </row>
    <row r="245" spans="1:10" x14ac:dyDescent="0.3">
      <c r="A245" s="2">
        <v>45768</v>
      </c>
      <c r="B245" s="2" t="str">
        <f t="shared" si="6"/>
        <v>Apr</v>
      </c>
      <c r="C245" s="2" t="str">
        <f t="shared" si="7"/>
        <v>2025</v>
      </c>
      <c r="D245" s="3">
        <v>766563.5</v>
      </c>
      <c r="E245" s="3">
        <v>2796709.18</v>
      </c>
      <c r="F245">
        <v>0</v>
      </c>
      <c r="G245" s="3">
        <v>65844.5</v>
      </c>
      <c r="H245" s="3">
        <v>2557.6</v>
      </c>
      <c r="I245" s="3">
        <v>1240.02</v>
      </c>
      <c r="J245" s="3">
        <v>3632914.79</v>
      </c>
    </row>
    <row r="246" spans="1:10" x14ac:dyDescent="0.3">
      <c r="A246" s="2">
        <v>45798</v>
      </c>
      <c r="B246" s="2" t="str">
        <f t="shared" si="6"/>
        <v>May</v>
      </c>
      <c r="C246" s="2" t="str">
        <f t="shared" si="7"/>
        <v>2025</v>
      </c>
      <c r="D246" s="3">
        <v>777068.65</v>
      </c>
      <c r="E246" s="3">
        <v>2829728.83</v>
      </c>
      <c r="F246">
        <v>0</v>
      </c>
      <c r="G246" s="3">
        <v>75441.14</v>
      </c>
      <c r="H246" s="3">
        <v>3400.37</v>
      </c>
      <c r="I246" s="3">
        <v>1252.73</v>
      </c>
      <c r="J246" s="3">
        <v>3686891.71</v>
      </c>
    </row>
    <row r="247" spans="1:10" x14ac:dyDescent="0.3">
      <c r="A247" s="2">
        <v>45829</v>
      </c>
      <c r="B247" s="2" t="str">
        <f t="shared" si="6"/>
        <v>Jun</v>
      </c>
      <c r="C247" s="2" t="str">
        <f t="shared" si="7"/>
        <v>2025</v>
      </c>
      <c r="D247" s="3">
        <v>784774.75</v>
      </c>
      <c r="E247" s="3">
        <v>2849935.63</v>
      </c>
      <c r="F247">
        <v>0</v>
      </c>
      <c r="G247" s="3">
        <v>59279.44</v>
      </c>
      <c r="H247" s="3">
        <v>2455.4</v>
      </c>
      <c r="I247">
        <v>647.97</v>
      </c>
      <c r="J247" s="3">
        <v>3697093.18</v>
      </c>
    </row>
    <row r="248" spans="1:10" x14ac:dyDescent="0.3">
      <c r="A248" s="2">
        <v>45859</v>
      </c>
      <c r="B248" s="2" t="str">
        <f t="shared" si="6"/>
        <v>Jul</v>
      </c>
      <c r="C248" s="2" t="str">
        <f t="shared" si="7"/>
        <v>2025</v>
      </c>
      <c r="D248" s="3">
        <v>770951.95</v>
      </c>
      <c r="E248" s="3">
        <v>2943979.08</v>
      </c>
      <c r="F248">
        <v>0</v>
      </c>
      <c r="G248" s="3">
        <v>72914.62</v>
      </c>
      <c r="H248" s="3">
        <v>3644.05</v>
      </c>
      <c r="I248">
        <v>657.19</v>
      </c>
      <c r="J248" s="3">
        <v>3792146.88</v>
      </c>
    </row>
    <row r="249" spans="1:10" x14ac:dyDescent="0.3">
      <c r="A249" s="2">
        <v>45890</v>
      </c>
      <c r="B249" s="2" t="str">
        <f t="shared" si="6"/>
        <v>Aug</v>
      </c>
      <c r="C249" s="2" t="str">
        <f t="shared" si="7"/>
        <v>2025</v>
      </c>
      <c r="D249" s="3">
        <v>778585.55</v>
      </c>
      <c r="E249" s="3">
        <v>3025014.78</v>
      </c>
      <c r="F249">
        <v>0</v>
      </c>
      <c r="G249" s="3">
        <v>56759.519999999997</v>
      </c>
      <c r="H249" s="3">
        <v>3890.22</v>
      </c>
      <c r="I249">
        <v>625.71</v>
      </c>
      <c r="J249" s="3">
        <v>3864875.77</v>
      </c>
    </row>
    <row r="250" spans="1:10" x14ac:dyDescent="0.3">
      <c r="A250" s="2">
        <v>45921</v>
      </c>
      <c r="B250" s="2" t="str">
        <f t="shared" si="6"/>
        <v>Sep</v>
      </c>
      <c r="C250" s="2" t="str">
        <f t="shared" si="7"/>
        <v>2025</v>
      </c>
      <c r="D250" s="3">
        <v>782853.25</v>
      </c>
      <c r="E250" s="3">
        <v>3096840.78</v>
      </c>
      <c r="F250">
        <v>0</v>
      </c>
      <c r="G250" s="3">
        <v>55110.01</v>
      </c>
      <c r="H250" s="3">
        <v>2351.71</v>
      </c>
      <c r="I250">
        <v>621.70000000000005</v>
      </c>
      <c r="J250" s="3">
        <v>3937777.45</v>
      </c>
    </row>
    <row r="251" spans="1:10" x14ac:dyDescent="0.3">
      <c r="A251" s="2">
        <v>45951</v>
      </c>
      <c r="B251" s="2" t="str">
        <f t="shared" si="6"/>
        <v>Oct</v>
      </c>
      <c r="C251" s="2" t="str">
        <f t="shared" si="7"/>
        <v>2025</v>
      </c>
      <c r="D251" s="3">
        <v>754054.6</v>
      </c>
      <c r="E251" s="3">
        <v>3139419.88</v>
      </c>
      <c r="F251">
        <v>0</v>
      </c>
      <c r="G251" s="3">
        <v>62347.47</v>
      </c>
      <c r="H251" s="3">
        <v>3061.69</v>
      </c>
      <c r="I251">
        <v>639.66</v>
      </c>
      <c r="J251" s="3">
        <v>3959523.3</v>
      </c>
    </row>
    <row r="252" spans="1:10" x14ac:dyDescent="0.3">
      <c r="A252" s="2">
        <v>45982</v>
      </c>
      <c r="B252" s="2" t="str">
        <f t="shared" si="6"/>
        <v>Nov</v>
      </c>
      <c r="C252" s="2" t="str">
        <f t="shared" si="7"/>
        <v>2025</v>
      </c>
      <c r="D252" s="3">
        <v>739168.35</v>
      </c>
      <c r="E252" s="3">
        <v>3203904.01</v>
      </c>
      <c r="F252">
        <v>0</v>
      </c>
      <c r="G252" s="3">
        <v>60494.46</v>
      </c>
      <c r="H252" s="3">
        <v>3894.84</v>
      </c>
      <c r="I252">
        <v>615.65</v>
      </c>
      <c r="J252" s="3">
        <v>4008077.3</v>
      </c>
    </row>
    <row r="253" spans="1:10" x14ac:dyDescent="0.3">
      <c r="A253" s="2">
        <v>46012</v>
      </c>
      <c r="B253" s="2" t="str">
        <f t="shared" si="6"/>
        <v>Dec</v>
      </c>
      <c r="C253" s="2" t="str">
        <f t="shared" si="7"/>
        <v>2025</v>
      </c>
      <c r="D253" s="3">
        <v>727994.55</v>
      </c>
      <c r="E253" s="3">
        <v>3242241.61</v>
      </c>
      <c r="F253">
        <v>0</v>
      </c>
      <c r="G253" s="3">
        <v>59312.78</v>
      </c>
      <c r="H253" s="3">
        <v>2208.62</v>
      </c>
      <c r="I253">
        <v>610.63</v>
      </c>
      <c r="J253" s="3">
        <v>4032368.18</v>
      </c>
    </row>
    <row r="254" spans="1:10" x14ac:dyDescent="0.3">
      <c r="A254" s="2">
        <v>45679</v>
      </c>
      <c r="B254" s="2" t="str">
        <f t="shared" si="6"/>
        <v>Jan</v>
      </c>
      <c r="C254" s="2" t="str">
        <f t="shared" si="7"/>
        <v>2025</v>
      </c>
      <c r="D254" s="3">
        <v>723139.8</v>
      </c>
      <c r="E254" s="3">
        <v>3304897.01</v>
      </c>
      <c r="F254">
        <v>0</v>
      </c>
      <c r="G254" s="3">
        <v>75150.539999999994</v>
      </c>
      <c r="H254" s="3">
        <v>6301.64</v>
      </c>
      <c r="I254">
        <v>631.53</v>
      </c>
      <c r="J254" s="3">
        <v>4110120.51</v>
      </c>
    </row>
    <row r="255" spans="1:10" x14ac:dyDescent="0.3">
      <c r="A255" s="2">
        <v>45710</v>
      </c>
      <c r="B255" s="2" t="str">
        <f t="shared" si="6"/>
        <v>Feb</v>
      </c>
      <c r="C255" s="2" t="str">
        <f t="shared" si="7"/>
        <v>2025</v>
      </c>
      <c r="D255" s="3">
        <v>698323.2</v>
      </c>
      <c r="E255" s="3">
        <v>3400347.01</v>
      </c>
      <c r="F255">
        <v>0</v>
      </c>
      <c r="G255" s="3">
        <v>74695.100000000006</v>
      </c>
      <c r="H255" s="3">
        <v>7428.95</v>
      </c>
      <c r="I255">
        <v>626.23</v>
      </c>
      <c r="J255" s="3">
        <v>4181420.48</v>
      </c>
    </row>
    <row r="256" spans="1:10" x14ac:dyDescent="0.3">
      <c r="A256" s="2">
        <v>45738</v>
      </c>
      <c r="B256" s="2" t="str">
        <f t="shared" si="6"/>
        <v>Mar</v>
      </c>
      <c r="C256" s="2" t="str">
        <f t="shared" si="7"/>
        <v>2025</v>
      </c>
      <c r="D256" s="3">
        <v>675295.3</v>
      </c>
      <c r="E256" s="3">
        <v>3440610.21</v>
      </c>
      <c r="F256">
        <v>0</v>
      </c>
      <c r="G256" s="3">
        <v>68395.179999999993</v>
      </c>
      <c r="H256" s="3">
        <v>6847.82</v>
      </c>
      <c r="I256">
        <v>622.5</v>
      </c>
      <c r="J256" s="3">
        <v>4191771.01</v>
      </c>
    </row>
    <row r="257" spans="1:10" x14ac:dyDescent="0.3">
      <c r="A257" s="2">
        <v>45769</v>
      </c>
      <c r="B257" s="2" t="str">
        <f t="shared" si="6"/>
        <v>Apr</v>
      </c>
      <c r="C257" s="2" t="str">
        <f t="shared" si="7"/>
        <v>2025</v>
      </c>
      <c r="D257" s="3">
        <v>659444.30000000005</v>
      </c>
      <c r="E257" s="3">
        <v>3501346.51</v>
      </c>
      <c r="F257">
        <v>0</v>
      </c>
      <c r="G257" s="3">
        <v>58631.49</v>
      </c>
      <c r="H257" s="3">
        <v>6798.56</v>
      </c>
      <c r="I257">
        <v>622.54999999999995</v>
      </c>
      <c r="J257" s="3">
        <v>4226843.41</v>
      </c>
    </row>
    <row r="258" spans="1:10" x14ac:dyDescent="0.3">
      <c r="A258" s="2">
        <v>45799</v>
      </c>
      <c r="B258" s="2" t="str">
        <f t="shared" si="6"/>
        <v>May</v>
      </c>
      <c r="C258" s="2" t="str">
        <f t="shared" si="7"/>
        <v>2025</v>
      </c>
      <c r="D258" s="3">
        <v>650046</v>
      </c>
      <c r="E258" s="3">
        <v>3543865.1</v>
      </c>
      <c r="F258">
        <v>0</v>
      </c>
      <c r="G258" s="3">
        <v>63046.87</v>
      </c>
      <c r="H258" s="3">
        <v>11070.27</v>
      </c>
      <c r="I258">
        <v>628.55999999999995</v>
      </c>
      <c r="J258" s="3">
        <v>4268656.8099999996</v>
      </c>
    </row>
    <row r="259" spans="1:10" x14ac:dyDescent="0.3">
      <c r="A259" s="2">
        <v>45830</v>
      </c>
      <c r="B259" s="2" t="str">
        <f t="shared" ref="B259:B291" si="8">TEXT(A259,"mmm")</f>
        <v>Jun</v>
      </c>
      <c r="C259" s="2" t="str">
        <f t="shared" ref="C259:C291" si="9">TEXT(A259, "yyy")</f>
        <v>2025</v>
      </c>
      <c r="D259" s="3">
        <v>647043.69999999995</v>
      </c>
      <c r="E259" s="3">
        <v>3569092.01</v>
      </c>
      <c r="F259">
        <v>0</v>
      </c>
      <c r="G259" s="3">
        <v>58502.25</v>
      </c>
      <c r="H259" s="3">
        <v>13054.41</v>
      </c>
      <c r="I259">
        <v>640.6</v>
      </c>
      <c r="J259" s="3">
        <v>4288332.96</v>
      </c>
    </row>
    <row r="260" spans="1:10" x14ac:dyDescent="0.3">
      <c r="A260" s="2">
        <v>45860</v>
      </c>
      <c r="B260" s="2" t="str">
        <f t="shared" si="8"/>
        <v>Jul</v>
      </c>
      <c r="C260" s="2" t="str">
        <f t="shared" si="9"/>
        <v>2025</v>
      </c>
      <c r="D260" s="3">
        <v>665244.30000000005</v>
      </c>
      <c r="E260" s="3">
        <v>3585114.16</v>
      </c>
      <c r="F260">
        <v>0</v>
      </c>
      <c r="G260" s="3">
        <v>45439.46</v>
      </c>
      <c r="H260" s="3">
        <v>14245.63</v>
      </c>
      <c r="I260">
        <v>647.99</v>
      </c>
      <c r="J260" s="3">
        <v>4310691.54</v>
      </c>
    </row>
    <row r="261" spans="1:10" x14ac:dyDescent="0.3">
      <c r="A261" s="2">
        <v>45891</v>
      </c>
      <c r="B261" s="2" t="str">
        <f t="shared" si="8"/>
        <v>Aug</v>
      </c>
      <c r="C261" s="2" t="str">
        <f t="shared" si="9"/>
        <v>2025</v>
      </c>
      <c r="D261" s="3">
        <v>678260.55</v>
      </c>
      <c r="E261" s="3">
        <v>3595250.31</v>
      </c>
      <c r="F261">
        <v>0</v>
      </c>
      <c r="G261" s="3">
        <v>49145.21</v>
      </c>
      <c r="H261" s="3">
        <v>11974.22</v>
      </c>
      <c r="I261">
        <v>643.15</v>
      </c>
      <c r="J261" s="3">
        <v>4335273.4400000004</v>
      </c>
    </row>
    <row r="262" spans="1:10" x14ac:dyDescent="0.3">
      <c r="A262" s="2">
        <v>45922</v>
      </c>
      <c r="B262" s="2" t="str">
        <f t="shared" si="8"/>
        <v>Sep</v>
      </c>
      <c r="C262" s="2" t="str">
        <f t="shared" si="9"/>
        <v>2025</v>
      </c>
      <c r="D262" s="3">
        <v>690569.05</v>
      </c>
      <c r="E262" s="3">
        <v>3634864.41</v>
      </c>
      <c r="F262">
        <v>0</v>
      </c>
      <c r="G262" s="3">
        <v>27247.35</v>
      </c>
      <c r="H262" s="3">
        <v>12965.12</v>
      </c>
      <c r="I262">
        <v>632.76</v>
      </c>
      <c r="J262" s="3">
        <v>4366278.6900000004</v>
      </c>
    </row>
    <row r="263" spans="1:10" x14ac:dyDescent="0.3">
      <c r="A263" s="2">
        <v>45952</v>
      </c>
      <c r="B263" s="2" t="str">
        <f t="shared" si="8"/>
        <v>Oct</v>
      </c>
      <c r="C263" s="2" t="str">
        <f t="shared" si="9"/>
        <v>2025</v>
      </c>
      <c r="D263" s="3">
        <v>679456.3</v>
      </c>
      <c r="E263" s="3">
        <v>3632708.9</v>
      </c>
      <c r="F263">
        <v>0</v>
      </c>
      <c r="G263" s="3">
        <v>59819.48</v>
      </c>
      <c r="H263" s="3">
        <v>13452.05</v>
      </c>
      <c r="I263">
        <v>657.61</v>
      </c>
      <c r="J263" s="3">
        <v>4386094.34</v>
      </c>
    </row>
    <row r="264" spans="1:10" x14ac:dyDescent="0.3">
      <c r="A264" s="2">
        <v>45983</v>
      </c>
      <c r="B264" s="2" t="str">
        <f t="shared" si="8"/>
        <v>Nov</v>
      </c>
      <c r="C264" s="2" t="str">
        <f t="shared" si="9"/>
        <v>2025</v>
      </c>
      <c r="D264" s="3">
        <v>705967.7</v>
      </c>
      <c r="E264" s="3">
        <v>3673801.94</v>
      </c>
      <c r="F264">
        <v>0</v>
      </c>
      <c r="G264" s="3">
        <v>41701.919999999998</v>
      </c>
      <c r="H264" s="3">
        <v>13824.18</v>
      </c>
      <c r="I264">
        <v>641.42999999999995</v>
      </c>
      <c r="J264" s="3">
        <v>4435937.16</v>
      </c>
    </row>
    <row r="265" spans="1:10" x14ac:dyDescent="0.3">
      <c r="A265" s="2">
        <v>46013</v>
      </c>
      <c r="B265" s="2" t="str">
        <f t="shared" si="8"/>
        <v>Dec</v>
      </c>
      <c r="C265" s="2" t="str">
        <f t="shared" si="9"/>
        <v>2025</v>
      </c>
      <c r="D265" s="3">
        <v>689244.3</v>
      </c>
      <c r="E265" s="3">
        <v>3710621.74</v>
      </c>
      <c r="F265">
        <v>0</v>
      </c>
      <c r="G265" s="3">
        <v>58498.05</v>
      </c>
      <c r="H265" s="3">
        <v>13827.53</v>
      </c>
      <c r="I265">
        <v>646.9</v>
      </c>
      <c r="J265" s="3">
        <v>4472838.5199999996</v>
      </c>
    </row>
    <row r="266" spans="1:10" x14ac:dyDescent="0.3">
      <c r="A266" s="2">
        <v>45680</v>
      </c>
      <c r="B266" s="2" t="str">
        <f t="shared" si="8"/>
        <v>Jan</v>
      </c>
      <c r="C266" s="2" t="str">
        <f t="shared" si="9"/>
        <v>2025</v>
      </c>
      <c r="D266" s="3">
        <v>676659.6</v>
      </c>
      <c r="E266" s="3">
        <v>3744037.59</v>
      </c>
      <c r="F266">
        <v>0</v>
      </c>
      <c r="G266" s="3">
        <v>65998.59</v>
      </c>
      <c r="H266" s="3">
        <v>14370.13</v>
      </c>
      <c r="I266">
        <v>648.23</v>
      </c>
      <c r="J266" s="3">
        <v>4501714.13</v>
      </c>
    </row>
    <row r="267" spans="1:10" x14ac:dyDescent="0.3">
      <c r="A267" s="2">
        <v>45711</v>
      </c>
      <c r="B267" s="2" t="str">
        <f t="shared" si="8"/>
        <v>Feb</v>
      </c>
      <c r="C267" s="2" t="str">
        <f t="shared" si="9"/>
        <v>2025</v>
      </c>
      <c r="D267" s="3">
        <v>693142.45</v>
      </c>
      <c r="E267" s="3">
        <v>3773447.09</v>
      </c>
      <c r="F267">
        <v>0</v>
      </c>
      <c r="G267" s="3">
        <v>68726.100000000006</v>
      </c>
      <c r="H267" s="3">
        <v>15599.72</v>
      </c>
      <c r="I267">
        <v>645.91</v>
      </c>
      <c r="J267" s="3">
        <v>4551561.2699999996</v>
      </c>
    </row>
    <row r="268" spans="1:10" x14ac:dyDescent="0.3">
      <c r="A268" s="2">
        <v>45739</v>
      </c>
      <c r="B268" s="2" t="str">
        <f t="shared" si="8"/>
        <v>Mar</v>
      </c>
      <c r="C268" s="2" t="str">
        <f t="shared" si="9"/>
        <v>2025</v>
      </c>
      <c r="D268" s="3">
        <v>683592.15</v>
      </c>
      <c r="E268" s="3">
        <v>3771029.69</v>
      </c>
      <c r="F268">
        <v>0</v>
      </c>
      <c r="G268" s="3">
        <v>77979.23</v>
      </c>
      <c r="H268" s="3">
        <v>6338.93</v>
      </c>
      <c r="I268">
        <v>652.16</v>
      </c>
      <c r="J268" s="3">
        <v>4539592.17</v>
      </c>
    </row>
    <row r="269" spans="1:10" x14ac:dyDescent="0.3">
      <c r="A269" s="2">
        <v>45770</v>
      </c>
      <c r="B269" s="2" t="str">
        <f t="shared" si="8"/>
        <v>Apr</v>
      </c>
      <c r="C269" s="2" t="str">
        <f t="shared" si="9"/>
        <v>2025</v>
      </c>
      <c r="D269" s="3">
        <v>683613</v>
      </c>
      <c r="E269" s="3">
        <v>3781433.54</v>
      </c>
      <c r="F269">
        <v>0</v>
      </c>
      <c r="G269" s="3">
        <v>69600.929999999993</v>
      </c>
      <c r="H269" s="3">
        <v>7050.77</v>
      </c>
      <c r="I269">
        <v>652.30999999999995</v>
      </c>
      <c r="J269" s="3">
        <v>4542350.54</v>
      </c>
    </row>
    <row r="270" spans="1:10" x14ac:dyDescent="0.3">
      <c r="A270" s="2">
        <v>45800</v>
      </c>
      <c r="B270" s="2" t="str">
        <f t="shared" si="8"/>
        <v>May</v>
      </c>
      <c r="C270" s="2" t="str">
        <f t="shared" si="9"/>
        <v>2025</v>
      </c>
      <c r="D270" s="3">
        <v>641493.55000000005</v>
      </c>
      <c r="E270" s="3">
        <v>3821340.23</v>
      </c>
      <c r="F270">
        <v>0</v>
      </c>
      <c r="G270" s="3">
        <v>78965.55</v>
      </c>
      <c r="H270" s="3">
        <v>7228.85</v>
      </c>
      <c r="I270">
        <v>618.4</v>
      </c>
      <c r="J270" s="3">
        <v>4549646.58</v>
      </c>
    </row>
    <row r="271" spans="1:10" x14ac:dyDescent="0.3">
      <c r="A271" s="2">
        <v>45831</v>
      </c>
      <c r="B271" s="2" t="str">
        <f t="shared" si="8"/>
        <v>Jun</v>
      </c>
      <c r="C271" s="2" t="str">
        <f t="shared" si="9"/>
        <v>2025</v>
      </c>
      <c r="D271" s="3">
        <v>631906.19999999995</v>
      </c>
      <c r="E271" s="3">
        <v>4013890.63</v>
      </c>
      <c r="F271">
        <v>0</v>
      </c>
      <c r="G271" s="3">
        <v>76456.929999999993</v>
      </c>
      <c r="H271" s="3">
        <v>13692.07</v>
      </c>
      <c r="I271" s="3">
        <v>96166.24</v>
      </c>
      <c r="J271" s="3">
        <v>4832112.0599999996</v>
      </c>
    </row>
    <row r="272" spans="1:10" x14ac:dyDescent="0.3">
      <c r="A272" s="2">
        <v>45861</v>
      </c>
      <c r="B272" s="2" t="str">
        <f t="shared" si="8"/>
        <v>Jul</v>
      </c>
      <c r="C272" s="2" t="str">
        <f t="shared" si="9"/>
        <v>2025</v>
      </c>
      <c r="D272" s="3">
        <v>602312.80000000005</v>
      </c>
      <c r="E272" s="3">
        <v>4097244.48</v>
      </c>
      <c r="F272">
        <v>0</v>
      </c>
      <c r="G272" s="3">
        <v>61117.84</v>
      </c>
      <c r="H272" s="3">
        <v>14531.33</v>
      </c>
      <c r="I272" s="3">
        <v>98320.86</v>
      </c>
      <c r="J272" s="3">
        <v>4873527.3099999996</v>
      </c>
    </row>
    <row r="273" spans="1:10" x14ac:dyDescent="0.3">
      <c r="A273" s="2">
        <v>45892</v>
      </c>
      <c r="B273" s="2" t="str">
        <f t="shared" si="8"/>
        <v>Aug</v>
      </c>
      <c r="C273" s="2" t="str">
        <f t="shared" si="9"/>
        <v>2025</v>
      </c>
      <c r="D273" s="3">
        <v>584879.85</v>
      </c>
      <c r="E273" s="3">
        <v>4139722.83</v>
      </c>
      <c r="F273">
        <v>0</v>
      </c>
      <c r="G273" s="3">
        <v>72054.06</v>
      </c>
      <c r="H273" s="3">
        <v>16246.82</v>
      </c>
      <c r="I273" s="3">
        <v>99435.38</v>
      </c>
      <c r="J273" s="3">
        <v>4912338.93</v>
      </c>
    </row>
    <row r="274" spans="1:10" x14ac:dyDescent="0.3">
      <c r="A274" s="2">
        <v>45923</v>
      </c>
      <c r="B274" s="2" t="str">
        <f t="shared" si="8"/>
        <v>Sep</v>
      </c>
      <c r="C274" s="2" t="str">
        <f t="shared" si="9"/>
        <v>2025</v>
      </c>
      <c r="D274" s="3">
        <v>575392.94999999995</v>
      </c>
      <c r="E274" s="3">
        <v>4149806.73</v>
      </c>
      <c r="F274">
        <v>0</v>
      </c>
      <c r="G274" s="3">
        <v>75704.37</v>
      </c>
      <c r="H274" s="3">
        <v>16406.27</v>
      </c>
      <c r="I274" s="3">
        <v>97295.85</v>
      </c>
      <c r="J274" s="3">
        <v>4914606.17</v>
      </c>
    </row>
    <row r="275" spans="1:10" x14ac:dyDescent="0.3">
      <c r="A275" s="2">
        <v>45953</v>
      </c>
      <c r="B275" s="2" t="str">
        <f t="shared" si="8"/>
        <v>Oct</v>
      </c>
      <c r="C275" s="2" t="str">
        <f t="shared" si="9"/>
        <v>2025</v>
      </c>
      <c r="D275" s="3">
        <v>574407.4</v>
      </c>
      <c r="E275" s="3">
        <v>4159083.03</v>
      </c>
      <c r="F275">
        <v>0</v>
      </c>
      <c r="G275" s="3">
        <v>73933.69</v>
      </c>
      <c r="H275" s="3">
        <v>6702.76</v>
      </c>
      <c r="I275" s="3">
        <v>98902.56</v>
      </c>
      <c r="J275" s="3">
        <v>4913029.4400000004</v>
      </c>
    </row>
    <row r="276" spans="1:10" x14ac:dyDescent="0.3">
      <c r="A276" s="2">
        <v>45984</v>
      </c>
      <c r="B276" s="2" t="str">
        <f t="shared" si="8"/>
        <v>Nov</v>
      </c>
      <c r="C276" s="2" t="str">
        <f t="shared" si="9"/>
        <v>2025</v>
      </c>
      <c r="D276" s="3">
        <v>572800.19999999995</v>
      </c>
      <c r="E276" s="3">
        <v>4224907.7300000004</v>
      </c>
      <c r="F276">
        <v>0</v>
      </c>
      <c r="G276" s="3">
        <v>83938.51</v>
      </c>
      <c r="H276" s="3">
        <v>6617.56</v>
      </c>
      <c r="I276" s="3">
        <v>102486.73</v>
      </c>
      <c r="J276" s="3">
        <v>4990750.7300000004</v>
      </c>
    </row>
    <row r="277" spans="1:10" x14ac:dyDescent="0.3">
      <c r="A277" s="2">
        <v>46014</v>
      </c>
      <c r="B277" s="2" t="str">
        <f t="shared" si="8"/>
        <v>Dec</v>
      </c>
      <c r="C277" s="2" t="str">
        <f t="shared" si="9"/>
        <v>2025</v>
      </c>
      <c r="D277" s="3">
        <v>564083.65</v>
      </c>
      <c r="E277" s="3">
        <v>4271815.9800000004</v>
      </c>
      <c r="F277">
        <v>0</v>
      </c>
      <c r="G277" s="3">
        <v>94127.51</v>
      </c>
      <c r="H277" s="3">
        <v>15225.51</v>
      </c>
      <c r="I277" s="3">
        <v>104855.89</v>
      </c>
      <c r="J277" s="3">
        <v>5050108.54</v>
      </c>
    </row>
    <row r="278" spans="1:10" x14ac:dyDescent="0.3">
      <c r="A278" s="2">
        <v>45681</v>
      </c>
      <c r="B278" s="2" t="str">
        <f t="shared" si="8"/>
        <v>Jan</v>
      </c>
      <c r="C278" s="2" t="str">
        <f t="shared" si="9"/>
        <v>2025</v>
      </c>
      <c r="D278" s="3">
        <v>582259.05000000005</v>
      </c>
      <c r="E278" s="3">
        <v>4272252.18</v>
      </c>
      <c r="F278">
        <v>0</v>
      </c>
      <c r="G278" s="3">
        <v>83448.009999999995</v>
      </c>
      <c r="H278" s="3">
        <v>5380.34</v>
      </c>
      <c r="I278" s="3">
        <v>107102.42</v>
      </c>
      <c r="J278" s="3">
        <v>5050442</v>
      </c>
    </row>
    <row r="279" spans="1:10" x14ac:dyDescent="0.3">
      <c r="A279" s="2">
        <v>45712</v>
      </c>
      <c r="B279" s="2" t="str">
        <f t="shared" si="8"/>
        <v>Feb</v>
      </c>
      <c r="C279" s="2" t="str">
        <f t="shared" si="9"/>
        <v>2025</v>
      </c>
      <c r="D279" s="3">
        <v>565694.30000000005</v>
      </c>
      <c r="E279" s="3">
        <v>4442096.2300000004</v>
      </c>
      <c r="F279">
        <v>0</v>
      </c>
      <c r="G279" s="3">
        <v>94318.8</v>
      </c>
      <c r="H279" s="3">
        <v>5117.04</v>
      </c>
      <c r="I279" s="3">
        <v>107099.35</v>
      </c>
      <c r="J279" s="3">
        <v>5214325.71</v>
      </c>
    </row>
    <row r="280" spans="1:10" x14ac:dyDescent="0.3">
      <c r="A280" s="2">
        <v>45740</v>
      </c>
      <c r="B280" s="2" t="str">
        <f t="shared" si="8"/>
        <v>Mar</v>
      </c>
      <c r="C280" s="2" t="str">
        <f t="shared" si="9"/>
        <v>2025</v>
      </c>
      <c r="D280" s="3">
        <v>573630.85</v>
      </c>
      <c r="E280" s="3">
        <v>4478537.58</v>
      </c>
      <c r="F280">
        <v>0</v>
      </c>
      <c r="G280" s="3">
        <v>92181.26</v>
      </c>
      <c r="H280" s="3">
        <v>5117.04</v>
      </c>
      <c r="I280" s="3">
        <v>107103.13</v>
      </c>
      <c r="J280" s="3">
        <v>5256569.8600000003</v>
      </c>
    </row>
    <row r="281" spans="1:10" x14ac:dyDescent="0.3">
      <c r="A281" s="2">
        <v>45771</v>
      </c>
      <c r="B281" s="2" t="str">
        <f t="shared" si="8"/>
        <v>Apr</v>
      </c>
      <c r="C281" s="2" t="str">
        <f t="shared" si="9"/>
        <v>2025</v>
      </c>
      <c r="D281" s="3">
        <v>583280</v>
      </c>
      <c r="E281" s="3">
        <v>4561017.88</v>
      </c>
      <c r="F281">
        <v>0</v>
      </c>
      <c r="G281" s="3">
        <v>89306</v>
      </c>
      <c r="H281" s="3">
        <v>4298.32</v>
      </c>
      <c r="I281" s="3">
        <v>85810.58</v>
      </c>
      <c r="J281" s="3">
        <v>5323712.78</v>
      </c>
    </row>
    <row r="282" spans="1:10" x14ac:dyDescent="0.3">
      <c r="A282" s="2">
        <v>45801</v>
      </c>
      <c r="B282" s="2" t="str">
        <f t="shared" si="8"/>
        <v>May</v>
      </c>
      <c r="C282" s="2" t="str">
        <f t="shared" si="9"/>
        <v>2025</v>
      </c>
      <c r="D282" s="3">
        <v>605549.19999999995</v>
      </c>
      <c r="E282" s="3">
        <v>4539757.88</v>
      </c>
      <c r="F282">
        <v>0</v>
      </c>
      <c r="G282" s="3">
        <v>84956.42</v>
      </c>
      <c r="H282" s="3">
        <v>5467.52</v>
      </c>
      <c r="I282" s="3">
        <v>84156.43</v>
      </c>
      <c r="J282" s="3">
        <v>5319887.46</v>
      </c>
    </row>
    <row r="283" spans="1:10" x14ac:dyDescent="0.3">
      <c r="A283" s="2">
        <v>45832</v>
      </c>
      <c r="B283" s="2" t="str">
        <f t="shared" si="8"/>
        <v>Jun</v>
      </c>
      <c r="C283" s="2" t="str">
        <f t="shared" si="9"/>
        <v>2025</v>
      </c>
      <c r="D283" s="3">
        <v>632514.85</v>
      </c>
      <c r="E283" s="3">
        <v>4627122.83</v>
      </c>
      <c r="F283">
        <v>0</v>
      </c>
      <c r="G283" s="3">
        <v>61020.67</v>
      </c>
      <c r="H283" s="3">
        <v>5467.52</v>
      </c>
      <c r="I283" s="3">
        <v>84158.56</v>
      </c>
      <c r="J283" s="3">
        <v>5410284.4299999997</v>
      </c>
    </row>
    <row r="284" spans="1:10" x14ac:dyDescent="0.3">
      <c r="A284" s="2">
        <v>45862</v>
      </c>
      <c r="B284" s="2" t="str">
        <f t="shared" si="8"/>
        <v>Jul</v>
      </c>
      <c r="C284" s="2" t="str">
        <f t="shared" si="9"/>
        <v>2025</v>
      </c>
      <c r="D284">
        <v>667963.05000000005</v>
      </c>
      <c r="E284">
        <v>4637887.1789999995</v>
      </c>
      <c r="F284">
        <v>0</v>
      </c>
      <c r="G284">
        <v>60529.060299999997</v>
      </c>
      <c r="H284">
        <v>2487.1389600000002</v>
      </c>
      <c r="I284">
        <v>84129.104229999997</v>
      </c>
      <c r="J284">
        <v>5452995.5329999998</v>
      </c>
    </row>
    <row r="285" spans="1:10" x14ac:dyDescent="0.3">
      <c r="A285" s="2">
        <v>45893</v>
      </c>
      <c r="B285" s="2" t="str">
        <f t="shared" si="8"/>
        <v>Aug</v>
      </c>
      <c r="C285" s="2" t="str">
        <f t="shared" si="9"/>
        <v>2025</v>
      </c>
      <c r="D285">
        <v>690018.85</v>
      </c>
      <c r="E285">
        <v>4729220.4790000003</v>
      </c>
      <c r="F285">
        <v>0</v>
      </c>
      <c r="G285">
        <v>49517.188779999997</v>
      </c>
      <c r="H285">
        <v>4533.2141119999997</v>
      </c>
      <c r="I285">
        <v>85055.717950000006</v>
      </c>
      <c r="J285">
        <v>5558345.4500000002</v>
      </c>
    </row>
    <row r="286" spans="1:10" x14ac:dyDescent="0.3">
      <c r="A286" s="2">
        <v>45924</v>
      </c>
      <c r="B286" s="2" t="str">
        <f t="shared" si="8"/>
        <v>Sep</v>
      </c>
      <c r="C286" s="2" t="str">
        <f t="shared" si="9"/>
        <v>2025</v>
      </c>
      <c r="D286">
        <v>728515.35</v>
      </c>
      <c r="E286">
        <v>4785629.7790000001</v>
      </c>
      <c r="F286">
        <v>0</v>
      </c>
      <c r="G286">
        <v>0</v>
      </c>
      <c r="H286">
        <v>4327.5837670000001</v>
      </c>
      <c r="I286">
        <v>83237.609899999996</v>
      </c>
      <c r="J286">
        <v>5601710.3229999999</v>
      </c>
    </row>
    <row r="287" spans="1:10" x14ac:dyDescent="0.3">
      <c r="A287" s="2">
        <v>45954</v>
      </c>
      <c r="B287" s="2" t="str">
        <f t="shared" si="8"/>
        <v>Oct</v>
      </c>
      <c r="C287" s="2" t="str">
        <f t="shared" si="9"/>
        <v>2025</v>
      </c>
      <c r="D287">
        <v>776201.15</v>
      </c>
      <c r="E287">
        <v>4802758.6789999995</v>
      </c>
      <c r="F287">
        <v>0</v>
      </c>
      <c r="G287">
        <v>28634.510780000001</v>
      </c>
      <c r="H287">
        <v>4327.5837670000001</v>
      </c>
      <c r="I287">
        <v>83296.518939999994</v>
      </c>
      <c r="J287">
        <v>5695218.443</v>
      </c>
    </row>
    <row r="288" spans="1:10" x14ac:dyDescent="0.3">
      <c r="A288" s="2">
        <v>45985</v>
      </c>
      <c r="B288" s="2" t="str">
        <f t="shared" si="8"/>
        <v>Nov</v>
      </c>
      <c r="C288" s="2" t="str">
        <f t="shared" si="9"/>
        <v>2025</v>
      </c>
      <c r="D288">
        <v>850803.35</v>
      </c>
      <c r="E288">
        <v>4840349.4289999995</v>
      </c>
      <c r="F288">
        <v>0</v>
      </c>
      <c r="G288">
        <v>31773.63348</v>
      </c>
      <c r="H288">
        <v>4679.0990700000002</v>
      </c>
      <c r="I288">
        <v>81692.783869999999</v>
      </c>
      <c r="J288">
        <v>5809298.2960000001</v>
      </c>
    </row>
    <row r="289" spans="1:10" x14ac:dyDescent="0.3">
      <c r="A289" s="2">
        <v>46015</v>
      </c>
      <c r="B289" s="2" t="str">
        <f t="shared" si="8"/>
        <v>Dec</v>
      </c>
      <c r="C289" s="2" t="str">
        <f t="shared" si="9"/>
        <v>2025</v>
      </c>
      <c r="D289">
        <v>862169.3</v>
      </c>
      <c r="E289">
        <v>4884046.3789999997</v>
      </c>
      <c r="F289">
        <v>0</v>
      </c>
      <c r="G289">
        <v>37476.250719999996</v>
      </c>
      <c r="H289">
        <v>4388.7122060000002</v>
      </c>
      <c r="I289">
        <v>80192.517819999994</v>
      </c>
      <c r="J289">
        <v>5868273.1600000001</v>
      </c>
    </row>
    <row r="290" spans="1:10" x14ac:dyDescent="0.3">
      <c r="A290" s="2">
        <v>45682</v>
      </c>
      <c r="B290" s="2" t="str">
        <f t="shared" si="8"/>
        <v>Jan</v>
      </c>
      <c r="C290" s="2" t="str">
        <f t="shared" si="9"/>
        <v>2025</v>
      </c>
      <c r="D290">
        <v>872388.45</v>
      </c>
      <c r="E290">
        <v>4936766.4790000003</v>
      </c>
      <c r="F290">
        <v>0</v>
      </c>
      <c r="G290">
        <v>35237.146269999997</v>
      </c>
      <c r="H290">
        <v>3734.8589740000002</v>
      </c>
      <c r="I290">
        <v>80233.331090000007</v>
      </c>
      <c r="J290">
        <v>5928360.2649999997</v>
      </c>
    </row>
    <row r="291" spans="1:10" x14ac:dyDescent="0.3">
      <c r="A291" s="2">
        <v>45713</v>
      </c>
      <c r="B291" s="2" t="str">
        <f t="shared" si="8"/>
        <v>Feb</v>
      </c>
      <c r="C291" s="2" t="str">
        <f t="shared" si="9"/>
        <v>2025</v>
      </c>
      <c r="D291">
        <v>902903.4</v>
      </c>
      <c r="E291">
        <v>5016910.0789999999</v>
      </c>
      <c r="F291">
        <v>0</v>
      </c>
      <c r="G291">
        <v>60569.671580000002</v>
      </c>
      <c r="H291">
        <v>3734.8589740000002</v>
      </c>
      <c r="I291">
        <v>80245.104389999993</v>
      </c>
      <c r="J291">
        <v>6064363.1140000001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73A5-A491-4FE4-9593-E7C7F9F2212F}">
  <dimension ref="A3:G158"/>
  <sheetViews>
    <sheetView topLeftCell="A112" workbookViewId="0">
      <selection activeCell="D148" sqref="D148"/>
    </sheetView>
  </sheetViews>
  <sheetFormatPr defaultRowHeight="14.4" x14ac:dyDescent="0.3"/>
  <cols>
    <col min="1" max="1" width="12.44140625" bestFit="1" customWidth="1"/>
    <col min="2" max="2" width="26.77734375" bestFit="1" customWidth="1"/>
    <col min="3" max="3" width="27.21875" bestFit="1" customWidth="1"/>
    <col min="4" max="4" width="24.77734375" bestFit="1" customWidth="1"/>
    <col min="5" max="5" width="29.88671875" bestFit="1" customWidth="1"/>
    <col min="6" max="6" width="37.88671875" bestFit="1" customWidth="1"/>
    <col min="7" max="7" width="28.33203125" bestFit="1" customWidth="1"/>
    <col min="8" max="290" width="15.5546875" bestFit="1" customWidth="1"/>
    <col min="291" max="292" width="10.5546875" bestFit="1" customWidth="1"/>
  </cols>
  <sheetData>
    <row r="3" spans="1:7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3">
      <c r="A4" s="5" t="s">
        <v>17</v>
      </c>
      <c r="B4" s="6">
        <v>9608666.8499999978</v>
      </c>
      <c r="C4" s="6">
        <v>31688229.888999995</v>
      </c>
      <c r="D4" s="6">
        <v>9129.1971999999987</v>
      </c>
      <c r="E4" s="6">
        <v>748465.91071999981</v>
      </c>
      <c r="F4" s="6">
        <v>98287.816131</v>
      </c>
      <c r="G4" s="6">
        <v>226023.54536339999</v>
      </c>
    </row>
    <row r="5" spans="1:7" x14ac:dyDescent="0.3">
      <c r="A5" s="5" t="s">
        <v>18</v>
      </c>
      <c r="B5" s="6">
        <v>9608666.8499999978</v>
      </c>
      <c r="C5" s="6">
        <v>31688229.888999995</v>
      </c>
      <c r="D5" s="6">
        <v>9129.1971999999987</v>
      </c>
      <c r="E5" s="6">
        <v>748465.91071999981</v>
      </c>
      <c r="F5" s="6">
        <v>98287.816131</v>
      </c>
      <c r="G5" s="6">
        <v>226023.54536339999</v>
      </c>
    </row>
    <row r="34" spans="1:3" x14ac:dyDescent="0.3">
      <c r="A34" s="6" t="s">
        <v>10</v>
      </c>
      <c r="B34" s="6" t="s">
        <v>19</v>
      </c>
      <c r="C34" s="6" t="s">
        <v>20</v>
      </c>
    </row>
    <row r="35" spans="1:3" x14ac:dyDescent="0.3">
      <c r="A35" s="7" t="s">
        <v>17</v>
      </c>
      <c r="B35" s="6">
        <v>9608666.8499999978</v>
      </c>
      <c r="C35" s="6">
        <v>42378803.229999989</v>
      </c>
    </row>
    <row r="36" spans="1:3" x14ac:dyDescent="0.3">
      <c r="A36" s="7" t="s">
        <v>18</v>
      </c>
      <c r="B36" s="6">
        <v>9608666.8499999978</v>
      </c>
      <c r="C36" s="6">
        <v>42378803.229999989</v>
      </c>
    </row>
    <row r="37" spans="1:3" x14ac:dyDescent="0.3">
      <c r="C37" s="8">
        <f>GETPIVOTDATA("Sum of Total Domestic Debt***",$A$34)</f>
        <v>42378803.229999989</v>
      </c>
    </row>
    <row r="53" spans="1:3" x14ac:dyDescent="0.3">
      <c r="A53" t="s">
        <v>10</v>
      </c>
      <c r="B53" t="s">
        <v>21</v>
      </c>
      <c r="C53" t="s">
        <v>20</v>
      </c>
    </row>
    <row r="54" spans="1:3" x14ac:dyDescent="0.3">
      <c r="A54" s="5" t="s">
        <v>17</v>
      </c>
      <c r="B54">
        <v>31688229.888999995</v>
      </c>
      <c r="C54">
        <v>42378803.229999989</v>
      </c>
    </row>
    <row r="55" spans="1:3" x14ac:dyDescent="0.3">
      <c r="A55" s="5" t="s">
        <v>18</v>
      </c>
      <c r="B55">
        <v>31688229.888999995</v>
      </c>
      <c r="C55">
        <v>42378803.229999989</v>
      </c>
    </row>
    <row r="67" spans="1:3" x14ac:dyDescent="0.3">
      <c r="A67" s="8"/>
      <c r="B67" s="8"/>
      <c r="C67" s="8"/>
    </row>
    <row r="71" spans="1:3" x14ac:dyDescent="0.3">
      <c r="A71" s="6" t="s">
        <v>10</v>
      </c>
      <c r="B71" s="6" t="s">
        <v>22</v>
      </c>
      <c r="C71" s="6" t="s">
        <v>20</v>
      </c>
    </row>
    <row r="72" spans="1:3" x14ac:dyDescent="0.3">
      <c r="A72" s="7" t="s">
        <v>17</v>
      </c>
      <c r="B72" s="6">
        <v>9129.1971999999987</v>
      </c>
      <c r="C72" s="6">
        <v>42378803.229999989</v>
      </c>
    </row>
    <row r="73" spans="1:3" x14ac:dyDescent="0.3">
      <c r="A73" s="7" t="s">
        <v>18</v>
      </c>
      <c r="B73" s="6">
        <v>9129.1971999999987</v>
      </c>
      <c r="C73" s="6">
        <v>42378803.229999989</v>
      </c>
    </row>
    <row r="85" spans="1:3" x14ac:dyDescent="0.3">
      <c r="A85" s="6" t="s">
        <v>23</v>
      </c>
      <c r="B85" s="6" t="s">
        <v>24</v>
      </c>
      <c r="C85" s="6" t="s">
        <v>20</v>
      </c>
    </row>
    <row r="86" spans="1:3" x14ac:dyDescent="0.3">
      <c r="A86" s="7" t="s">
        <v>17</v>
      </c>
      <c r="B86" s="6">
        <v>748465.91071999981</v>
      </c>
      <c r="C86" s="6">
        <v>42378803.229999989</v>
      </c>
    </row>
    <row r="87" spans="1:3" x14ac:dyDescent="0.3">
      <c r="A87" s="7" t="s">
        <v>18</v>
      </c>
      <c r="B87" s="6">
        <v>748465.91071999981</v>
      </c>
      <c r="C87" s="6">
        <v>42378803.229999989</v>
      </c>
    </row>
    <row r="103" spans="1:3" x14ac:dyDescent="0.3">
      <c r="A103" s="6" t="s">
        <v>23</v>
      </c>
      <c r="B103" s="6" t="s">
        <v>25</v>
      </c>
      <c r="C103" s="6" t="s">
        <v>20</v>
      </c>
    </row>
    <row r="104" spans="1:3" x14ac:dyDescent="0.3">
      <c r="A104" s="7" t="s">
        <v>17</v>
      </c>
      <c r="B104" s="6">
        <v>98287.816131</v>
      </c>
      <c r="C104" s="6">
        <v>42378803.229999989</v>
      </c>
    </row>
    <row r="105" spans="1:3" x14ac:dyDescent="0.3">
      <c r="A105" s="7" t="s">
        <v>18</v>
      </c>
      <c r="B105" s="6">
        <v>98287.816131</v>
      </c>
      <c r="C105" s="6">
        <v>42378803.229999989</v>
      </c>
    </row>
    <row r="120" spans="1:3" x14ac:dyDescent="0.3">
      <c r="A120" s="6" t="s">
        <v>23</v>
      </c>
      <c r="B120" s="6" t="s">
        <v>26</v>
      </c>
      <c r="C120" s="6" t="s">
        <v>20</v>
      </c>
    </row>
    <row r="121" spans="1:3" x14ac:dyDescent="0.3">
      <c r="A121" s="7" t="s">
        <v>17</v>
      </c>
      <c r="B121" s="6">
        <v>226023.54536339999</v>
      </c>
      <c r="C121" s="6">
        <v>42378803.229999989</v>
      </c>
    </row>
    <row r="122" spans="1:3" x14ac:dyDescent="0.3">
      <c r="A122" s="7" t="s">
        <v>18</v>
      </c>
      <c r="B122" s="6">
        <v>226023.54536339999</v>
      </c>
      <c r="C122" s="6">
        <v>42378803.229999989</v>
      </c>
    </row>
    <row r="135" spans="1:5" x14ac:dyDescent="0.3">
      <c r="A135" s="6" t="s">
        <v>23</v>
      </c>
      <c r="B135" s="6" t="s">
        <v>27</v>
      </c>
      <c r="C135" s="6" t="s">
        <v>20</v>
      </c>
      <c r="D135" t="s">
        <v>28</v>
      </c>
      <c r="E135" s="6" t="s">
        <v>29</v>
      </c>
    </row>
    <row r="136" spans="1:5" x14ac:dyDescent="0.3">
      <c r="A136" s="7" t="s">
        <v>17</v>
      </c>
      <c r="B136" s="6">
        <v>9608666.8499999978</v>
      </c>
      <c r="C136" s="6">
        <v>42378803.229999989</v>
      </c>
      <c r="D136" s="9">
        <f>GETPIVOTDATA("Sum of Treasury Bills*",$A$135)/GETPIVOTDATA("Sum of Total Domestic Debt***",$A$135)</f>
        <v>0.22673285033207391</v>
      </c>
      <c r="E136" s="10">
        <f>1-D136</f>
        <v>0.77326714966792609</v>
      </c>
    </row>
    <row r="137" spans="1:5" x14ac:dyDescent="0.3">
      <c r="A137" s="7" t="s">
        <v>18</v>
      </c>
      <c r="B137" s="6">
        <v>9608666.8499999978</v>
      </c>
      <c r="C137" s="6">
        <v>42378803.229999989</v>
      </c>
      <c r="D137" s="9"/>
      <c r="E137" s="10"/>
    </row>
    <row r="138" spans="1:5" x14ac:dyDescent="0.3">
      <c r="D138" s="9"/>
    </row>
    <row r="139" spans="1:5" x14ac:dyDescent="0.3">
      <c r="A139" t="s">
        <v>23</v>
      </c>
      <c r="B139" t="s">
        <v>21</v>
      </c>
      <c r="C139" t="s">
        <v>20</v>
      </c>
      <c r="D139" t="s">
        <v>4</v>
      </c>
    </row>
    <row r="140" spans="1:5" x14ac:dyDescent="0.3">
      <c r="A140" s="5" t="s">
        <v>17</v>
      </c>
      <c r="B140">
        <v>31688229.888999995</v>
      </c>
      <c r="C140">
        <v>42378803.229999989</v>
      </c>
      <c r="D140" s="9">
        <f>GETPIVOTDATA("Sum of Treasury Bonds",$A$139)/GETPIVOTDATA("Sum of Total Domestic Debt***",$A$139)</f>
        <v>0.74773772437650787</v>
      </c>
      <c r="E140" s="10">
        <f>1-D140</f>
        <v>0.25226227562349213</v>
      </c>
    </row>
    <row r="141" spans="1:5" x14ac:dyDescent="0.3">
      <c r="A141" s="5" t="s">
        <v>18</v>
      </c>
      <c r="B141">
        <v>31688229.888999995</v>
      </c>
      <c r="C141">
        <v>42378803.229999989</v>
      </c>
      <c r="D141" s="9"/>
    </row>
    <row r="142" spans="1:5" x14ac:dyDescent="0.3">
      <c r="D142" s="9"/>
    </row>
    <row r="143" spans="1:5" x14ac:dyDescent="0.3">
      <c r="A143" t="s">
        <v>23</v>
      </c>
      <c r="B143" t="s">
        <v>22</v>
      </c>
      <c r="C143" t="s">
        <v>20</v>
      </c>
      <c r="D143" t="s">
        <v>5</v>
      </c>
    </row>
    <row r="144" spans="1:5" x14ac:dyDescent="0.3">
      <c r="A144" s="5" t="s">
        <v>17</v>
      </c>
      <c r="B144">
        <v>9129.1971999999987</v>
      </c>
      <c r="C144">
        <v>42378803.229999989</v>
      </c>
      <c r="D144" s="9">
        <f>GETPIVOTDATA("Sum of Government Stocks",$A$143)/GETPIVOTDATA("Sum of Total Domestic Debt***",$A$143)</f>
        <v>2.1541894778041851E-4</v>
      </c>
      <c r="E144" s="10">
        <f>1-D144</f>
        <v>0.99978458105221957</v>
      </c>
    </row>
    <row r="145" spans="1:5" x14ac:dyDescent="0.3">
      <c r="A145" s="5" t="s">
        <v>18</v>
      </c>
      <c r="B145">
        <v>9129.1971999999987</v>
      </c>
      <c r="C145">
        <v>42378803.229999989</v>
      </c>
      <c r="D145" s="9"/>
    </row>
    <row r="146" spans="1:5" x14ac:dyDescent="0.3">
      <c r="D146" s="9"/>
    </row>
    <row r="147" spans="1:5" x14ac:dyDescent="0.3">
      <c r="D147" s="9"/>
    </row>
    <row r="148" spans="1:5" x14ac:dyDescent="0.3">
      <c r="A148" t="s">
        <v>23</v>
      </c>
      <c r="B148" t="s">
        <v>24</v>
      </c>
      <c r="C148" t="s">
        <v>20</v>
      </c>
      <c r="D148" s="9" t="s">
        <v>6</v>
      </c>
    </row>
    <row r="149" spans="1:5" x14ac:dyDescent="0.3">
      <c r="A149" s="5" t="s">
        <v>17</v>
      </c>
      <c r="B149">
        <v>748465.91071999981</v>
      </c>
      <c r="C149">
        <v>42378803.229999989</v>
      </c>
      <c r="D149" s="9">
        <f>GETPIVOTDATA("Sum of Overdraft at Central Bank",$A$148)/GETPIVOTDATA("Sum of Total Domestic Debt***",$A$148)</f>
        <v>1.7661327212519305E-2</v>
      </c>
      <c r="E149" s="10">
        <f>1-D149</f>
        <v>0.98233867278748066</v>
      </c>
    </row>
    <row r="150" spans="1:5" x14ac:dyDescent="0.3">
      <c r="A150" s="5" t="s">
        <v>18</v>
      </c>
      <c r="B150">
        <v>748465.91071999981</v>
      </c>
      <c r="C150">
        <v>42378803.229999989</v>
      </c>
      <c r="D150" s="9"/>
    </row>
    <row r="151" spans="1:5" x14ac:dyDescent="0.3">
      <c r="D151" s="9"/>
    </row>
    <row r="152" spans="1:5" x14ac:dyDescent="0.3">
      <c r="A152" t="s">
        <v>23</v>
      </c>
      <c r="B152" t="s">
        <v>25</v>
      </c>
      <c r="C152" t="s">
        <v>20</v>
      </c>
      <c r="D152" s="9" t="s">
        <v>7</v>
      </c>
    </row>
    <row r="153" spans="1:5" x14ac:dyDescent="0.3">
      <c r="A153" s="5" t="s">
        <v>17</v>
      </c>
      <c r="B153">
        <v>98287.816131</v>
      </c>
      <c r="C153">
        <v>42378803.229999989</v>
      </c>
      <c r="D153" s="9">
        <f>GETPIVOTDATA("Sum of Advances from Commercial Banks",$A$152)/GETPIVOTDATA("Sum of Total Domestic Debt***",$A$152)</f>
        <v>2.31926832849829E-3</v>
      </c>
      <c r="E153" s="10">
        <f>1-D153</f>
        <v>0.99768073167150173</v>
      </c>
    </row>
    <row r="154" spans="1:5" x14ac:dyDescent="0.3">
      <c r="A154" s="5" t="s">
        <v>18</v>
      </c>
      <c r="B154">
        <v>98287.816131</v>
      </c>
      <c r="C154">
        <v>42378803.229999989</v>
      </c>
      <c r="D154" s="9"/>
    </row>
    <row r="155" spans="1:5" x14ac:dyDescent="0.3">
      <c r="D155" s="9"/>
    </row>
    <row r="156" spans="1:5" x14ac:dyDescent="0.3">
      <c r="A156" t="s">
        <v>23</v>
      </c>
      <c r="B156" t="s">
        <v>26</v>
      </c>
      <c r="C156" t="s">
        <v>20</v>
      </c>
      <c r="D156" s="9" t="s">
        <v>30</v>
      </c>
    </row>
    <row r="157" spans="1:5" x14ac:dyDescent="0.3">
      <c r="A157" s="5" t="s">
        <v>17</v>
      </c>
      <c r="B157">
        <v>226023.54536339999</v>
      </c>
      <c r="C157">
        <v>42378803.229999989</v>
      </c>
      <c r="D157" s="9">
        <f>GETPIVOTDATA("Sum of Other Domestic Debt**",$A$156)/GETPIVOTDATA("Sum of Total Domestic Debt***",$A$156)</f>
        <v>5.3334102932712773E-3</v>
      </c>
      <c r="E157" s="10">
        <f>1-D157</f>
        <v>0.99466658970672872</v>
      </c>
    </row>
    <row r="158" spans="1:5" x14ac:dyDescent="0.3">
      <c r="A158" s="5" t="s">
        <v>18</v>
      </c>
      <c r="B158">
        <v>226023.54536339999</v>
      </c>
      <c r="C158">
        <v>42378803.229999989</v>
      </c>
    </row>
  </sheetData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EF1F-AFEB-4DE1-A55B-86176307A56B}">
  <dimension ref="A1:AV143"/>
  <sheetViews>
    <sheetView showGridLines="0" tabSelected="1" workbookViewId="0">
      <selection activeCell="T11" sqref="T11"/>
    </sheetView>
  </sheetViews>
  <sheetFormatPr defaultRowHeight="14.4" x14ac:dyDescent="0.3"/>
  <sheetData>
    <row r="1" spans="1:48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Kiratu</dc:creator>
  <cp:lastModifiedBy>Winnie Kiratu</cp:lastModifiedBy>
  <dcterms:created xsi:type="dcterms:W3CDTF">2025-06-07T19:23:55Z</dcterms:created>
  <dcterms:modified xsi:type="dcterms:W3CDTF">2025-06-07T19:37:31Z</dcterms:modified>
</cp:coreProperties>
</file>