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walterfoo/Box Sync/FY20 IT Infrastructure Budget/"/>
    </mc:Choice>
  </mc:AlternateContent>
  <xr:revisionPtr revIDLastSave="0" documentId="8_{BFEAF34D-F96E-374F-9F2A-C0DEE91C9CE0}" xr6:coauthVersionLast="45" xr6:coauthVersionMax="45" xr10:uidLastSave="{00000000-0000-0000-0000-000000000000}"/>
  <bookViews>
    <workbookView xWindow="4760" yWindow="880" windowWidth="35700" windowHeight="21000" xr2:uid="{00000000-000D-0000-FFFF-FFFF00000000}"/>
  </bookViews>
  <sheets>
    <sheet name="Pricing" sheetId="1" r:id="rId1"/>
  </sheets>
  <definedNames>
    <definedName name="_xlnm._FilterDatabase" localSheetId="0" hidden="1">Pricing!$A$1:$L$872</definedName>
  </definedNames>
  <calcPr calcId="191029"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A832" i="1" l="1"/>
  <c r="A831" i="1"/>
  <c r="A830" i="1"/>
  <c r="A829" i="1"/>
  <c r="A828" i="1"/>
  <c r="A827" i="1"/>
  <c r="A826" i="1"/>
  <c r="I657" i="1"/>
  <c r="A825" i="1"/>
  <c r="A824" i="1"/>
  <c r="A823" i="1"/>
  <c r="A819" i="1"/>
  <c r="A818" i="1"/>
  <c r="A817" i="1"/>
  <c r="A822" i="1"/>
  <c r="A821" i="1"/>
  <c r="A820" i="1"/>
  <c r="I629" i="1"/>
  <c r="A816" i="1"/>
  <c r="A815" i="1"/>
  <c r="A814" i="1"/>
  <c r="A813" i="1"/>
  <c r="A812" i="1"/>
  <c r="H815" i="1"/>
  <c r="H814" i="1"/>
  <c r="A811" i="1"/>
  <c r="A810" i="1"/>
  <c r="A809" i="1"/>
  <c r="A808" i="1"/>
  <c r="A807" i="1"/>
  <c r="A806" i="1"/>
  <c r="H724" i="1"/>
  <c r="H721" i="1"/>
  <c r="A805" i="1"/>
  <c r="A804" i="1"/>
  <c r="A803" i="1"/>
  <c r="A802" i="1"/>
  <c r="A801" i="1"/>
  <c r="A800" i="1"/>
  <c r="A799" i="1"/>
  <c r="A798" i="1"/>
  <c r="A797" i="1"/>
  <c r="A796" i="1"/>
  <c r="A795" i="1"/>
  <c r="A794" i="1"/>
  <c r="A793" i="1"/>
  <c r="H730" i="1"/>
  <c r="H727" i="1"/>
  <c r="I794" i="1"/>
  <c r="H794" i="1"/>
  <c r="H795" i="1"/>
  <c r="H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H728" i="1"/>
  <c r="H726" i="1"/>
  <c r="I779" i="1"/>
  <c r="I778" i="1"/>
  <c r="H778" i="1"/>
  <c r="H777" i="1"/>
  <c r="I776" i="1"/>
  <c r="I775" i="1"/>
  <c r="H775" i="1"/>
  <c r="I774" i="1"/>
  <c r="H774" i="1"/>
  <c r="H779" i="1"/>
  <c r="H776" i="1"/>
  <c r="I763" i="1"/>
  <c r="H763" i="1"/>
  <c r="I762" i="1"/>
  <c r="H762" i="1"/>
  <c r="I761" i="1"/>
  <c r="H761" i="1"/>
  <c r="I760" i="1"/>
  <c r="H760" i="1"/>
  <c r="I759" i="1"/>
  <c r="H759" i="1"/>
  <c r="I758" i="1"/>
  <c r="I757" i="1"/>
  <c r="H758" i="1"/>
  <c r="H757" i="1"/>
  <c r="H756" i="1"/>
  <c r="I755" i="1"/>
  <c r="H755" i="1"/>
  <c r="I754" i="1"/>
  <c r="H754" i="1"/>
  <c r="I753" i="1"/>
  <c r="H753" i="1"/>
  <c r="A751" i="1"/>
  <c r="A750" i="1"/>
  <c r="A749" i="1"/>
  <c r="A748" i="1"/>
  <c r="A747" i="1"/>
  <c r="A744" i="1"/>
  <c r="A745" i="1"/>
  <c r="A743" i="1"/>
  <c r="A2" i="1"/>
  <c r="A3" i="1"/>
  <c r="A4" i="1"/>
  <c r="A5" i="1"/>
  <c r="I2" i="1"/>
  <c r="I3" i="1"/>
  <c r="I4" i="1"/>
  <c r="I5" i="1"/>
  <c r="A6" i="1"/>
  <c r="I6" i="1"/>
  <c r="A7" i="1"/>
  <c r="I7" i="1"/>
  <c r="A8" i="1"/>
  <c r="I8" i="1"/>
  <c r="A9" i="1"/>
  <c r="I9" i="1"/>
  <c r="A10" i="1"/>
  <c r="I10" i="1"/>
  <c r="A11" i="1"/>
  <c r="I11" i="1"/>
  <c r="A12" i="1"/>
  <c r="I12" i="1"/>
  <c r="A13" i="1"/>
  <c r="I13" i="1"/>
  <c r="A14" i="1"/>
  <c r="I14" i="1"/>
  <c r="A15" i="1"/>
  <c r="I15" i="1"/>
  <c r="A16" i="1"/>
  <c r="I16" i="1"/>
  <c r="A17" i="1"/>
  <c r="I17" i="1"/>
  <c r="A18" i="1"/>
  <c r="I18" i="1"/>
  <c r="A19" i="1"/>
  <c r="I19" i="1"/>
  <c r="A20" i="1"/>
  <c r="A21" i="1"/>
  <c r="I21" i="1"/>
  <c r="A22" i="1"/>
  <c r="I22" i="1"/>
  <c r="A23" i="1"/>
  <c r="I23" i="1"/>
  <c r="A24" i="1"/>
  <c r="I24" i="1"/>
  <c r="A25" i="1"/>
  <c r="I25" i="1"/>
  <c r="A26" i="1"/>
  <c r="I26" i="1"/>
  <c r="A27" i="1"/>
  <c r="I27" i="1"/>
  <c r="A28" i="1"/>
  <c r="I28" i="1"/>
  <c r="A29" i="1"/>
  <c r="I29" i="1"/>
  <c r="A30" i="1"/>
  <c r="I30" i="1"/>
  <c r="A31" i="1"/>
  <c r="I31" i="1"/>
  <c r="A32" i="1"/>
  <c r="I32" i="1"/>
  <c r="A33" i="1"/>
  <c r="I33" i="1"/>
  <c r="A34" i="1"/>
  <c r="I34" i="1"/>
  <c r="A35" i="1"/>
  <c r="I35" i="1"/>
  <c r="A36" i="1"/>
  <c r="I36" i="1"/>
  <c r="A37" i="1"/>
  <c r="I37" i="1"/>
  <c r="A38" i="1"/>
  <c r="I38" i="1"/>
  <c r="A39" i="1"/>
  <c r="I39" i="1"/>
  <c r="A40" i="1"/>
  <c r="I40" i="1"/>
  <c r="A41" i="1"/>
  <c r="I41" i="1"/>
  <c r="A42" i="1"/>
  <c r="I42" i="1"/>
  <c r="A43" i="1"/>
  <c r="I43" i="1"/>
  <c r="A44" i="1"/>
  <c r="I44" i="1"/>
  <c r="A45" i="1"/>
  <c r="I45" i="1"/>
  <c r="A46" i="1"/>
  <c r="I46" i="1"/>
  <c r="A47" i="1"/>
  <c r="I47" i="1"/>
  <c r="A48" i="1"/>
  <c r="I48" i="1"/>
  <c r="A49" i="1"/>
  <c r="I49" i="1"/>
  <c r="A50" i="1"/>
  <c r="I50" i="1"/>
  <c r="A51" i="1"/>
  <c r="I51" i="1"/>
  <c r="A52" i="1"/>
  <c r="I52" i="1"/>
  <c r="A53" i="1"/>
  <c r="I53" i="1"/>
  <c r="A54" i="1"/>
  <c r="I54" i="1"/>
  <c r="A55" i="1"/>
  <c r="I55" i="1"/>
  <c r="A56" i="1"/>
  <c r="I56" i="1"/>
  <c r="A57" i="1"/>
  <c r="I57" i="1"/>
  <c r="A58" i="1"/>
  <c r="I58" i="1"/>
  <c r="A59" i="1"/>
  <c r="I59" i="1"/>
  <c r="A60" i="1"/>
  <c r="I60" i="1"/>
  <c r="A61" i="1"/>
  <c r="I61" i="1"/>
  <c r="A62" i="1"/>
  <c r="I62" i="1"/>
  <c r="A63" i="1"/>
  <c r="I63" i="1"/>
  <c r="A64" i="1"/>
  <c r="I64" i="1"/>
  <c r="A65" i="1"/>
  <c r="I65" i="1"/>
  <c r="A66" i="1"/>
  <c r="I66" i="1"/>
  <c r="A67" i="1"/>
  <c r="I67" i="1"/>
  <c r="A68" i="1"/>
  <c r="I68" i="1"/>
  <c r="A69" i="1"/>
  <c r="I69" i="1"/>
  <c r="A70" i="1"/>
  <c r="I70" i="1"/>
  <c r="A71" i="1"/>
  <c r="I71" i="1"/>
  <c r="A72" i="1"/>
  <c r="I72" i="1"/>
  <c r="A73" i="1"/>
  <c r="I73" i="1"/>
  <c r="A74" i="1"/>
  <c r="A75" i="1"/>
  <c r="I75" i="1"/>
  <c r="A76" i="1"/>
  <c r="I76" i="1"/>
  <c r="A77" i="1"/>
  <c r="A78" i="1"/>
  <c r="I78" i="1"/>
  <c r="A79" i="1"/>
  <c r="I79" i="1"/>
  <c r="I80" i="1"/>
  <c r="A80" i="1"/>
  <c r="A81" i="1"/>
  <c r="I81" i="1"/>
  <c r="I82" i="1"/>
  <c r="A82" i="1"/>
  <c r="A83" i="1"/>
  <c r="I83" i="1"/>
  <c r="I84" i="1"/>
  <c r="A84" i="1"/>
  <c r="A85" i="1"/>
  <c r="I85" i="1"/>
  <c r="I86" i="1"/>
  <c r="A86" i="1"/>
  <c r="A87" i="1"/>
  <c r="I87" i="1"/>
  <c r="I88" i="1"/>
  <c r="A88" i="1"/>
  <c r="A89" i="1"/>
  <c r="I89" i="1"/>
  <c r="A90" i="1"/>
  <c r="I90" i="1"/>
  <c r="A91" i="1"/>
  <c r="I91" i="1"/>
  <c r="A92" i="1"/>
  <c r="I92" i="1"/>
  <c r="A93" i="1"/>
  <c r="I93" i="1"/>
  <c r="I94" i="1"/>
  <c r="A94" i="1"/>
  <c r="A95" i="1"/>
  <c r="I95" i="1"/>
  <c r="I96" i="1"/>
  <c r="A96" i="1"/>
  <c r="A97" i="1"/>
  <c r="I97" i="1"/>
  <c r="I98" i="1"/>
  <c r="A98" i="1"/>
  <c r="A99" i="1"/>
  <c r="I99" i="1"/>
  <c r="I100" i="1"/>
  <c r="A100" i="1"/>
  <c r="A101" i="1"/>
  <c r="I101" i="1"/>
  <c r="A102" i="1"/>
  <c r="I102" i="1"/>
  <c r="H102" i="1"/>
  <c r="A103" i="1"/>
  <c r="I103" i="1"/>
  <c r="A104" i="1"/>
  <c r="A105" i="1"/>
  <c r="I105" i="1"/>
  <c r="A106" i="1"/>
  <c r="H106" i="1"/>
  <c r="A107" i="1"/>
  <c r="H107" i="1"/>
  <c r="A108" i="1"/>
  <c r="H108" i="1"/>
  <c r="A109" i="1"/>
  <c r="I109" i="1"/>
  <c r="A110" i="1"/>
  <c r="I110" i="1"/>
  <c r="A111" i="1"/>
  <c r="I111" i="1"/>
  <c r="A112" i="1"/>
  <c r="A113" i="1"/>
  <c r="I113" i="1"/>
  <c r="A114" i="1"/>
  <c r="A115" i="1"/>
  <c r="A116" i="1"/>
  <c r="I116" i="1"/>
  <c r="A117" i="1"/>
  <c r="A118" i="1"/>
  <c r="A119" i="1"/>
  <c r="A120" i="1"/>
  <c r="I120" i="1"/>
  <c r="A121" i="1"/>
  <c r="I121" i="1"/>
  <c r="A122" i="1"/>
  <c r="I122" i="1"/>
  <c r="A123" i="1"/>
  <c r="I123" i="1"/>
  <c r="A124" i="1"/>
  <c r="A125" i="1"/>
  <c r="A126" i="1"/>
  <c r="I126" i="1"/>
  <c r="A127" i="1"/>
  <c r="I127" i="1"/>
  <c r="A128" i="1"/>
  <c r="I128" i="1"/>
  <c r="A129" i="1"/>
  <c r="I129" i="1"/>
  <c r="A130" i="1"/>
  <c r="I130" i="1"/>
  <c r="A131" i="1"/>
  <c r="I131" i="1"/>
  <c r="A132" i="1"/>
  <c r="I132" i="1"/>
  <c r="A133" i="1"/>
  <c r="I133" i="1"/>
  <c r="A134" i="1"/>
  <c r="I134" i="1"/>
  <c r="A135" i="1"/>
  <c r="I135" i="1"/>
  <c r="A136" i="1"/>
  <c r="I136" i="1"/>
  <c r="A137" i="1"/>
  <c r="I137" i="1"/>
  <c r="A138" i="1"/>
  <c r="I138" i="1"/>
  <c r="A139" i="1"/>
  <c r="A140" i="1"/>
  <c r="A141" i="1"/>
  <c r="A142" i="1"/>
  <c r="I142" i="1"/>
  <c r="A143" i="1"/>
  <c r="I143" i="1"/>
  <c r="A144" i="1"/>
  <c r="I144" i="1"/>
  <c r="A145" i="1"/>
  <c r="I145" i="1"/>
  <c r="A146" i="1"/>
  <c r="A147" i="1"/>
  <c r="I147" i="1"/>
  <c r="A148" i="1"/>
  <c r="I148" i="1"/>
  <c r="A149" i="1"/>
  <c r="I149" i="1"/>
  <c r="A150" i="1"/>
  <c r="I150" i="1"/>
  <c r="A151" i="1"/>
  <c r="I151" i="1"/>
  <c r="A152" i="1"/>
  <c r="I152" i="1"/>
  <c r="A153" i="1"/>
  <c r="I153" i="1"/>
  <c r="A154" i="1"/>
  <c r="I154" i="1"/>
  <c r="A155" i="1"/>
  <c r="I155" i="1"/>
  <c r="A156" i="1"/>
  <c r="I156" i="1"/>
  <c r="A157" i="1"/>
  <c r="I157" i="1"/>
  <c r="A158" i="1"/>
  <c r="I158" i="1"/>
  <c r="A159" i="1"/>
  <c r="I159" i="1"/>
  <c r="A160" i="1"/>
  <c r="A161" i="1"/>
  <c r="I161" i="1"/>
  <c r="A162" i="1"/>
  <c r="I162" i="1"/>
  <c r="A163" i="1"/>
  <c r="I163" i="1"/>
  <c r="A164" i="1"/>
  <c r="I164" i="1"/>
  <c r="A165" i="1"/>
  <c r="I165" i="1"/>
  <c r="A166" i="1"/>
  <c r="I166" i="1"/>
  <c r="A167" i="1"/>
  <c r="I167" i="1"/>
  <c r="A168" i="1"/>
  <c r="I168" i="1"/>
  <c r="A169" i="1"/>
  <c r="I169" i="1"/>
  <c r="A170" i="1"/>
  <c r="I170" i="1"/>
  <c r="A171" i="1"/>
  <c r="I171" i="1"/>
  <c r="A172" i="1"/>
  <c r="I172" i="1"/>
  <c r="A173" i="1"/>
  <c r="I173" i="1"/>
  <c r="A174" i="1"/>
  <c r="I174" i="1"/>
  <c r="A175" i="1"/>
  <c r="I175" i="1"/>
  <c r="A176" i="1"/>
  <c r="I176" i="1"/>
  <c r="A177" i="1"/>
  <c r="I177" i="1"/>
  <c r="A178" i="1"/>
  <c r="I178" i="1"/>
  <c r="A179" i="1"/>
  <c r="I179" i="1"/>
  <c r="A180" i="1"/>
  <c r="I180" i="1"/>
  <c r="A181" i="1"/>
  <c r="I181" i="1"/>
  <c r="A182" i="1"/>
  <c r="I182" i="1"/>
  <c r="A183" i="1"/>
  <c r="I183" i="1"/>
  <c r="A184" i="1"/>
  <c r="I184" i="1"/>
  <c r="A185" i="1"/>
  <c r="I185" i="1"/>
  <c r="A186" i="1"/>
  <c r="I186" i="1"/>
  <c r="A187" i="1"/>
  <c r="I187" i="1"/>
  <c r="A188" i="1"/>
  <c r="I188" i="1"/>
  <c r="A189" i="1"/>
  <c r="I189" i="1"/>
  <c r="A190" i="1"/>
  <c r="I190" i="1"/>
  <c r="A191" i="1"/>
  <c r="I191" i="1"/>
  <c r="A192" i="1"/>
  <c r="I192" i="1"/>
  <c r="A193" i="1"/>
  <c r="I193" i="1"/>
  <c r="A194" i="1"/>
  <c r="I194" i="1"/>
  <c r="A195" i="1"/>
  <c r="I195" i="1"/>
  <c r="A196" i="1"/>
  <c r="I196" i="1"/>
  <c r="A197" i="1"/>
  <c r="I197" i="1"/>
  <c r="A198" i="1"/>
  <c r="I198" i="1"/>
  <c r="A199" i="1"/>
  <c r="I199" i="1"/>
  <c r="A200" i="1"/>
  <c r="I200" i="1"/>
  <c r="A201" i="1"/>
  <c r="I201" i="1"/>
  <c r="A202" i="1"/>
  <c r="I202" i="1"/>
  <c r="A203" i="1"/>
  <c r="I203" i="1"/>
  <c r="A204" i="1"/>
  <c r="I204" i="1"/>
  <c r="A205" i="1"/>
  <c r="I205" i="1"/>
  <c r="A206" i="1"/>
  <c r="I206" i="1"/>
  <c r="A207" i="1"/>
  <c r="A208" i="1"/>
  <c r="A209" i="1"/>
  <c r="A210" i="1"/>
  <c r="A211" i="1"/>
  <c r="A212" i="1"/>
  <c r="I212" i="1"/>
  <c r="A213" i="1"/>
  <c r="I213" i="1"/>
  <c r="A214" i="1"/>
  <c r="A215" i="1"/>
  <c r="I215" i="1"/>
  <c r="A216" i="1"/>
  <c r="I216" i="1"/>
  <c r="A217" i="1"/>
  <c r="I217" i="1"/>
  <c r="A218" i="1"/>
  <c r="I218" i="1"/>
  <c r="A219" i="1"/>
  <c r="I219" i="1"/>
  <c r="A220" i="1"/>
  <c r="I220" i="1"/>
  <c r="A221" i="1"/>
  <c r="I221" i="1"/>
  <c r="A222" i="1"/>
  <c r="I222" i="1"/>
  <c r="A223" i="1"/>
  <c r="I223" i="1"/>
  <c r="A224" i="1"/>
  <c r="I224" i="1"/>
  <c r="A225" i="1"/>
  <c r="I225" i="1"/>
  <c r="A226" i="1"/>
  <c r="I226" i="1"/>
  <c r="A227" i="1"/>
  <c r="I227" i="1"/>
  <c r="A228" i="1"/>
  <c r="I228" i="1"/>
  <c r="A229" i="1"/>
  <c r="I229" i="1"/>
  <c r="A230" i="1"/>
  <c r="I230" i="1"/>
  <c r="A231" i="1"/>
  <c r="I231" i="1"/>
  <c r="A232" i="1"/>
  <c r="I232" i="1"/>
  <c r="A233" i="1"/>
  <c r="I233" i="1"/>
  <c r="A234" i="1"/>
  <c r="I234" i="1"/>
  <c r="A235" i="1"/>
  <c r="A236" i="1"/>
  <c r="I236" i="1"/>
  <c r="A237" i="1"/>
  <c r="I237" i="1"/>
  <c r="A238" i="1"/>
  <c r="I238" i="1"/>
  <c r="A239" i="1"/>
  <c r="I239" i="1"/>
  <c r="A240" i="1"/>
  <c r="I240" i="1"/>
  <c r="A241" i="1"/>
  <c r="I241" i="1"/>
  <c r="A242" i="1"/>
  <c r="I242" i="1"/>
  <c r="A243" i="1"/>
  <c r="I243" i="1"/>
  <c r="A244" i="1"/>
  <c r="A245" i="1"/>
  <c r="I245" i="1"/>
  <c r="A246" i="1"/>
  <c r="I246" i="1"/>
  <c r="A247" i="1"/>
  <c r="I247" i="1"/>
  <c r="A248" i="1"/>
  <c r="I248" i="1"/>
  <c r="A249" i="1"/>
  <c r="I249" i="1"/>
  <c r="A250" i="1"/>
  <c r="I250" i="1"/>
  <c r="A251" i="1"/>
  <c r="I251" i="1"/>
  <c r="A252" i="1"/>
  <c r="I252" i="1"/>
  <c r="A253" i="1"/>
  <c r="I253" i="1"/>
  <c r="A254" i="1"/>
  <c r="I254" i="1"/>
  <c r="A255" i="1"/>
  <c r="I255" i="1"/>
  <c r="A256" i="1"/>
  <c r="I256" i="1"/>
  <c r="A257" i="1"/>
  <c r="I257" i="1"/>
  <c r="A258" i="1"/>
  <c r="I258" i="1"/>
  <c r="A259" i="1"/>
  <c r="I259" i="1"/>
  <c r="A260" i="1"/>
  <c r="I260" i="1"/>
  <c r="A261" i="1"/>
  <c r="I261" i="1"/>
  <c r="A262" i="1"/>
  <c r="I262" i="1"/>
  <c r="A263" i="1"/>
  <c r="I263" i="1"/>
  <c r="A264" i="1"/>
  <c r="I264" i="1"/>
  <c r="A265" i="1"/>
  <c r="A266" i="1"/>
  <c r="A267" i="1"/>
  <c r="I267" i="1"/>
  <c r="A268" i="1"/>
  <c r="I268" i="1"/>
  <c r="A269" i="1"/>
  <c r="I269" i="1"/>
  <c r="A270" i="1"/>
  <c r="I270" i="1"/>
  <c r="A271" i="1"/>
  <c r="I271" i="1"/>
  <c r="A272" i="1"/>
  <c r="I272" i="1"/>
  <c r="A273" i="1"/>
  <c r="I273" i="1"/>
  <c r="A274" i="1"/>
  <c r="I274" i="1"/>
  <c r="A275" i="1"/>
  <c r="I275" i="1"/>
  <c r="A276" i="1"/>
  <c r="I276" i="1"/>
  <c r="A277" i="1"/>
  <c r="I277" i="1"/>
  <c r="A278" i="1"/>
  <c r="I278" i="1"/>
  <c r="A279" i="1"/>
  <c r="I279" i="1"/>
  <c r="A280" i="1"/>
  <c r="A281" i="1"/>
  <c r="A282" i="1"/>
  <c r="A283" i="1"/>
  <c r="A284" i="1"/>
  <c r="A285" i="1"/>
  <c r="A286" i="1"/>
  <c r="A287" i="1"/>
  <c r="I287" i="1"/>
  <c r="A288" i="1"/>
  <c r="I288" i="1"/>
  <c r="A289" i="1"/>
  <c r="I289" i="1"/>
  <c r="A290" i="1"/>
  <c r="A291" i="1"/>
  <c r="A292" i="1"/>
  <c r="A293" i="1"/>
  <c r="I293" i="1"/>
  <c r="A294" i="1"/>
  <c r="A295" i="1"/>
  <c r="I295" i="1"/>
  <c r="A296" i="1"/>
  <c r="I296" i="1"/>
  <c r="A297" i="1"/>
  <c r="I297" i="1"/>
  <c r="A298" i="1"/>
  <c r="I298" i="1"/>
  <c r="A299" i="1"/>
  <c r="I299" i="1"/>
  <c r="A300" i="1"/>
  <c r="I300" i="1"/>
  <c r="A301" i="1"/>
  <c r="I301" i="1"/>
  <c r="A302" i="1"/>
  <c r="I302" i="1"/>
  <c r="A303" i="1"/>
  <c r="I303" i="1"/>
  <c r="A304" i="1"/>
  <c r="I304" i="1"/>
  <c r="A305" i="1"/>
  <c r="I305" i="1"/>
  <c r="A306" i="1"/>
  <c r="I306" i="1"/>
  <c r="A307" i="1"/>
  <c r="I307" i="1"/>
  <c r="A308" i="1"/>
  <c r="I308" i="1"/>
  <c r="A309" i="1"/>
  <c r="I309" i="1"/>
  <c r="A310" i="1"/>
  <c r="I310" i="1"/>
  <c r="A311" i="1"/>
  <c r="I311" i="1"/>
  <c r="A312" i="1"/>
  <c r="I312" i="1"/>
  <c r="A313" i="1"/>
  <c r="I313" i="1"/>
  <c r="A314" i="1"/>
  <c r="I314" i="1"/>
  <c r="A315" i="1"/>
  <c r="I315" i="1"/>
  <c r="A316" i="1"/>
  <c r="I316" i="1"/>
  <c r="A317" i="1"/>
  <c r="I317" i="1"/>
  <c r="A318" i="1"/>
  <c r="I318" i="1"/>
  <c r="A319" i="1"/>
  <c r="I319" i="1"/>
  <c r="A320" i="1"/>
  <c r="I320" i="1"/>
  <c r="A321" i="1"/>
  <c r="I321" i="1"/>
  <c r="A322" i="1"/>
  <c r="I322" i="1"/>
  <c r="A323" i="1"/>
  <c r="I323" i="1"/>
  <c r="A324" i="1"/>
  <c r="I324" i="1"/>
  <c r="A325" i="1"/>
  <c r="I325" i="1"/>
  <c r="A326" i="1"/>
  <c r="I326" i="1"/>
  <c r="A327" i="1"/>
  <c r="I327" i="1"/>
  <c r="A328" i="1"/>
  <c r="I328" i="1"/>
  <c r="A329" i="1"/>
  <c r="I329" i="1"/>
  <c r="A330" i="1"/>
  <c r="I330" i="1"/>
  <c r="A331" i="1"/>
  <c r="I331" i="1"/>
  <c r="A332" i="1"/>
  <c r="I332" i="1"/>
  <c r="A333" i="1"/>
  <c r="I333" i="1"/>
  <c r="A334" i="1"/>
  <c r="I334" i="1"/>
  <c r="A335" i="1"/>
  <c r="I335" i="1"/>
  <c r="A336" i="1"/>
  <c r="I336" i="1"/>
  <c r="A337" i="1"/>
  <c r="I337" i="1"/>
  <c r="A338" i="1"/>
  <c r="I338" i="1"/>
  <c r="A339" i="1"/>
  <c r="A340" i="1"/>
  <c r="I340" i="1"/>
  <c r="A341" i="1"/>
  <c r="I341" i="1"/>
  <c r="A342" i="1"/>
  <c r="I342" i="1"/>
  <c r="A343" i="1"/>
  <c r="I343" i="1"/>
  <c r="A344" i="1"/>
  <c r="I344" i="1"/>
  <c r="A345" i="1"/>
  <c r="I345" i="1"/>
  <c r="A346" i="1"/>
  <c r="I346" i="1"/>
  <c r="A347" i="1"/>
  <c r="I347" i="1"/>
  <c r="A348" i="1"/>
  <c r="I348" i="1"/>
  <c r="A349" i="1"/>
  <c r="I349" i="1"/>
  <c r="A350" i="1"/>
  <c r="I350" i="1"/>
  <c r="A351" i="1"/>
  <c r="I351" i="1"/>
  <c r="A352" i="1"/>
  <c r="I352" i="1"/>
  <c r="A353" i="1"/>
  <c r="I353" i="1"/>
  <c r="A354" i="1"/>
  <c r="I354" i="1"/>
  <c r="A355" i="1"/>
  <c r="I355" i="1"/>
  <c r="A356" i="1"/>
  <c r="I356" i="1"/>
  <c r="A357" i="1"/>
  <c r="I357" i="1"/>
  <c r="A358" i="1"/>
  <c r="I358" i="1"/>
  <c r="A359" i="1"/>
  <c r="I359" i="1"/>
  <c r="A360" i="1"/>
  <c r="I360" i="1"/>
  <c r="A361" i="1"/>
  <c r="I361" i="1"/>
  <c r="A362" i="1"/>
  <c r="I362" i="1"/>
  <c r="A363" i="1"/>
  <c r="I363" i="1"/>
  <c r="A364" i="1"/>
  <c r="I364" i="1"/>
  <c r="A365" i="1"/>
  <c r="I365" i="1"/>
  <c r="A366" i="1"/>
  <c r="I366" i="1"/>
  <c r="A367" i="1"/>
  <c r="I367" i="1"/>
  <c r="A368" i="1"/>
  <c r="I368" i="1"/>
  <c r="A369" i="1"/>
  <c r="I369" i="1"/>
  <c r="A370" i="1"/>
  <c r="I370" i="1"/>
  <c r="A371" i="1"/>
  <c r="I371" i="1"/>
  <c r="A372" i="1"/>
  <c r="I372" i="1"/>
  <c r="A373" i="1"/>
  <c r="I373" i="1"/>
  <c r="A374" i="1"/>
  <c r="I374" i="1"/>
  <c r="A375" i="1"/>
  <c r="I375" i="1"/>
  <c r="A376" i="1"/>
  <c r="I376" i="1"/>
  <c r="A377" i="1"/>
  <c r="I377" i="1"/>
  <c r="A378" i="1"/>
  <c r="I378" i="1"/>
  <c r="A379" i="1"/>
  <c r="A380" i="1"/>
  <c r="A381" i="1"/>
  <c r="I381" i="1"/>
  <c r="A382" i="1"/>
  <c r="I382" i="1"/>
  <c r="A383" i="1"/>
  <c r="I383" i="1"/>
  <c r="A384" i="1"/>
  <c r="I384" i="1"/>
  <c r="A385" i="1"/>
  <c r="I385" i="1"/>
  <c r="A386" i="1"/>
  <c r="I386" i="1"/>
  <c r="A387" i="1"/>
  <c r="I387" i="1"/>
  <c r="A388" i="1"/>
  <c r="I388" i="1"/>
  <c r="A389" i="1"/>
  <c r="I389" i="1"/>
  <c r="A390" i="1"/>
  <c r="A391" i="1"/>
  <c r="A392" i="1"/>
  <c r="A393" i="1"/>
  <c r="A394" i="1"/>
  <c r="A395" i="1"/>
  <c r="A396" i="1"/>
  <c r="A397" i="1"/>
  <c r="A398" i="1"/>
  <c r="A399" i="1"/>
  <c r="I399" i="1"/>
  <c r="A400" i="1"/>
  <c r="A401" i="1"/>
  <c r="A402" i="1"/>
  <c r="A403" i="1"/>
  <c r="A404" i="1"/>
  <c r="A405" i="1"/>
  <c r="A406" i="1"/>
  <c r="A407" i="1"/>
  <c r="I407" i="1"/>
  <c r="A408" i="1"/>
  <c r="A409" i="1"/>
  <c r="A410" i="1"/>
  <c r="I410" i="1"/>
  <c r="A411" i="1"/>
  <c r="I411" i="1"/>
  <c r="A412" i="1"/>
  <c r="I412" i="1"/>
  <c r="A413" i="1"/>
  <c r="I413" i="1"/>
  <c r="A414" i="1"/>
  <c r="I414" i="1"/>
  <c r="A415" i="1"/>
  <c r="I415" i="1"/>
  <c r="A416" i="1"/>
  <c r="A417" i="1"/>
  <c r="I417" i="1"/>
  <c r="A418" i="1"/>
  <c r="I418" i="1"/>
  <c r="A419" i="1"/>
  <c r="A420" i="1"/>
  <c r="A421" i="1"/>
  <c r="I421" i="1"/>
  <c r="A422" i="1"/>
  <c r="I422" i="1"/>
  <c r="A423" i="1"/>
  <c r="I423" i="1"/>
  <c r="A424" i="1"/>
  <c r="I424" i="1"/>
  <c r="A425" i="1"/>
  <c r="I425" i="1"/>
  <c r="A426" i="1"/>
  <c r="I426" i="1"/>
  <c r="A427" i="1"/>
  <c r="I427" i="1"/>
  <c r="A428" i="1"/>
  <c r="A429" i="1"/>
  <c r="I429" i="1"/>
  <c r="A430" i="1"/>
  <c r="I430" i="1"/>
  <c r="A431" i="1"/>
  <c r="A432" i="1"/>
  <c r="A433" i="1"/>
  <c r="I433" i="1"/>
  <c r="A434" i="1"/>
  <c r="I434" i="1"/>
  <c r="A435" i="1"/>
  <c r="I435" i="1"/>
  <c r="A436" i="1"/>
  <c r="I436" i="1"/>
  <c r="A437" i="1"/>
  <c r="I437" i="1"/>
  <c r="A438" i="1"/>
  <c r="I438" i="1"/>
  <c r="A439" i="1"/>
  <c r="I439" i="1"/>
  <c r="A440" i="1"/>
  <c r="I440" i="1"/>
  <c r="A441" i="1"/>
  <c r="I441" i="1"/>
  <c r="A442" i="1"/>
  <c r="I442" i="1"/>
  <c r="A443" i="1"/>
  <c r="I443" i="1"/>
  <c r="A444" i="1"/>
  <c r="A445" i="1"/>
  <c r="A446" i="1"/>
  <c r="A447" i="1"/>
  <c r="I447" i="1"/>
  <c r="A448" i="1"/>
  <c r="I448" i="1"/>
  <c r="A449" i="1"/>
  <c r="A450" i="1"/>
  <c r="A451" i="1"/>
  <c r="I451" i="1"/>
  <c r="A452" i="1"/>
  <c r="I452" i="1"/>
  <c r="A453" i="1"/>
  <c r="A454" i="1"/>
  <c r="I454" i="1"/>
  <c r="A455" i="1"/>
  <c r="I455" i="1"/>
  <c r="A456" i="1"/>
  <c r="I456" i="1"/>
  <c r="A457" i="1"/>
  <c r="I457" i="1"/>
  <c r="A458" i="1"/>
  <c r="I458" i="1"/>
  <c r="A459" i="1"/>
  <c r="I459" i="1"/>
  <c r="A460" i="1"/>
  <c r="I460" i="1"/>
  <c r="A461" i="1"/>
  <c r="I461" i="1"/>
  <c r="A462" i="1"/>
  <c r="A463" i="1"/>
  <c r="I463" i="1"/>
  <c r="A464" i="1"/>
  <c r="I464" i="1"/>
  <c r="A465" i="1"/>
  <c r="I465" i="1"/>
  <c r="A466" i="1"/>
  <c r="I466" i="1"/>
  <c r="A467" i="1"/>
  <c r="I467" i="1"/>
  <c r="A468" i="1"/>
  <c r="I468" i="1"/>
  <c r="A469" i="1"/>
  <c r="I469" i="1"/>
  <c r="A470" i="1"/>
  <c r="A471" i="1"/>
  <c r="I471" i="1"/>
  <c r="A472" i="1"/>
  <c r="I472" i="1"/>
  <c r="A473" i="1"/>
  <c r="I473" i="1"/>
  <c r="A474" i="1"/>
  <c r="I474" i="1"/>
  <c r="A475" i="1"/>
  <c r="I475" i="1"/>
  <c r="A476" i="1"/>
  <c r="A477" i="1"/>
  <c r="I477" i="1"/>
  <c r="A478" i="1"/>
  <c r="I478" i="1"/>
  <c r="A479" i="1"/>
  <c r="I479" i="1"/>
  <c r="A480" i="1"/>
  <c r="I480" i="1"/>
  <c r="A481" i="1"/>
  <c r="I481" i="1"/>
  <c r="A482" i="1"/>
  <c r="I482" i="1"/>
  <c r="A483" i="1"/>
  <c r="A484" i="1"/>
  <c r="I484" i="1"/>
  <c r="A485" i="1"/>
  <c r="I485" i="1"/>
  <c r="A486" i="1"/>
  <c r="I486" i="1"/>
  <c r="A487" i="1"/>
  <c r="I487" i="1"/>
  <c r="A488" i="1"/>
  <c r="I488" i="1"/>
  <c r="A489" i="1"/>
  <c r="I489" i="1"/>
  <c r="A490" i="1"/>
  <c r="I490" i="1"/>
  <c r="A491" i="1"/>
  <c r="I491" i="1"/>
  <c r="A492" i="1"/>
  <c r="I492" i="1"/>
  <c r="A493" i="1"/>
  <c r="I493" i="1"/>
  <c r="A494" i="1"/>
  <c r="I494" i="1"/>
  <c r="A495" i="1"/>
  <c r="I495" i="1"/>
  <c r="A496" i="1"/>
  <c r="I496" i="1"/>
  <c r="A497" i="1"/>
  <c r="A498" i="1"/>
  <c r="A499" i="1"/>
  <c r="I499" i="1"/>
  <c r="A500" i="1"/>
  <c r="I500" i="1"/>
  <c r="A501" i="1"/>
  <c r="I501" i="1"/>
  <c r="A502" i="1"/>
  <c r="I502" i="1"/>
  <c r="A503" i="1"/>
  <c r="I503" i="1"/>
  <c r="A504" i="1"/>
  <c r="A505" i="1"/>
  <c r="I505" i="1"/>
  <c r="A506" i="1"/>
  <c r="I506" i="1"/>
  <c r="A507" i="1"/>
  <c r="I507" i="1"/>
  <c r="A508" i="1"/>
  <c r="I508" i="1"/>
  <c r="A509" i="1"/>
  <c r="I509" i="1"/>
  <c r="A510" i="1"/>
  <c r="I510" i="1"/>
  <c r="A511" i="1"/>
  <c r="I511" i="1"/>
  <c r="A512" i="1"/>
  <c r="I512" i="1"/>
  <c r="A513" i="1"/>
  <c r="A514" i="1"/>
  <c r="I514" i="1"/>
  <c r="A515" i="1"/>
  <c r="I515" i="1"/>
  <c r="A516" i="1"/>
  <c r="I516" i="1"/>
  <c r="A517" i="1"/>
  <c r="I517" i="1"/>
  <c r="A518" i="1"/>
  <c r="I518" i="1"/>
  <c r="A519" i="1"/>
  <c r="I519" i="1"/>
  <c r="A520" i="1"/>
  <c r="I520" i="1"/>
  <c r="A521" i="1"/>
  <c r="I521" i="1"/>
  <c r="A522" i="1"/>
  <c r="I522" i="1"/>
  <c r="A523" i="1"/>
  <c r="I523" i="1"/>
  <c r="A524" i="1"/>
  <c r="I524" i="1"/>
  <c r="A525" i="1"/>
  <c r="I525" i="1"/>
  <c r="A526" i="1"/>
  <c r="I526" i="1"/>
  <c r="A527" i="1"/>
  <c r="I527" i="1"/>
  <c r="A528" i="1"/>
  <c r="I528" i="1"/>
  <c r="A529" i="1"/>
  <c r="I529" i="1"/>
  <c r="A530" i="1"/>
  <c r="I530" i="1"/>
  <c r="A531" i="1"/>
  <c r="I531" i="1"/>
  <c r="A532" i="1"/>
  <c r="I532" i="1"/>
  <c r="A533" i="1"/>
  <c r="I533" i="1"/>
  <c r="A534" i="1"/>
  <c r="I534" i="1"/>
  <c r="A535" i="1"/>
  <c r="I535" i="1"/>
  <c r="A536" i="1"/>
  <c r="I536" i="1"/>
  <c r="A537" i="1"/>
  <c r="A538" i="1"/>
  <c r="A539" i="1"/>
  <c r="I539" i="1"/>
  <c r="A540" i="1"/>
  <c r="I540" i="1"/>
  <c r="A541" i="1"/>
  <c r="I541" i="1"/>
  <c r="A542" i="1"/>
  <c r="I542" i="1"/>
  <c r="A543" i="1"/>
  <c r="I543" i="1"/>
  <c r="A544" i="1"/>
  <c r="I544" i="1"/>
  <c r="A545" i="1"/>
  <c r="I545" i="1"/>
  <c r="A546" i="1"/>
  <c r="I546" i="1"/>
  <c r="A547" i="1"/>
  <c r="I547" i="1"/>
  <c r="A548" i="1"/>
  <c r="I548" i="1"/>
  <c r="A549" i="1"/>
  <c r="I549" i="1"/>
  <c r="A550" i="1"/>
  <c r="I550" i="1"/>
  <c r="A551" i="1"/>
  <c r="I551" i="1"/>
  <c r="A552" i="1"/>
  <c r="I552" i="1"/>
  <c r="A553" i="1"/>
  <c r="A554" i="1"/>
  <c r="A555" i="1"/>
  <c r="A556" i="1"/>
  <c r="A557" i="1"/>
  <c r="I557" i="1"/>
  <c r="A558" i="1"/>
  <c r="I558" i="1"/>
  <c r="A559" i="1"/>
  <c r="I559" i="1"/>
  <c r="A560" i="1"/>
  <c r="I560" i="1"/>
  <c r="A561" i="1"/>
  <c r="I561" i="1"/>
  <c r="A562" i="1"/>
  <c r="A563" i="1"/>
  <c r="I563" i="1"/>
  <c r="A564" i="1"/>
  <c r="I564" i="1"/>
  <c r="A565" i="1"/>
  <c r="A566" i="1"/>
  <c r="I566" i="1"/>
  <c r="A567" i="1"/>
  <c r="A568" i="1"/>
  <c r="A569" i="1"/>
  <c r="A570" i="1"/>
  <c r="I570" i="1"/>
  <c r="A571" i="1"/>
  <c r="I571" i="1"/>
  <c r="A572" i="1"/>
  <c r="I572" i="1"/>
  <c r="A573" i="1"/>
  <c r="I573" i="1"/>
  <c r="A574" i="1"/>
  <c r="I574" i="1"/>
  <c r="A575" i="1"/>
  <c r="I575" i="1"/>
  <c r="A576" i="1"/>
  <c r="I576" i="1"/>
  <c r="A577" i="1"/>
  <c r="I577" i="1"/>
  <c r="A578" i="1"/>
  <c r="I578" i="1"/>
  <c r="A579" i="1"/>
  <c r="I579" i="1"/>
  <c r="A580" i="1"/>
  <c r="I580" i="1"/>
  <c r="A581" i="1"/>
  <c r="I581" i="1"/>
  <c r="A582" i="1"/>
  <c r="I582" i="1"/>
  <c r="A583" i="1"/>
  <c r="I583" i="1"/>
  <c r="A584" i="1"/>
  <c r="I584" i="1"/>
  <c r="A585" i="1"/>
  <c r="I585" i="1"/>
  <c r="A586" i="1"/>
  <c r="I586" i="1"/>
  <c r="A587" i="1"/>
  <c r="I587" i="1"/>
  <c r="A588" i="1"/>
  <c r="I588" i="1"/>
  <c r="A589" i="1"/>
  <c r="I589" i="1"/>
  <c r="A590" i="1"/>
  <c r="I590" i="1"/>
  <c r="A591" i="1"/>
  <c r="I591" i="1"/>
  <c r="A592" i="1"/>
  <c r="I592" i="1"/>
  <c r="A593" i="1"/>
  <c r="I593" i="1"/>
  <c r="A594" i="1"/>
  <c r="I594" i="1"/>
  <c r="A595" i="1"/>
  <c r="I595" i="1"/>
  <c r="A596" i="1"/>
  <c r="I596" i="1"/>
  <c r="A597" i="1"/>
  <c r="I597" i="1"/>
  <c r="A598" i="1"/>
  <c r="I598" i="1"/>
  <c r="A599" i="1"/>
  <c r="I599" i="1"/>
  <c r="A600" i="1"/>
  <c r="I600" i="1"/>
  <c r="A601" i="1"/>
  <c r="I601" i="1"/>
  <c r="A602" i="1"/>
  <c r="I602" i="1"/>
  <c r="A603" i="1"/>
  <c r="I603" i="1"/>
  <c r="A604" i="1"/>
  <c r="I604" i="1"/>
  <c r="A605" i="1"/>
  <c r="I605" i="1"/>
  <c r="A606" i="1"/>
  <c r="I606" i="1"/>
  <c r="A607" i="1"/>
  <c r="I607" i="1"/>
  <c r="A608" i="1"/>
  <c r="I608" i="1"/>
  <c r="A609" i="1"/>
  <c r="I609" i="1"/>
  <c r="A610" i="1"/>
  <c r="A611" i="1"/>
  <c r="A612" i="1"/>
  <c r="I612" i="1"/>
  <c r="A613" i="1"/>
  <c r="A614" i="1"/>
  <c r="I614" i="1"/>
  <c r="A615" i="1"/>
  <c r="A616" i="1"/>
  <c r="A617" i="1"/>
  <c r="I617" i="1"/>
  <c r="A618" i="1"/>
  <c r="I618" i="1"/>
  <c r="A619" i="1"/>
  <c r="I619" i="1"/>
  <c r="A620" i="1"/>
  <c r="I620" i="1"/>
  <c r="A621" i="1"/>
  <c r="I621" i="1"/>
  <c r="A622" i="1"/>
  <c r="I622" i="1"/>
  <c r="A623" i="1"/>
  <c r="I623" i="1"/>
  <c r="A624" i="1"/>
  <c r="I624" i="1"/>
  <c r="A625" i="1"/>
  <c r="I625" i="1"/>
  <c r="A626" i="1"/>
  <c r="I626" i="1"/>
  <c r="A627" i="1"/>
  <c r="I627" i="1"/>
  <c r="A628" i="1"/>
  <c r="I628" i="1"/>
  <c r="A629" i="1"/>
  <c r="A630" i="1"/>
  <c r="I630" i="1"/>
  <c r="A631" i="1"/>
  <c r="I631" i="1"/>
  <c r="A632" i="1"/>
  <c r="A633" i="1"/>
  <c r="I633" i="1"/>
  <c r="A634" i="1"/>
  <c r="I634" i="1"/>
  <c r="A635" i="1"/>
  <c r="A636" i="1"/>
  <c r="I636" i="1"/>
  <c r="A637" i="1"/>
  <c r="I637" i="1"/>
  <c r="A638" i="1"/>
  <c r="I638" i="1"/>
  <c r="A639" i="1"/>
  <c r="I639" i="1"/>
  <c r="A640" i="1"/>
  <c r="I640" i="1"/>
  <c r="A641" i="1"/>
  <c r="I641" i="1"/>
  <c r="A642" i="1"/>
  <c r="I642" i="1"/>
  <c r="A643" i="1"/>
  <c r="I643" i="1"/>
  <c r="A644" i="1"/>
  <c r="I644" i="1"/>
  <c r="A645" i="1"/>
  <c r="A646" i="1"/>
  <c r="A647" i="1"/>
  <c r="A648" i="1"/>
  <c r="A649" i="1"/>
  <c r="A650" i="1"/>
  <c r="H650" i="1"/>
  <c r="A651" i="1"/>
  <c r="A652" i="1"/>
  <c r="I652" i="1"/>
  <c r="A653" i="1"/>
  <c r="I653" i="1"/>
  <c r="A654" i="1"/>
  <c r="I654" i="1"/>
  <c r="A655" i="1"/>
  <c r="A656" i="1"/>
  <c r="A657" i="1"/>
  <c r="A658" i="1"/>
  <c r="A659" i="1"/>
  <c r="A660" i="1"/>
  <c r="I660" i="1"/>
  <c r="A661" i="1"/>
  <c r="I661" i="1"/>
  <c r="A662" i="1"/>
  <c r="I662" i="1"/>
  <c r="A663" i="1"/>
  <c r="I663" i="1"/>
  <c r="A664" i="1"/>
  <c r="I664" i="1"/>
  <c r="A665" i="1"/>
  <c r="I665" i="1"/>
  <c r="A666" i="1"/>
  <c r="I666" i="1"/>
  <c r="A667" i="1"/>
  <c r="I667" i="1"/>
  <c r="A668" i="1"/>
  <c r="I668" i="1"/>
  <c r="A669" i="1"/>
  <c r="I669" i="1"/>
  <c r="A670" i="1"/>
  <c r="I670" i="1"/>
  <c r="A671" i="1"/>
  <c r="I671" i="1"/>
  <c r="A672" i="1"/>
  <c r="I672" i="1"/>
  <c r="A673" i="1"/>
  <c r="I673" i="1"/>
  <c r="A674" i="1"/>
  <c r="I674" i="1"/>
  <c r="A675" i="1"/>
  <c r="I675" i="1"/>
  <c r="A676" i="1"/>
  <c r="I676" i="1"/>
  <c r="A677" i="1"/>
  <c r="I677" i="1"/>
  <c r="A678" i="1"/>
  <c r="I678" i="1"/>
  <c r="A679" i="1"/>
  <c r="I679" i="1"/>
  <c r="A680" i="1"/>
  <c r="A681" i="1"/>
  <c r="I681" i="1"/>
  <c r="A682" i="1"/>
  <c r="I682" i="1"/>
  <c r="A683" i="1"/>
  <c r="I683" i="1"/>
  <c r="A684" i="1"/>
  <c r="I684" i="1"/>
  <c r="A685" i="1"/>
  <c r="I685" i="1"/>
  <c r="A686" i="1"/>
  <c r="A687" i="1"/>
  <c r="I687" i="1"/>
  <c r="A688" i="1"/>
  <c r="I688" i="1"/>
  <c r="A689" i="1"/>
  <c r="I689" i="1"/>
  <c r="A690" i="1"/>
  <c r="A691" i="1"/>
  <c r="I691" i="1"/>
  <c r="A692" i="1"/>
  <c r="I692" i="1"/>
  <c r="A693" i="1"/>
  <c r="I693" i="1"/>
  <c r="A694" i="1"/>
  <c r="I694" i="1"/>
  <c r="A695" i="1"/>
  <c r="I695" i="1"/>
  <c r="A696" i="1"/>
  <c r="A697" i="1"/>
  <c r="A698" i="1"/>
  <c r="I698" i="1"/>
  <c r="A699" i="1"/>
  <c r="I699" i="1"/>
  <c r="A700" i="1"/>
  <c r="I700" i="1"/>
  <c r="A701" i="1"/>
  <c r="I701" i="1"/>
  <c r="A702" i="1"/>
  <c r="I702" i="1"/>
  <c r="A703" i="1"/>
  <c r="I703" i="1"/>
  <c r="A704" i="1"/>
  <c r="I704" i="1"/>
  <c r="A705" i="1"/>
  <c r="I705" i="1"/>
  <c r="A706" i="1"/>
  <c r="I706" i="1"/>
  <c r="A707" i="1"/>
  <c r="I707" i="1"/>
  <c r="A708" i="1"/>
  <c r="I708" i="1"/>
  <c r="A709" i="1"/>
  <c r="I709" i="1"/>
  <c r="A710" i="1"/>
  <c r="I710" i="1"/>
  <c r="A711" i="1"/>
  <c r="I711" i="1"/>
  <c r="A712" i="1"/>
  <c r="I712" i="1"/>
  <c r="A713" i="1"/>
  <c r="I713" i="1"/>
  <c r="A714" i="1"/>
  <c r="I714" i="1"/>
  <c r="A715" i="1"/>
  <c r="I715" i="1"/>
  <c r="A716" i="1"/>
  <c r="I716" i="1"/>
  <c r="A717" i="1"/>
  <c r="I717" i="1"/>
  <c r="A718" i="1"/>
  <c r="I718" i="1"/>
  <c r="A719" i="1"/>
  <c r="I719" i="1"/>
  <c r="A720" i="1"/>
  <c r="A721" i="1"/>
  <c r="A722" i="1"/>
  <c r="A723" i="1"/>
  <c r="A724" i="1"/>
  <c r="A725" i="1"/>
  <c r="A726" i="1"/>
  <c r="A727" i="1"/>
  <c r="A728" i="1"/>
  <c r="A729" i="1"/>
  <c r="A730" i="1"/>
  <c r="A731" i="1"/>
  <c r="A732" i="1"/>
  <c r="A733" i="1"/>
  <c r="A734" i="1"/>
  <c r="A735" i="1"/>
  <c r="H735" i="1"/>
  <c r="A736" i="1"/>
  <c r="H736" i="1"/>
  <c r="A737" i="1"/>
  <c r="H737" i="1"/>
  <c r="A738" i="1"/>
  <c r="A739" i="1"/>
  <c r="A740" i="1"/>
  <c r="A741" i="1"/>
  <c r="A742" i="1"/>
  <c r="H745" i="1"/>
  <c r="A746" i="1"/>
  <c r="I743" i="1"/>
  <c r="H743" i="1"/>
  <c r="G610" i="1"/>
  <c r="I610" i="1"/>
  <c r="G125" i="1"/>
  <c r="I125" i="1"/>
  <c r="G124" i="1"/>
  <c r="I124" i="1"/>
</calcChain>
</file>

<file path=xl/sharedStrings.xml><?xml version="1.0" encoding="utf-8"?>
<sst xmlns="http://schemas.openxmlformats.org/spreadsheetml/2006/main" count="5702" uniqueCount="1479">
  <si>
    <t>GSM</t>
  </si>
  <si>
    <t>Storage</t>
  </si>
  <si>
    <t>Servers</t>
  </si>
  <si>
    <t>Networking</t>
  </si>
  <si>
    <t>Cables</t>
  </si>
  <si>
    <t>Power</t>
  </si>
  <si>
    <t>Services</t>
  </si>
  <si>
    <t>Misc</t>
  </si>
  <si>
    <t>Hardware</t>
  </si>
  <si>
    <t>Maint. &amp; Support</t>
  </si>
  <si>
    <t>Installation</t>
  </si>
  <si>
    <t>Software</t>
  </si>
  <si>
    <t>AKCP</t>
  </si>
  <si>
    <t>GC-AK-VC-00</t>
  </si>
  <si>
    <t>4-20mA Converter Sensor, allows extension with CAT5 cable, 5 feet of cable included</t>
  </si>
  <si>
    <t>TSI Alnor</t>
  </si>
  <si>
    <t>IPM2.5-NA</t>
  </si>
  <si>
    <t>AIRASSURE PM2.5 INDOOR AIR QUALITY MONITOR</t>
  </si>
  <si>
    <t>AR3347</t>
  </si>
  <si>
    <t>NetShelter SX 48U 750mm Wide x 1200mm Deep Networking Enclosure with Sides Black</t>
  </si>
  <si>
    <t>AR8442</t>
  </si>
  <si>
    <t>AR8606</t>
  </si>
  <si>
    <t>Horizontal Cable Manager, 2U x 6" Deep, Single-Sided with Cover</t>
  </si>
  <si>
    <t>AR8612</t>
  </si>
  <si>
    <t>AR8136BLK200</t>
  </si>
  <si>
    <t>200 PK 1U Blanking Panel Kit 19IN BLK MOD</t>
  </si>
  <si>
    <t>AP8981X633</t>
  </si>
  <si>
    <t>Rack PDU 2G, Switched, ZeroU, 11kW, input 400V 3PH 16A/20A，output 230V, (21) C13 &amp; (3) C19. 12 FT cable</t>
  </si>
  <si>
    <t>AP8702S-WW</t>
  </si>
  <si>
    <t>power cord kit (6 ea), locking C13 to C14, 0.6m</t>
  </si>
  <si>
    <t>AP8704S-WW</t>
  </si>
  <si>
    <t>power cord kit (6 ea), locking C13 to C14, 1.2m</t>
  </si>
  <si>
    <t>AP8706S-WW</t>
  </si>
  <si>
    <t>power cord kit (6 ea), locking C13 to C14, 1.8m</t>
  </si>
  <si>
    <t>AP8716S</t>
  </si>
  <si>
    <t>power cord kit (6 ea), locking, C19 to C20, 1.8m</t>
  </si>
  <si>
    <t>Panduit</t>
  </si>
  <si>
    <t>CFAPPBL1</t>
  </si>
  <si>
    <t>Fiber Adapter Patch Panel 1 RU</t>
  </si>
  <si>
    <t>FQCRCM</t>
  </si>
  <si>
    <t>Quicknet Cassette Rear Cable Manager</t>
  </si>
  <si>
    <t>FC29N-24-10AS</t>
  </si>
  <si>
    <t>OS1/OS2 24-fiber total, standard loss, LC duplex adapter (color and split sleeve dictated by fiber type), standard method A</t>
  </si>
  <si>
    <t>FC2XN-24-10AF</t>
  </si>
  <si>
    <t>FIBER CASSETTE 10 GBE 50 M 24-FIBER 12 D</t>
  </si>
  <si>
    <t>F9TRP5N5NANF100</t>
  </si>
  <si>
    <t>100 FT -9 M FLAT RIBBON PLENUM RATED MTP</t>
  </si>
  <si>
    <t>F9TRP5N5NANF075</t>
  </si>
  <si>
    <t>75 FT -9 M FLAT RIBBON PLENUM RATED MTP</t>
  </si>
  <si>
    <t>F9TRP5N5NANF045</t>
  </si>
  <si>
    <t>45 FT 9 M FLAT RIBBON PLENUM RATED MTP</t>
  </si>
  <si>
    <t>F9TRP5N5NANF030</t>
  </si>
  <si>
    <t>35 FT 9 M FLAT RIBBON PLENUM RATED MTP</t>
  </si>
  <si>
    <t>F9TRP5N5NANF015</t>
  </si>
  <si>
    <t>15 FT 9 M FLAT RIBBON PLENUM RATED MTP</t>
  </si>
  <si>
    <t>FXTRP5N5NANF0100</t>
  </si>
  <si>
    <t>100 FT - 12FIBER 10 GIG FLAT RIBBON PLENU</t>
  </si>
  <si>
    <t>FXTRP5N5NANF075</t>
  </si>
  <si>
    <t>75 FT - 12FIBER 10 GIG FLAT RIBBON PLENU</t>
  </si>
  <si>
    <t>FXTRP5N5NANF045</t>
  </si>
  <si>
    <t>45 FT - 12FIBER 10 GIG FLAT RIBBON PLENU</t>
  </si>
  <si>
    <t>F92ERLNLNSNM2</t>
  </si>
  <si>
    <t>LC-LC 9 M DUPL 1.6MM PATCH CORD 2M</t>
  </si>
  <si>
    <t>F92ERLNLNSNM2.5</t>
  </si>
  <si>
    <t>LC-LC 9 M DUPL 1.6MM PATCH CORD 2.5M</t>
  </si>
  <si>
    <t>FX2ERLNLNSNM2</t>
  </si>
  <si>
    <t>LC-LC 10GIG OM3 50 M, 1.6MM DUPL, 2M</t>
  </si>
  <si>
    <t>FX2ERLNLNSNM2.5</t>
  </si>
  <si>
    <t>LC-LC 10GIG OM3 50 M, 1.6MM DUPL, 2.5M</t>
  </si>
  <si>
    <t>QPP24BL</t>
  </si>
  <si>
    <t>QN PATCH PANEL, FLAT, 24 PORT, 1RU</t>
  </si>
  <si>
    <t>QPP48HDBL</t>
  </si>
  <si>
    <t>QN PATCH PANEL, FLAT, 48 PORT, 1RU</t>
  </si>
  <si>
    <t>QCPBCBCBXX35</t>
  </si>
  <si>
    <t>QN CABLE ASSEMBLY, CAT 6, CMP, BLUE UTP</t>
  </si>
  <si>
    <t>QCPBCBCBXX75</t>
  </si>
  <si>
    <t>QCPBCBCBXX125</t>
  </si>
  <si>
    <t xml:space="preserve">UTPCH2MBUY </t>
  </si>
  <si>
    <t>2 METER COPPER PATCH CORD, CATEGORY 5E, BLUE UTP CABLE</t>
  </si>
  <si>
    <t>2 METERCOPPER PATCH CORD, CATEGORY 5E, ORANGE UTP CABLE</t>
  </si>
  <si>
    <t>Lenovo</t>
  </si>
  <si>
    <t>PROTECTION Ess Svc-3Y 24x7x4 YDYD</t>
  </si>
  <si>
    <t>Avocent</t>
  </si>
  <si>
    <t>ACS6048MDAC-G2</t>
  </si>
  <si>
    <t>Cyclades 48 port ACS 6000 48PT DUAL AC W/ MODEM</t>
  </si>
  <si>
    <t>ACS6016MDAC-G2</t>
  </si>
  <si>
    <t>ACS6016MDAC-G2 KVM Console Server (Avocent) 16 port</t>
  </si>
  <si>
    <t>PAN-PA-3060</t>
  </si>
  <si>
    <t>Palo Alto Networks PA-3060</t>
  </si>
  <si>
    <t>PAN-SFP-PLUS-LR</t>
  </si>
  <si>
    <t>10 GB SFP LR Transceiver</t>
  </si>
  <si>
    <t>PAN-SFP-PLUS-SR</t>
  </si>
  <si>
    <t>PAN-SFP-LX</t>
  </si>
  <si>
    <t>1 GB SFP LX Transceiver</t>
  </si>
  <si>
    <t>PAN-SFP-SX</t>
  </si>
  <si>
    <t>1 GB SFP SX Transceiver</t>
  </si>
  <si>
    <t>PAN-PA-3060-TP-3YR-HA2</t>
  </si>
  <si>
    <t>Threat prevention subscription 3 year prepaid for device in an HA pair, PA-3060</t>
  </si>
  <si>
    <t>PAN-SVC-PREM-3060-3YR</t>
  </si>
  <si>
    <t>Premium support 3-year prepaid, PA-3060</t>
  </si>
  <si>
    <t>Citrix</t>
  </si>
  <si>
    <t>3014342-E7</t>
  </si>
  <si>
    <t>Citrix NetScaler SDX 14020 (16x10G SFP+) SFP+ Sold separately</t>
  </si>
  <si>
    <t>4041309-E7</t>
  </si>
  <si>
    <t>1 Year Gold Maintenance Citrix NetScaler SDX 14020</t>
  </si>
  <si>
    <t xml:space="preserve">Citrix NetScaler MPX/SDX 11500 to 20500, 115xx series and 17550/19550/21550 models - 960W AC Power Supply </t>
  </si>
  <si>
    <t>3015171-E7</t>
  </si>
  <si>
    <t>Citrix NetScaler VPX-10G</t>
  </si>
  <si>
    <t>4044468-E7</t>
  </si>
  <si>
    <t>1 Year Gold Maintenance Citrix NetScaler VPX-10G</t>
  </si>
  <si>
    <t>EW3P0000558</t>
  </si>
  <si>
    <t xml:space="preserve">Citrix NetScalar SFP+ 10 Gigabit Ehternet Long Range (10km) - Single </t>
  </si>
  <si>
    <t xml:space="preserve">Citrix NetScaler SFP+ 10 Gigabit Ethernet Short Range (300m) - Single </t>
  </si>
  <si>
    <t>Juniper</t>
  </si>
  <si>
    <t>SRX1500-SYS-JB-AC</t>
  </si>
  <si>
    <t>SRX1500 Services Gateway includes hardware (16GE, 4x10GE, 16G RAM, 16G Flash, 100G SSD, AC PSU, cable and RMK) and Junos Software Base (Firewall, NAT, IPSec, Routing, MPLS and Switching).</t>
  </si>
  <si>
    <t>SVC-SD-SRX1500JB</t>
  </si>
  <si>
    <t>JNPR Care SD Supt SRX1500-SYS-JB Service Period :36 Months</t>
  </si>
  <si>
    <t>JPSU-400W-AC</t>
  </si>
  <si>
    <t>SRX4200-AC</t>
  </si>
  <si>
    <t>SRX4200 hardware with two AC PSU</t>
  </si>
  <si>
    <t>SRX4200-JSB</t>
  </si>
  <si>
    <t>JunOS Base software for SRX4200</t>
  </si>
  <si>
    <t xml:space="preserve">SVC-COR-SRX4200JSB </t>
  </si>
  <si>
    <t>JNPR Care Core Supt SRX4200-JSB Service Period :36 Months</t>
  </si>
  <si>
    <t>SVC-SD-SRX4200HW</t>
  </si>
  <si>
    <t>JNPR Care SD Supt SRX4200 HW ONLY Service Period :36 Months</t>
  </si>
  <si>
    <t>MX240BASE3-ACL</t>
  </si>
  <si>
    <t>MX240 Base Chassis with Enhanced Midplane, 1 nos. SCB-E, Lowline AC Power, Discounted RE</t>
  </si>
  <si>
    <t>FFANTRAY-MX240-HC-BB</t>
  </si>
  <si>
    <t>MX240 High Capacity fantray, configurable option in base bundle</t>
  </si>
  <si>
    <t>JUNOS-64</t>
  </si>
  <si>
    <t>JUNOS 64-Bit Standard Software Suite</t>
  </si>
  <si>
    <t>MIC3-3D-10XGE-SFPP</t>
  </si>
  <si>
    <t>MIC with 10x10GE SFP+ interface, Optics sold separately.</t>
  </si>
  <si>
    <t>MS-MIC-16G</t>
  </si>
  <si>
    <t>MIC-3D-20GE-SFP-E</t>
  </si>
  <si>
    <t>20-Port SFP GE MIC with 1588 &amp; MACSEC</t>
  </si>
  <si>
    <t>MPC3E-3D-NG</t>
  </si>
  <si>
    <t>Next-Gen MPC3E, Port Queue, MX</t>
  </si>
  <si>
    <t>PWR-MX480-2520-AC-BB</t>
  </si>
  <si>
    <t>2520W AC Power Supply, configurable option in base bundle</t>
  </si>
  <si>
    <t>PWR-MX480-2520-AC-R</t>
  </si>
  <si>
    <t>2520W AC Power Supply, Redundant</t>
  </si>
  <si>
    <t>RE-S-X6-64G-UB</t>
  </si>
  <si>
    <t>Routing Engine - 6 Core 2.0GHz with 64G Memory, Upgrade for Base Bundle, for MX960/MX480/MX240</t>
  </si>
  <si>
    <t>S-FW-NPU</t>
  </si>
  <si>
    <t>Software icense allows the end user to run stateful firewall on one NPU per MS-MIC, MS-DPC or MS-MPC in the MX-series routers.</t>
  </si>
  <si>
    <t>SCBE2-MX-BB</t>
  </si>
  <si>
    <t>Enhanced MX Switch Control Board, Base Bundle</t>
  </si>
  <si>
    <t>SVC-COR-S-NAT-FW</t>
  </si>
  <si>
    <t>JNPR Care Core Supt S-FW-NPU Service Period :36 Months</t>
  </si>
  <si>
    <t>SVC-SD-MPC3NG</t>
  </si>
  <si>
    <t>JNPR Care SD Supt MPC3E-3D-NG Service Period :36 Months APAC</t>
  </si>
  <si>
    <t>SVC-SD-MX240</t>
  </si>
  <si>
    <t xml:space="preserve">JNPR Care SD Supt MX240 Chassis Service Period :36 Months </t>
  </si>
  <si>
    <t>SFPP-10GE-LR</t>
  </si>
  <si>
    <t>SFP+ 10GE PLUGGABLE TRANSCEIVER SMF 1310NM FOR 10KM TRANSMISSION</t>
  </si>
  <si>
    <t>SFPP-10GE-SR</t>
  </si>
  <si>
    <t>SFP+ 10GE PLUGGABLE TRANSCEIVER MMF 850NM FOR 300M TRANSMISSION</t>
  </si>
  <si>
    <t>SFP-1GE-LX</t>
  </si>
  <si>
    <t>SFP 1000LX GBE OPTIC SINGLE MODE</t>
  </si>
  <si>
    <t>Cisco</t>
  </si>
  <si>
    <t>WS-C4500X-F-32SFP+</t>
  </si>
  <si>
    <t>Catalyst 4500-X 32 Port 10GB IP Base, Back-to-Front Cooling</t>
  </si>
  <si>
    <t>C4KX-PWR-750AC-F</t>
  </si>
  <si>
    <t>Catalyst 4500-X 750W AC Back-to-Front Cooling Power Supply</t>
  </si>
  <si>
    <t>C4KX-PWR-750AC-F/2</t>
  </si>
  <si>
    <t>Catalyst 4500X 750W AC back to front cooling 2nd PWR supply</t>
  </si>
  <si>
    <t>C4KX-NM-8SFP+</t>
  </si>
  <si>
    <t>Catalyst 4500-X 8 Port 10GB Network Module</t>
  </si>
  <si>
    <t>C4KX-FAN-F=</t>
  </si>
  <si>
    <t>Catalyst 4500-X Back to Front Cooling Fan</t>
  </si>
  <si>
    <t>CON-SNTP-C45XF32S</t>
  </si>
  <si>
    <t>Cisco SMARTnet Premium extended service agreement 3 Years 24x7 4H</t>
  </si>
  <si>
    <t>WS-C3650-48FD-L</t>
  </si>
  <si>
    <t>Catalyst 3650X 48 Port Full PO LAN Base</t>
  </si>
  <si>
    <t>PWR-C2-1025WAC/2</t>
  </si>
  <si>
    <t>1025W AC Config 2 Secondary Power Supply</t>
  </si>
  <si>
    <t>FAN-T1=</t>
  </si>
  <si>
    <t>Cisco Type 1 Fan Module</t>
  </si>
  <si>
    <t>CON-3SNTP-WS6548FD</t>
  </si>
  <si>
    <t>3YR SNTC 24X7X4 Cisco Catalyst 3650 48 Port Full PoE 2x1</t>
  </si>
  <si>
    <t>SFP-10G-LR</t>
  </si>
  <si>
    <t>SFP-10G-SR</t>
  </si>
  <si>
    <t>1000BASE-LX/LH SFP transceiver module, MMF/SMF, 1310nm, DOM</t>
  </si>
  <si>
    <t>GLC-TE=</t>
  </si>
  <si>
    <t>1000BASE-T SFP transceiver module for Category 5 copper wire</t>
  </si>
  <si>
    <t>Startech</t>
  </si>
  <si>
    <t>ETCHS2U</t>
  </si>
  <si>
    <t>20-Slot 2U Rack Mount Media Converter Chassis for ET Series 2 Fiber Media Converter</t>
  </si>
  <si>
    <t>ETCHS2UPSU</t>
  </si>
  <si>
    <t>Redundant 200W Media Converter Chassis Power Supply Module for ETCHS2U</t>
  </si>
  <si>
    <t xml:space="preserve">ET91000SFP2C </t>
  </si>
  <si>
    <t>Gigabit Ethernet Fiber Media Converter Card Module with Open SFP Slot</t>
  </si>
  <si>
    <t>Brother</t>
  </si>
  <si>
    <t>PT-D600</t>
  </si>
  <si>
    <t xml:space="preserve">PT-D600 LABEL MAKER PC CONNECTABLE CLR DISPLAY </t>
  </si>
  <si>
    <t>HLM-15R0</t>
  </si>
  <si>
    <t>Tak-Ty® hook &amp; loop miniature roll cable tie, 15' (4.6m) length, .33" (8.4mm) width, nylon loop, polyethylene hook, black.</t>
  </si>
  <si>
    <t>TZeS251</t>
  </si>
  <si>
    <t xml:space="preserve">24mm (0.94") Black on White Tape with Extra Strength Adhesive 8m (26.2 ft) </t>
  </si>
  <si>
    <t>TZeS231</t>
  </si>
  <si>
    <t xml:space="preserve">12mm (0.47") Black on White Tape with Extra Strength Adhesive 8m (26.2 ft) </t>
  </si>
  <si>
    <t>Sycomp</t>
  </si>
  <si>
    <t>Tool-kit</t>
  </si>
  <si>
    <t>Deployment Tool Kit hardware</t>
  </si>
  <si>
    <t>GC-AK-SEC5ESV</t>
  </si>
  <si>
    <t>GC-AK-ESENSOR8</t>
  </si>
  <si>
    <t>8 Sensor Expansion Unit for SecurityProbe5E</t>
  </si>
  <si>
    <t>GC-AK-SS-100</t>
  </si>
  <si>
    <t>Security Sensor with 100 Foot Fixed Length Cable</t>
  </si>
  <si>
    <t>GC-AK-MD-00</t>
  </si>
  <si>
    <t>Motion Detector Sensor, allows extension with CAT5 cable, 5 feet of cable included</t>
  </si>
  <si>
    <t>GC-AK-STR-00</t>
  </si>
  <si>
    <t>Siren Strobe Light allows extension with CAT5 cable, 5 feet of cable included</t>
  </si>
  <si>
    <t>GC-AK-THS-00</t>
  </si>
  <si>
    <t>Temperature &amp; Humidity Sensor, allows extenstion with CAT5 cable, 5 feet of cable included (PLEASE REMOVE CABLE BEFORE SHIPPING - NOT NEED CUSTOMER REQUEST)</t>
  </si>
  <si>
    <t>GC-AK-RWS20</t>
  </si>
  <si>
    <t>Rope Water Sensor 20 Ft of Sensing Rope, 5 foot CAT5 cable included</t>
  </si>
  <si>
    <t>GC-AK-ACV-00</t>
  </si>
  <si>
    <t>GC-AK-AFS-00</t>
  </si>
  <si>
    <t>Airflow Sensor, allows extension with CAT5 cable, 5 feet of cable included</t>
  </si>
  <si>
    <t>GC-AK-ACDL01</t>
  </si>
  <si>
    <t>EM Door Lock - ACKL01</t>
  </si>
  <si>
    <t>HID Global</t>
  </si>
  <si>
    <t>920NTNNEK00000</t>
  </si>
  <si>
    <t>R40 ICLASS SE READER, NO PROX, HF STD, WIEG, PIG, BLACK</t>
  </si>
  <si>
    <t>83000CKE</t>
  </si>
  <si>
    <t>HID GLOBAL CORPORATION - EDGE PLUS - SOLO ES400 IP BASED STAND ALONE SINGLE DO Badge Reader</t>
  </si>
  <si>
    <t>Axis</t>
  </si>
  <si>
    <t>Q6052</t>
  </si>
  <si>
    <t>Q6052 NTWK CAM 36X PTZ D/N 60HZ 24V</t>
  </si>
  <si>
    <t>AR8122BLK</t>
  </si>
  <si>
    <t>Fixed Shelf</t>
  </si>
  <si>
    <t>AP7723</t>
  </si>
  <si>
    <t>SY64K160H-PD</t>
  </si>
  <si>
    <t>APC Symmetra PX 64kW Scalable to 160kW, 400V w/ Integrated Modular Distribution</t>
  </si>
  <si>
    <t>SYBT9-B4</t>
  </si>
  <si>
    <t>APC High-Performance Battery Module for 400V Symmetra PX 48/96/160KW &amp; 208V Symmetra PX 100KW</t>
  </si>
  <si>
    <t>SYPM10K16H</t>
  </si>
  <si>
    <t>APC Symmetra PX Power Module, 10/16kW, 400V</t>
  </si>
  <si>
    <t>SYCFXR9-S</t>
  </si>
  <si>
    <t>APC Symmetra PX Battery Frame for 400V PX 96/160kW &amp; 208V PX 100kW for 9 Battery Modules &amp; Startup</t>
  </si>
  <si>
    <t>AP9631</t>
  </si>
  <si>
    <t>UPS Network Management Card, PowerChute Network Shutdown &amp; Environmental Monitoring</t>
  </si>
  <si>
    <t>WUPGSTRTUP7-UG-01</t>
  </si>
  <si>
    <t>Scheduling Upgrade to 7X24 for Existing Startup Service for up to 40 kVA UPS or Battery Frame</t>
  </si>
  <si>
    <t>WUPGSTRTUP7-UG-03</t>
  </si>
  <si>
    <t>Scheduling Upgrade to 7X24 for Existing Startup Service for 151 to 500 kVA</t>
  </si>
  <si>
    <t>WASSEMUPS5X8-PX-72</t>
  </si>
  <si>
    <t>Scheduled Assembly Service for Symmetra PX 64 kW UPS with PDU and Essential XR Frames Only</t>
  </si>
  <si>
    <t>WASSEMEXBAT-PX-63</t>
  </si>
  <si>
    <t>Scheduled Assembly Service for (1) External Battery Frame for Symmetra PX 160kW</t>
  </si>
  <si>
    <t>WUPGASSEM7-UG-01</t>
  </si>
  <si>
    <t>Scheduling Upgrade to 7X24 for Existing Assembly Service for up to 40 kVA UPS or Battery Frame</t>
  </si>
  <si>
    <t>WUPGASSEM7-UG-03</t>
  </si>
  <si>
    <t>Scheduling Upgrade to 7X24 for Existing Assembly Service for 151 to 500 kVA</t>
  </si>
  <si>
    <t>WASSEM5X8-3R-PX-10</t>
  </si>
  <si>
    <t>5X8 Scheduled Assembly of 1-3 Additional Racks</t>
  </si>
  <si>
    <t>WASSEM5X8-5R-PX-20</t>
  </si>
  <si>
    <t>5X8 Scheduled Assembly Service for 1-5 Racks</t>
  </si>
  <si>
    <t>PROJECT  / WQSC&amp;WPRJ</t>
  </si>
  <si>
    <t>Project Management - Logistics coordination, single point of contact, project planning and installation supervision and travel for remote site</t>
  </si>
  <si>
    <t>Thales</t>
  </si>
  <si>
    <t>NH2068</t>
  </si>
  <si>
    <t>nShield Connect 6000+ F3</t>
  </si>
  <si>
    <t>FE1637L</t>
  </si>
  <si>
    <t>Elliptic Curve ['ECC' ] Activation</t>
  </si>
  <si>
    <t>AC3120L (EU+10)</t>
  </si>
  <si>
    <t>CodeSafe (formerly SEE) Restricted Activation (Users only)</t>
  </si>
  <si>
    <t>SW2068C-L64</t>
  </si>
  <si>
    <t>Security World Software for Linux 64bit</t>
  </si>
  <si>
    <t>AC2050</t>
  </si>
  <si>
    <t>New quick installation rail kit for nShield Connect</t>
  </si>
  <si>
    <t>AC2064</t>
  </si>
  <si>
    <t>Replacement Power Supply Unit</t>
  </si>
  <si>
    <t>AC2057</t>
  </si>
  <si>
    <t>Replacement Fan Tray</t>
  </si>
  <si>
    <t>NetApp</t>
  </si>
  <si>
    <t>FAS8080HA</t>
  </si>
  <si>
    <t>FAS8080HA w 12x DSK SHLF,24x1.8TB,10K,6Gb SAS,2x 2TB FlashCache,4x Brocade, 8x ATTO, cabinets,  Local SyncMirror, additional drives, cables for dark fiber and SFPs</t>
  </si>
  <si>
    <t>CS-O2-4HR</t>
  </si>
  <si>
    <t>Support forFAS8080HA w 4x DSK SHLF,24x1.8TB,10K,6Gb SAS,2x 2TB FlashCache,4x Brocade, 8x ATTO, cabinets,  Local SyncMirror, additional drives, cables for dark fiber and SFPs, NRD, 36 Months</t>
  </si>
  <si>
    <t>EF560A</t>
  </si>
  <si>
    <t>EF560 3.2TB SSD, cables, rackmount kit, OS enablement</t>
  </si>
  <si>
    <t>BR-6510-24-16G-R</t>
  </si>
  <si>
    <t>6510 24P 16GB SWL SFPS BR AC PT SIDE EXH - 24 Port</t>
  </si>
  <si>
    <t>6510-SVS-4OS-1</t>
  </si>
  <si>
    <t>4HR ONSITE SUP PT BR-6510 3YR</t>
  </si>
  <si>
    <t>E-X4079C</t>
  </si>
  <si>
    <t>3.2TB SSD</t>
  </si>
  <si>
    <t>X-02659-00</t>
  </si>
  <si>
    <t>Rail Kit,4-Post,Rnd/Sq- Hole,Adj,24-32</t>
  </si>
  <si>
    <t>C4948E-BKT-KIT=</t>
  </si>
  <si>
    <t>Cisco rear bracket for 4500</t>
  </si>
  <si>
    <t>Cisco rear bracket for 3560</t>
  </si>
  <si>
    <t>Werner</t>
  </si>
  <si>
    <t>6206CN</t>
  </si>
  <si>
    <t>6 ft. 250 lb. Load Capacity Fiberglass Stepladder,Reach Height 10.5FT</t>
  </si>
  <si>
    <t xml:space="preserve">AC50-JB-3 </t>
  </si>
  <si>
    <t xml:space="preserve">Lock-In Job Bucket </t>
  </si>
  <si>
    <t>Victor</t>
  </si>
  <si>
    <t>PSS02</t>
  </si>
  <si>
    <t>Plastic foot on the high stool, 150kgs in Load Capacity. Size: D42cmxH39cm,material:PP. Weight: 3kgs</t>
  </si>
  <si>
    <t>PAN-PA-3220</t>
  </si>
  <si>
    <t>Palo Alto Networks PA-3220 with redundant AC power supplies</t>
  </si>
  <si>
    <t>PAN-SVC-PREM-3220-3YR</t>
  </si>
  <si>
    <t>Premium support 3-year prepaid, PA-3220</t>
  </si>
  <si>
    <t>SFP-1G-LX</t>
  </si>
  <si>
    <t>Palo Alto SFP 1G LX</t>
  </si>
  <si>
    <t>Palo Alto SFP 10G LR</t>
  </si>
  <si>
    <t>3017531-EZ</t>
  </si>
  <si>
    <t>Citrix NetScaler SDX 8920 4x10GE SFP+; 6x10/100/1000 CU; 10GE SFP+ and 1GE CU Sold separately</t>
  </si>
  <si>
    <t>4054676-E7</t>
  </si>
  <si>
    <t>1 Year Gold Maintenance Citrix NetScaler SDX 8920 4x10GE SFP+; 6x10/100/1000 CU; 10GE SFP+ and 1GE CU Sold separately</t>
  </si>
  <si>
    <t>3015557-E2</t>
  </si>
  <si>
    <t>Power Supply, 450W AC Module, 5900 / 8900 Series</t>
  </si>
  <si>
    <t>Arista</t>
  </si>
  <si>
    <t>DCS-7050SX-64-R</t>
  </si>
  <si>
    <t>Arista 7050X, 48x10GbE (SFP+) &amp; 4xQSFP+ switch, rear-to-front air, 2xAC, 2xC13-C14 cords</t>
  </si>
  <si>
    <t>SVC-7150S-24-1M-NB</t>
  </si>
  <si>
    <t>1 Month A-Care Software &amp; NBD Hardware Replacement/Same Day Ship for 7150S-24</t>
  </si>
  <si>
    <t>Enhanced L3 License for Arista Fixed switches, 40-132 port 10G (BGP, OSPF, ISIS, PIM, NAT)</t>
  </si>
  <si>
    <t>10GBASE-LR 10G 10km 1310nm</t>
  </si>
  <si>
    <t>MX80-AC</t>
  </si>
  <si>
    <t>MX80 chassis with PTP and Synchronous Ethernet support—includes one power supply, 2 empty MIC slots, 4x10GbE 10-gigabit small form-factor pluggable transceiver (XFP) built-in ports, fan tray with filter.</t>
  </si>
  <si>
    <t>PWR-MX80-AC-S</t>
  </si>
  <si>
    <t>MX80 AC Power Supply, Spare, MX80</t>
  </si>
  <si>
    <t>Multiservice Services MIC, 16G of Memory. Requires JunOs 13.2 or higher</t>
  </si>
  <si>
    <t>JUNOS 32-Bit Standard Software Suite</t>
  </si>
  <si>
    <t>SVC-ND-MX80</t>
  </si>
  <si>
    <t>Juniper Care NextDay Support for MX80 (includes MIC cards)</t>
  </si>
  <si>
    <t>MIC-3D-20GE-SFP</t>
  </si>
  <si>
    <t>20x10/100/1000 MIC for MX Series</t>
  </si>
  <si>
    <t>PAN-PA-3220-TP-3YR-HA2</t>
  </si>
  <si>
    <t>Threat prevention subscription 3 year prepaid for device in an HA pair, PA-3220</t>
  </si>
  <si>
    <t>Finisar</t>
  </si>
  <si>
    <t>FTLX1471D3BCL</t>
  </si>
  <si>
    <t>10GBASE-LR 10G 10km 1310nm Industrial Temperature Single Mode Datacom SFP+ Optical Transceiver</t>
  </si>
  <si>
    <t>FTLX8574D3BCL</t>
  </si>
  <si>
    <t>10GBASE-SR 400m Industrial Temperature SFP+ Optical Transceiver</t>
  </si>
  <si>
    <t>FTLF1318P3BTL</t>
  </si>
  <si>
    <t>1000BASE-LX and 1G Fibre Channel (1GFC) 10km Industrial Temperature Gen 3 SFP Optical Transceiver</t>
  </si>
  <si>
    <t>1000BASE-T 100m Gen2 RJ-45 Copper SFP Optical Transceiver</t>
  </si>
  <si>
    <t>FTLF8519P3BNL</t>
  </si>
  <si>
    <t>1000BASE-SX and 2G Fibre Channel (2GFC) 500m Industrial Temperature SFP Optical Transceiver</t>
  </si>
  <si>
    <t>AP8953</t>
  </si>
  <si>
    <t>Rack PDU 2G, Switched, ZeroU, 32A, 230V, (21) C13 &amp; (3) C19</t>
  </si>
  <si>
    <t>AR8132A</t>
  </si>
  <si>
    <t>Combination Lock Handles (2 handles)</t>
  </si>
  <si>
    <t>SURT6000XLICH</t>
  </si>
  <si>
    <t>SURT192XLBP</t>
  </si>
  <si>
    <t>APC Smart-UPS SRT 192V 5kVA and 6kVA RM Battery Pack</t>
  </si>
  <si>
    <t>SURTRK2</t>
  </si>
  <si>
    <t xml:space="preserve">UPS Rail kit </t>
  </si>
  <si>
    <t xml:space="preserve">WBEXT1YR-SU-05 </t>
  </si>
  <si>
    <t>Commissioning &amp; PM of UPS installation JMET site - TBD by site</t>
  </si>
  <si>
    <t>AP7586</t>
  </si>
  <si>
    <t>Rack PDU Extender</t>
  </si>
  <si>
    <t>SURT007</t>
  </si>
  <si>
    <t xml:space="preserve">RACK ATS, 20A/208V, 16A/230V, C20 IN, (8) C13 (1) C19 OUT </t>
  </si>
  <si>
    <t>F9TRP5N5NANF055</t>
  </si>
  <si>
    <t>55 FT 9 M FLAT RIBBON PLENUM RATED MTP</t>
  </si>
  <si>
    <t>QCPBCBCBXX15</t>
  </si>
  <si>
    <t>QCPBCBCBXX55</t>
  </si>
  <si>
    <t>GC-AK-THS-01</t>
  </si>
  <si>
    <t>GC-AK-SS-15</t>
  </si>
  <si>
    <t>Security Sensor with 15 Foot Fixed Length Cable</t>
  </si>
  <si>
    <t xml:space="preserve">AC Voltage Sensor, allows extension with CAT5 cable, 5 feet of cable included </t>
  </si>
  <si>
    <t>F9TRP5N5NANF035</t>
  </si>
  <si>
    <t>FX2ERLNLNSNM1</t>
  </si>
  <si>
    <t>LC-LC 10GIG OM3 50 M, 1.6MM DUPL, 1M</t>
  </si>
  <si>
    <t>3 METER COPPER PATCH CORD, CATEGORY 5E, BLUE UTP CABLE</t>
  </si>
  <si>
    <t>UTPCH2MORY</t>
  </si>
  <si>
    <t>PAN-PA-5250-AC</t>
  </si>
  <si>
    <t>Palo Alto Networks PA-5250 with redundant AC power supplies</t>
  </si>
  <si>
    <t>SFP+ form factor, SR 10Gb optical transceiver, short reach 300m, OM3 MMF, duplex LC, IEEE 802.3ae 10GBASE-SR compliant</t>
  </si>
  <si>
    <t>PAN-PA-5200-RACK4</t>
  </si>
  <si>
    <t>Palo Alto Networks PA-5200 4 post rack mount kit.</t>
  </si>
  <si>
    <t>PAN-SVC-PREM-5250-3YR</t>
  </si>
  <si>
    <t>Premium support 3-year prepaid, PA-5250</t>
  </si>
  <si>
    <t>PAN-QSFP28-AOC-10M</t>
  </si>
  <si>
    <t>QSFP28 form factor, 100Gb active optical cable with 2 transceivers and 10m of cable permanently bonded as an assembly</t>
  </si>
  <si>
    <t>GC-AK-LWS-10</t>
  </si>
  <si>
    <t>Locate Water Sensor with 10Ft extension locate Water sensing cable</t>
  </si>
  <si>
    <t>GC-AK-LWS-100</t>
  </si>
  <si>
    <t>Locate Water Sensor - 100 ft extension locate Water sensing cable</t>
  </si>
  <si>
    <t>SecurityProbe 5E, Linux Operating System, 8 Sensor Ports, 2 Expansion Ports, and 4 Camera inputs</t>
  </si>
  <si>
    <t>GC-AK-SK-00</t>
  </si>
  <si>
    <t>Smoke Detector Sensor, allows extension with CAT5 cable, 5 feet of cable included</t>
  </si>
  <si>
    <t>Single Port Temperature and Humidity Sensor variable length cable</t>
  </si>
  <si>
    <t>GC-AK-WS-15</t>
  </si>
  <si>
    <t>Water Sensor with 15 Foot Fixed Length Cable</t>
  </si>
  <si>
    <t>Apple</t>
  </si>
  <si>
    <t>MB572Z/B</t>
  </si>
  <si>
    <t>Display Port to VGA Adapters (FInished Goods: MB572Z/B)</t>
  </si>
  <si>
    <t>Z0R8</t>
  </si>
  <si>
    <t xml:space="preserve">Mac Mini 3.0Ghz Dual-Core Intel Core i7 (Turbo Boost up to 3.2GHz), 16GB 1600MHz LPDDR3 SDRAM, 1TB PCIe-based Flash Storage </t>
  </si>
  <si>
    <t>10GBASE-SRL</t>
  </si>
  <si>
    <t>10G SFPs</t>
  </si>
  <si>
    <t>DCS-7010T-48-F</t>
  </si>
  <si>
    <t>Arista 7010T, 48x RJ45 (100/1000), 4 x SFP+ (1/10GbE) switch, front to rear air, 2x AC, 2xC13-C14 cords</t>
  </si>
  <si>
    <t>SVC-7010T-1M-NB</t>
  </si>
  <si>
    <t>1-Month A-Care Software &amp; NBD Hardware Replacement/Same Day Ship for 7010T-48 for 12 months</t>
  </si>
  <si>
    <t>ACS6008MDAC-G2</t>
  </si>
  <si>
    <t xml:space="preserve">ACS6008MDAC-G2 KVM Console Server (Avocent) </t>
  </si>
  <si>
    <t>MPU4032DAC</t>
  </si>
  <si>
    <t xml:space="preserve">MPU4032DAC-xxx - KVM Console w/ modem (Avocent) </t>
  </si>
  <si>
    <t>MPUIQ-SRL</t>
  </si>
  <si>
    <t>MPUIQ-SRL - Serial IQ - Serial port extender  </t>
  </si>
  <si>
    <t>MPUIQ-VMCHS</t>
  </si>
  <si>
    <t xml:space="preserve">HIGH-RES VM CAC USB2HS IQ MODULE </t>
  </si>
  <si>
    <t>PTP-950NW</t>
  </si>
  <si>
    <t>PT-E550W  HANDHELD LABELING TOOL USB I/F LI-ION AUTOCUT CARRY CASE</t>
  </si>
  <si>
    <t>TZe231</t>
  </si>
  <si>
    <t>TZe251</t>
  </si>
  <si>
    <t>4PT-KIT-T1=</t>
  </si>
  <si>
    <t>4 POINT TYPE 1 RACK MOUNT KIT</t>
  </si>
  <si>
    <t>CAB-C15-CBN</t>
  </si>
  <si>
    <t>Cabinet Jumper Power Cord, 250 VAC 13A, C14-C15 Connectors</t>
  </si>
  <si>
    <t>SFP-10G-LRM</t>
  </si>
  <si>
    <t>Cisco SFP-10G-LRM -10GBASE-LRM 1310nm MMF and SMF</t>
  </si>
  <si>
    <t>Cisco SFP-10G-SR - 10GBASE-SR 850nm MMF</t>
  </si>
  <si>
    <t>GLC-SX-MMD=</t>
  </si>
  <si>
    <t>1000BASE-SX SFP transceiver module  MMF  850nm  DOM</t>
  </si>
  <si>
    <t>PWR-C2-1025WAC</t>
  </si>
  <si>
    <t>1025W AC Config 2 Power Supply</t>
  </si>
  <si>
    <t>S3650UK9-36E</t>
  </si>
  <si>
    <t>CAT3650 Universal k9 image</t>
  </si>
  <si>
    <t>STACK-T2-BLANK</t>
  </si>
  <si>
    <t>Type 2 Stacking Blank</t>
  </si>
  <si>
    <t>WS-C3650-48FQ-E</t>
  </si>
  <si>
    <t>Cisco Catalyst 3650 48 Port Full PoE 4x10G Uplink IPServices</t>
  </si>
  <si>
    <t>3015557-E7</t>
  </si>
  <si>
    <t>3016980-E7 </t>
  </si>
  <si>
    <t>Citrix NetScaler MPX 8905 Enterprise Edition 4x10GE SFP+; 6x10/100/1000 CU; 10GE SFP+ Sold separately</t>
  </si>
  <si>
    <t xml:space="preserve">3016989-E7 </t>
  </si>
  <si>
    <t>Citrix NetScaler MPX 8920, Enterprise Edition 4x10GE SFP+; 6x10/100/1000 CU; 10GE SFP+ Sold separately</t>
  </si>
  <si>
    <t>4049622-E7 </t>
  </si>
  <si>
    <t>1 Year Gold Maintenance Citrix NetScaler MPX 8905 Enterprise Edition 4x10GE SFP+; 6x10/100/1000 CU; 10GE SFP+ Sold separately</t>
  </si>
  <si>
    <t>4049874-E7</t>
  </si>
  <si>
    <t>1 Year Gold Maintenance Citrix NetScaler MPX 8920 Enterprise</t>
  </si>
  <si>
    <t>EW3P0000143</t>
  </si>
  <si>
    <t xml:space="preserve">Citrix NetScalar SFP Gigabit Ethernet Copper (100m) - 4 pack </t>
  </si>
  <si>
    <t>EW3P0000562</t>
  </si>
  <si>
    <t>Citrix NetScaler MPX 7500/9500/10500/12500/15500/MPX/SDX 8xxx and CloudBridge 3000 models AC Power Supply</t>
  </si>
  <si>
    <t>EW3P0000632</t>
  </si>
  <si>
    <t>Citrix NetScalar Compact 4-post rail kit - 23 inches up to 33 inches for all NetScaler MPX Platforms except MPX 15000/17000</t>
  </si>
  <si>
    <t>SFPs 10G</t>
  </si>
  <si>
    <t>IBM Cloud Object Storage Slicestor 2248 with Qty. 16 8TB High-workload drives. Includes 3 year 9x5 support</t>
  </si>
  <si>
    <t>IBM Cloud Object Storage 3Y - Per Terabyte with 3 Year SW Maintenance</t>
  </si>
  <si>
    <t>Hyve</t>
  </si>
  <si>
    <t>HDFS type Servers</t>
  </si>
  <si>
    <t>MAP-Druids</t>
  </si>
  <si>
    <t>Druid type servers</t>
  </si>
  <si>
    <t>Juniper Power Supply Unit, 400W AC, Slim 1RU Form Factor (need for SRX4200)</t>
  </si>
  <si>
    <t>EX-SFP-1GE-LX</t>
  </si>
  <si>
    <t>Small Form Factor Pluggable 1000Base-LX Gigabit Ethernet Optic Module</t>
  </si>
  <si>
    <t>SRX-SFP-1GE-SX</t>
  </si>
  <si>
    <t>1G SFPs</t>
  </si>
  <si>
    <t>SRX-SFP-10GE-SR</t>
  </si>
  <si>
    <t>HX3310</t>
  </si>
  <si>
    <t>3310, 36C, 512, 1.2TB, 2TBHDD</t>
  </si>
  <si>
    <t>Nutanix</t>
  </si>
  <si>
    <t>SW-PRD-3YR</t>
  </si>
  <si>
    <t>3YR Production 24/7 System support (Software only)</t>
  </si>
  <si>
    <t>SW-PRO</t>
  </si>
  <si>
    <t>Nutanix Software Foundation - Hypervisor Agnostic Installer Controller VM Prism Basic Management Pro License Entitlement</t>
  </si>
  <si>
    <t>PAN-PA-3220-TP-HA2</t>
  </si>
  <si>
    <t>Threat prevention subscription for device in an HA pair year 1, PA-3220</t>
  </si>
  <si>
    <t>PAN-SVC-PREM-3220</t>
  </si>
  <si>
    <t>Premium support year 1, PA-3220</t>
  </si>
  <si>
    <t>1G SFPs (SR)</t>
  </si>
  <si>
    <t>10G SFPs (SR) </t>
  </si>
  <si>
    <t>CC5E88IW</t>
  </si>
  <si>
    <t>Mini-Com Coupler Module, Category 5e, UTP, Off White</t>
  </si>
  <si>
    <t>CLT100F-C4</t>
  </si>
  <si>
    <t xml:space="preserve">100’ Cable Jacket </t>
  </si>
  <si>
    <t>F92ERLNLNSNM003</t>
  </si>
  <si>
    <t>LC, Single Mode, 3m, fiber optic 9/125 micron</t>
  </si>
  <si>
    <t>F92ERLNLNSNM005</t>
  </si>
  <si>
    <t xml:space="preserve">LC, Single Mode, 5m, fiber optic 9/125 micron </t>
  </si>
  <si>
    <t>FX2ERLNLNSNM002</t>
  </si>
  <si>
    <t>FX2ERLNLNSNM003</t>
  </si>
  <si>
    <t>FX2ERLNLNSNM005</t>
  </si>
  <si>
    <t xml:space="preserve">2-fiber OM3 10 GbE LC duplex to LC duplex patch cord OFNR (riser) rated, 1.6mm jacketed cable Std. 5M </t>
  </si>
  <si>
    <t>FX2ERLNLNSNM008</t>
  </si>
  <si>
    <t xml:space="preserve">2-fiber OM3 10 GbE LC duplex to LC duplex patch cord OFNR (riser) rated, 1.6mm jacketed cable Std. 8M </t>
  </si>
  <si>
    <t xml:space="preserve">FX2ERLNLNSNM010 </t>
  </si>
  <si>
    <t xml:space="preserve">2-fiber OM3 10 GbE LC duplex to LC duplex patch cord OFNR (riser) rated, 1.6mm jacketed cable Std. 10M </t>
  </si>
  <si>
    <t>FX2ERLNLNSNM1.5</t>
  </si>
  <si>
    <t>LC-LC 10GIG OM3 50 M, 1.6MM DUPL, 1.5M</t>
  </si>
  <si>
    <t>HLS-15R0</t>
  </si>
  <si>
    <t>10ft. Velcro Roll, 0.75 inch width, Standard,BlackColor</t>
  </si>
  <si>
    <t>HLS-15R2</t>
  </si>
  <si>
    <t>HOOK &amp; LOOP ROLL, 15'L (4.6M), .75W (19 Red)</t>
  </si>
  <si>
    <t>HLS-15R5</t>
  </si>
  <si>
    <t>HOOK &amp; LOOP ROLL, 15'L (4.6M), .75W (19 Green)</t>
  </si>
  <si>
    <t>HLS-15R6</t>
  </si>
  <si>
    <t>HOOK &amp; LOOP ROLL, 15'L (4.6M), .75W (19 Blue)</t>
  </si>
  <si>
    <t>HLS-75R4</t>
  </si>
  <si>
    <t>Hook &amp; Loop Cable Ties</t>
  </si>
  <si>
    <t>QCPBCBCBXX30</t>
  </si>
  <si>
    <t>QN CABLE ASSEMBLY, CAT 6, CMP, BLUE UTP 30FT</t>
  </si>
  <si>
    <t>UTPCH1MBUY</t>
  </si>
  <si>
    <t>1 Meter RJ45 Cat5e Copper Cable</t>
  </si>
  <si>
    <t>UTPSP1.5MBUY</t>
  </si>
  <si>
    <t>COPPER PATCH CORD, CAT 6, BLUE, 1.5 Meter</t>
  </si>
  <si>
    <t>UTPSP1.5MGRY</t>
  </si>
  <si>
    <t>Green 1.5M  CAT 6 cable with RJ45 connectors (standard, Panduit)</t>
  </si>
  <si>
    <t>UTPSP1.5MRDY</t>
  </si>
  <si>
    <t>COPPER PATCH CORD, CAT 6, RED, 1.5 Meter</t>
  </si>
  <si>
    <t>UTPSP2.5MBUY</t>
  </si>
  <si>
    <t>COPPER PATCH CORD, CAT 6, BLUE, 2.5 Meter</t>
  </si>
  <si>
    <t>UTPSP2.5MGRY</t>
  </si>
  <si>
    <t>COPPER PATCH CORD, CAT 6, GREEN, 2.5 Meter</t>
  </si>
  <si>
    <t>UTPSP20MBUY</t>
  </si>
  <si>
    <t>COPPER PATCH CORD, CAT 6, BLUE, 20 Meter</t>
  </si>
  <si>
    <t>UTPSP2MBUY</t>
  </si>
  <si>
    <t>COPPER PATCH CORD, CAT 6, BLUE, 2 Meter</t>
  </si>
  <si>
    <t>UTPSP2MGRY</t>
  </si>
  <si>
    <t>COPPER PATCH CORD, CAT 6, GREEN, 2 Meter</t>
  </si>
  <si>
    <t>UTPSP2MRDY</t>
  </si>
  <si>
    <t xml:space="preserve"> PAN-UTPSP-RED - 2 M</t>
  </si>
  <si>
    <t>UTPSP3MBUY</t>
  </si>
  <si>
    <t>Blue 3M  CAT 6 cable with RJ45 connectors (standard, Panduit)</t>
  </si>
  <si>
    <t>UTPSP3MGRY</t>
  </si>
  <si>
    <t>Green 3M  CAT 6 cable with RJ45 connectors (standard, Panduit)</t>
  </si>
  <si>
    <t>UTPSP5MGRY</t>
  </si>
  <si>
    <t>Green 5M  CAT 6 cable with RJ45 connectors (standard, Panduit)</t>
  </si>
  <si>
    <t>UTPSP6MGRY</t>
  </si>
  <si>
    <t>Green 6M  CAT 6 cable with RJ45 connectors (standard, Panduit)</t>
  </si>
  <si>
    <t>UTPSP8MBUY</t>
  </si>
  <si>
    <t xml:space="preserve">COPPER PATCH CORD, CAT 6, BLUE, 8 Meter </t>
  </si>
  <si>
    <t>RF Code</t>
  </si>
  <si>
    <t>A740-BL47</t>
  </si>
  <si>
    <t>Rack Locator Kit for 47U Racks (82.25") and Power Supply</t>
  </si>
  <si>
    <t>ACF504</t>
  </si>
  <si>
    <t>SX Roof Fan Tray 208-230 VAC 750mm</t>
  </si>
  <si>
    <t>AP8714S</t>
  </si>
  <si>
    <t>C19 to C20 locking Power Cable (for ATS input power)</t>
  </si>
  <si>
    <t>AP8941</t>
  </si>
  <si>
    <t>AP8981</t>
  </si>
  <si>
    <t>Rack PDU 2G, Switched, ZeroU, 30A, 400V, (21) C13 &amp; (3) C19 (3 phase) (2 per rack)</t>
  </si>
  <si>
    <t>AR3157</t>
  </si>
  <si>
    <t>NetShelter SX 48U 750mm Wide x 1051mm Deep enclosure with Sides Black</t>
  </si>
  <si>
    <t>AR3307</t>
  </si>
  <si>
    <t>NetShelter SX 48U 600mm Wide x 1200mm Deep Enclosure with Sides Black</t>
  </si>
  <si>
    <t>Vertical Cable Organizer, 8 Cable Rings, Zero U (order 2 per rack)</t>
  </si>
  <si>
    <t>AR8444</t>
  </si>
  <si>
    <t>Spools for Vertical Fiber Organizer (4 pack) (order 1 per rack)</t>
  </si>
  <si>
    <t>AR8602A</t>
  </si>
  <si>
    <t>Horizontal Cable Manager, 1U x 4" Deep, Single-Sided with Cover</t>
  </si>
  <si>
    <t>Horizontal Cable Manager, 1Ux6” deep, single sided with cover (order 1 per rack)</t>
  </si>
  <si>
    <t>Com &amp; PM of UPS inst</t>
  </si>
  <si>
    <t>Commissioning &amp; PM of UPS installation. Installation/Commissioning Panda</t>
  </si>
  <si>
    <t>SRT192RMBP</t>
  </si>
  <si>
    <t>Battery Pack</t>
  </si>
  <si>
    <t>SRT5000XLTW</t>
  </si>
  <si>
    <t>APC Smart-UPS RT 5000VA RM 230V, suitable for Taiwan (3u)</t>
  </si>
  <si>
    <t>SRT6KRMXLI</t>
  </si>
  <si>
    <t>APC Smart-UPS SRT 6000VA RM 230V (4u)</t>
  </si>
  <si>
    <t>SRT6KRMXLT</t>
  </si>
  <si>
    <t>APC Smart-UPS RT 6000VA RM 230V (4u)</t>
  </si>
  <si>
    <t>SRTRK2</t>
  </si>
  <si>
    <t>SRTTRK2</t>
  </si>
  <si>
    <t>UPS Rail Kit</t>
  </si>
  <si>
    <t>SURT192XLBPJ</t>
  </si>
  <si>
    <t>APC Smart-UPS SRT 6000VA RM 230V for China (3u)</t>
  </si>
  <si>
    <t>SURTD6000RMXLJP3U</t>
  </si>
  <si>
    <t>APC Smart-UPS RT 6000VA RM 200V to 200/100V for Japan (3u)</t>
  </si>
  <si>
    <t>SYBTU2-PLP</t>
  </si>
  <si>
    <t>Battery Module</t>
  </si>
  <si>
    <t>WAGSLABOUR</t>
  </si>
  <si>
    <t>Discommissioning service and Startup Service</t>
  </si>
  <si>
    <t>China: 1YR Concurrent Extended Warranty for (1) Smart-UPS 5-7kVA</t>
  </si>
  <si>
    <t>Battery replacement Labor</t>
  </si>
  <si>
    <t>Uninstallation, Move service</t>
  </si>
  <si>
    <t>Installation and project management, including travel cost for remote site</t>
  </si>
  <si>
    <t>Bundle of ups replacement + installation + decommision old for Vietnam</t>
  </si>
  <si>
    <t>Bundle of ups replacement + installation + decommision old for China</t>
  </si>
  <si>
    <t>Softchoice</t>
  </si>
  <si>
    <t>T84034</t>
  </si>
  <si>
    <t>Softchoice - C14(m) to NEMA 5-15(f), 1' power cable</t>
  </si>
  <si>
    <t>Sonnet</t>
  </si>
  <si>
    <t>RACK-MIN-2X</t>
  </si>
  <si>
    <t>Sonnet Tech Rack mount for 2 mac mini (for remote access to site)</t>
  </si>
  <si>
    <t>PXTC14C156</t>
  </si>
  <si>
    <t>6 ft 14 AWG Computer Power Cord - IEC C14 to IEC C15</t>
  </si>
  <si>
    <t>Tripplite</t>
  </si>
  <si>
    <t>B093-004-2E4U</t>
  </si>
  <si>
    <t>4-Port IP Serial Console/Terminal Server</t>
  </si>
  <si>
    <t>TrippLite</t>
  </si>
  <si>
    <t>B095-004-1E</t>
  </si>
  <si>
    <t>U222-007-R</t>
  </si>
  <si>
    <t xml:space="preserve">U222-007-R TrippLite 7 Port USB Hub </t>
  </si>
  <si>
    <t>Zonit</t>
  </si>
  <si>
    <t xml:space="preserve">zLock-zC14-14- aC13-1.2M / Black </t>
  </si>
  <si>
    <t xml:space="preserve">zLock Power Cord, Locking C14 to locking C13, 14AWG x 1.2 Meter, Black </t>
  </si>
  <si>
    <t>zLock-zC14-14- aC13-1.2M / Blue</t>
  </si>
  <si>
    <t xml:space="preserve">zLock Power Cord, Locking C14 to locking C13, 14AWG x 1.2 Meter, Blue </t>
  </si>
  <si>
    <t xml:space="preserve">zLock-zC14-14- aC13-1.5M / Black </t>
  </si>
  <si>
    <t xml:space="preserve">zLock Power Cord, Locking C14 to locking C13, 14AWG x 1.5 Meter, Black </t>
  </si>
  <si>
    <t>zLock-zC14-14- aC13-1.5M / Blue</t>
  </si>
  <si>
    <t>zLock Power Cord, Locking C14 to locking C13, 14AWG x 1.5 Meter, Blue</t>
  </si>
  <si>
    <t xml:space="preserve">zLock-zC14-14- aC13-1M / Black </t>
  </si>
  <si>
    <t xml:space="preserve">zLock Power Cord, Locking C14 to locking C13, 14AWG x 1 Meter, Black </t>
  </si>
  <si>
    <t>zLock-zC14-14- aC13-1M / Blue</t>
  </si>
  <si>
    <t>zLock Power Cord, Locking C14 to locking C13, 14AWG x 1 Meter, Blue</t>
  </si>
  <si>
    <t xml:space="preserve">zlock-zC14-C14- C15-1.5M / Black </t>
  </si>
  <si>
    <t xml:space="preserve">zLock-zC14-14-aC15-2m Dual Locking Power Cord, 14GA 1.5 Meter, Black </t>
  </si>
  <si>
    <t>zlock-zC14-C14- C15-1.5M / Blue</t>
  </si>
  <si>
    <t>zLock-zC14-14-aC15-2m Dual Locking Power Cord, 14GA 1.5 Meter, Blue</t>
  </si>
  <si>
    <t>Isilon</t>
  </si>
  <si>
    <t>H500 2TB (120TB)</t>
  </si>
  <si>
    <t>3 Year 24 X 7  Support - NBD</t>
  </si>
  <si>
    <t>3 YR Support - 7X02TURC00</t>
  </si>
  <si>
    <t>F92ERLNLNSNM002</t>
  </si>
  <si>
    <t>LC-LC 9 M DUPL 1.6MM PATCH CORD 1M</t>
  </si>
  <si>
    <t>2-fiber OM3 10 GbE LC duplex to LC duplex patch cord OFNR (riser) rated, 1.6mm jacketed cable Std. 3M</t>
  </si>
  <si>
    <t xml:space="preserve">FX2ERLNLNSNM050 </t>
  </si>
  <si>
    <t xml:space="preserve">2-fiber OM3 10 GbE LC duplex to LC duplex patch cord OFNR (riser) rated, 1.6mm jacketed cable Std. 50M </t>
  </si>
  <si>
    <t xml:space="preserve">UTPSP10YLY </t>
  </si>
  <si>
    <t>PAN UTPSP10YLY COPPER PATCH CORD, CATEGORY 6, YELLOW UT (10m)</t>
  </si>
  <si>
    <t>UTPSP10BLY</t>
  </si>
  <si>
    <t>PAN UTPSP10YLY COPPER PATCH CORD, CATEGORY 6, Blue (10m)</t>
  </si>
  <si>
    <t>UTPSP10RDY</t>
  </si>
  <si>
    <t>PAN UTPSP10YLY COPPER PATCH CORD, CATEGORY 6, Red (10m)</t>
  </si>
  <si>
    <t xml:space="preserve">UTPSP6YLY </t>
  </si>
  <si>
    <t>PAN UTPSP6YLY COPPER PATCH CORD, CAT 6, YELLOW UTP CAB (6m)</t>
  </si>
  <si>
    <t>UTPSP6MY</t>
  </si>
  <si>
    <t>PAN UTPSP6YLY COPPER PATCH CORD, CAT 6, White UTP CAB (6m)</t>
  </si>
  <si>
    <t>UTPSP6BLY</t>
  </si>
  <si>
    <t>PAN UTPSP6YLY COPPER PATCH CORD, CAT 6, Blue UTP Cable (6m)</t>
  </si>
  <si>
    <t>UTPSP6RDY</t>
  </si>
  <si>
    <t>PAN UTPSP6YLY COPPER PATCH CORD, CAT 6, Red UTP Cable (6m)</t>
  </si>
  <si>
    <t>UTPSP3BLY</t>
  </si>
  <si>
    <t>PAN UTPSP6YLY COPPER PATCH CORD, CAT 6, Blue UTP Cable (3m)</t>
  </si>
  <si>
    <t>UTPSP3RDY</t>
  </si>
  <si>
    <t>PAN UTPSP6YLY COPPER PATCH CORD, CAT 6, Red UTP Cable (3m)</t>
  </si>
  <si>
    <t>APC</t>
  </si>
  <si>
    <t>Power cable (6 pr kit) (250 VAC) - IC 320 N 60320 C13 - IC 320 N 60320 C14 locking - .6m</t>
  </si>
  <si>
    <t>Power Cord Kit (6 ea), C13 to C14, 1.2m</t>
  </si>
  <si>
    <t>.</t>
  </si>
  <si>
    <t>Netapp</t>
  </si>
  <si>
    <t>FAS8020HA</t>
  </si>
  <si>
    <t>FAS8020HA with 1x DS4246 6TB, NFS,  OS enablement, cables, rackmount kit</t>
  </si>
  <si>
    <t>H500 4TB (240TB)</t>
  </si>
  <si>
    <t>6462AC1</t>
  </si>
  <si>
    <t>x3650 M5</t>
  </si>
  <si>
    <t>5563AC1</t>
  </si>
  <si>
    <t>x3550 M5</t>
  </si>
  <si>
    <t>UTPSP10MY</t>
  </si>
  <si>
    <t>PAN UTPSP10YLY COPPER PATCH CORD, CATEGORY 6, White UT (10m)</t>
  </si>
  <si>
    <t xml:space="preserve">UTPSP3YLY </t>
  </si>
  <si>
    <t>PAN UTPSP6YLY COPPER PATCH CORD, CAT 6, YELLOW UTP CAB (3m)</t>
  </si>
  <si>
    <t>UTPSP3MY</t>
  </si>
  <si>
    <t>PAN UTPSP6YLY COPPER PATCH CORD, CAT 6, White UTP Cable (3m)</t>
  </si>
  <si>
    <t>Schneider</t>
  </si>
  <si>
    <t>Intel</t>
  </si>
  <si>
    <t>x710</t>
  </si>
  <si>
    <t>10GigE 4-port card</t>
  </si>
  <si>
    <t>Mk1 Manufacturing</t>
  </si>
  <si>
    <t>MMR-2G-1URS</t>
  </si>
  <si>
    <t>1RU Macmini Mount (2 slots)</t>
  </si>
  <si>
    <t>Maintenance &amp; Support Renewals</t>
  </si>
  <si>
    <t>Lenovo server maintenance and Support Renewals</t>
  </si>
  <si>
    <t>Cisco SFP-10G-LRM</t>
  </si>
  <si>
    <t>Cisco SFP-10G-SR</t>
  </si>
  <si>
    <t>SmartNet 3 Year 2x7 Support</t>
  </si>
  <si>
    <t>F92ERLNLNSNM03</t>
  </si>
  <si>
    <t>F92ERLNLNSNM05</t>
  </si>
  <si>
    <t>Commissioning &amp; PM of UPS installation</t>
  </si>
  <si>
    <t>Installation/Commissioning Panda</t>
  </si>
  <si>
    <t>APC Smart-UPS RT 3/5/6kVA input/output hardwire kit</t>
  </si>
  <si>
    <t>China FATP Installation charges per room (rack/stack/cable)</t>
  </si>
  <si>
    <t>China Panda Installation charges per room (rack/stack/cable)</t>
  </si>
  <si>
    <t>WayCom</t>
  </si>
  <si>
    <t>LanTro</t>
  </si>
  <si>
    <t>Outside China installation charges</t>
  </si>
  <si>
    <t>HK Installation</t>
  </si>
  <si>
    <t>Northland Controls</t>
  </si>
  <si>
    <t>Global Security - move (1) room of equipment</t>
  </si>
  <si>
    <t>WQSC-Batt Replacement Labor</t>
  </si>
  <si>
    <t>WQSC-Uninstallation Move Service</t>
  </si>
  <si>
    <t>Vietnam</t>
  </si>
  <si>
    <t>MAP-KAFKA</t>
  </si>
  <si>
    <t>Isilon H500 System + Support + Install 2TB</t>
  </si>
  <si>
    <t>Isilon H500 System + Support + Install 4TB</t>
  </si>
  <si>
    <t>JUNOS-32</t>
  </si>
  <si>
    <t>Support for ThinkSystem SR650 (2RU)</t>
  </si>
  <si>
    <t>Support for ThinkSystem SR630 (1RU)</t>
  </si>
  <si>
    <t>WQSC-Commissioning &amp; PM of UPS installation JMET site - TBD by site</t>
  </si>
  <si>
    <t>WQSC-Installation and project management, including travel cost for remote site</t>
  </si>
  <si>
    <t>Bundled with NH2068</t>
  </si>
  <si>
    <t>DCS-7050SX-64-F</t>
  </si>
  <si>
    <t>Arista 7050X, 48x10GbE (SFP+) &amp; 4xQSFP+ switch, front-to-rear air, 2xAC, 2xC13-C14 cords</t>
  </si>
  <si>
    <t>Puppet</t>
  </si>
  <si>
    <t>Ent Deploy 160 HR</t>
  </si>
  <si>
    <t>GPU Server (HYHJ + HYIK) for ML</t>
  </si>
  <si>
    <t>Security</t>
  </si>
  <si>
    <t>GLC-LH-SMD=</t>
  </si>
  <si>
    <t>LIC-FIX-2-E</t>
  </si>
  <si>
    <t>EW3P0000557</t>
  </si>
  <si>
    <t>Oracle</t>
  </si>
  <si>
    <t>IBM</t>
  </si>
  <si>
    <t>Solace</t>
  </si>
  <si>
    <t>Palo Alto Networks</t>
  </si>
  <si>
    <t>Zenoss</t>
  </si>
  <si>
    <t>Oracle Linux</t>
  </si>
  <si>
    <t>Tableau Elite Support</t>
  </si>
  <si>
    <t>Atlassian Confluence</t>
  </si>
  <si>
    <t>YourKit Java Profiler License</t>
  </si>
  <si>
    <t>IntelliJ IDEA License</t>
  </si>
  <si>
    <t>Aqua Data Studio License</t>
  </si>
  <si>
    <t>Jenkins License Support</t>
  </si>
  <si>
    <t>XL Deploy</t>
  </si>
  <si>
    <t>Druid</t>
  </si>
  <si>
    <t>Mesosphere</t>
  </si>
  <si>
    <t>Elasticsearch</t>
  </si>
  <si>
    <t>Sonar</t>
  </si>
  <si>
    <t>Elk Grove Support &amp; Maint for SDS</t>
  </si>
  <si>
    <t>CSMC Support &amp; Maint for SDS</t>
  </si>
  <si>
    <t>CWNJ Support &amp; Maint for SDS</t>
  </si>
  <si>
    <t>FXBZ Support &amp; Maint for SDS</t>
  </si>
  <si>
    <t>FXCD Support &amp; Maint for SDS</t>
  </si>
  <si>
    <t>FXGL Support &amp; Maint for SDS</t>
  </si>
  <si>
    <t>FXLHi Support &amp; Maint for SDS</t>
  </si>
  <si>
    <t>FXTY Support &amp; Maint for SDS</t>
  </si>
  <si>
    <t>FXZZ Support &amp; Maint for SDS</t>
  </si>
  <si>
    <t>NLDCi Support &amp; Maint for SDS</t>
  </si>
  <si>
    <t>PGKS Support &amp; Maint for SDS</t>
  </si>
  <si>
    <t>PGPD Support &amp; Maint for SDS</t>
  </si>
  <si>
    <t>USSH Support &amp; Maint for SDS</t>
  </si>
  <si>
    <t>WIKS Support &amp; Maint for SDS</t>
  </si>
  <si>
    <t>IAC Support &amp; Maint for SDS</t>
  </si>
  <si>
    <t>BYLG Support &amp; Maint for SDS</t>
  </si>
  <si>
    <t>CORK Support &amp; Maint for SDS</t>
  </si>
  <si>
    <t>FLAU Support &amp; Maint for SDS</t>
  </si>
  <si>
    <t>FXLHm Support &amp; Maint for SDS</t>
  </si>
  <si>
    <t>NLDCm Support &amp; Maint for SDS</t>
  </si>
  <si>
    <t>QCA Support &amp; Maint for SDS</t>
  </si>
  <si>
    <t>QSMC Support &amp; Maint for SDS</t>
  </si>
  <si>
    <t>HK Colo Support &amp; Maint for SDS</t>
  </si>
  <si>
    <t>PGSZ Support &amp; Maint for SDS</t>
  </si>
  <si>
    <t>FXHA Support &amp; Maint for SDS</t>
  </si>
  <si>
    <t>FOPY Support &amp; Maint for SDS</t>
  </si>
  <si>
    <t>FONN Support &amp; Maint for SDS</t>
  </si>
  <si>
    <t>FLKS Support &amp; Maint for SDS</t>
  </si>
  <si>
    <t>FLDG Support &amp; Maint for SDS</t>
  </si>
  <si>
    <t>FXKS Support &amp; Maint for SDS</t>
  </si>
  <si>
    <t>GTLY Support &amp; Maint for SDS</t>
  </si>
  <si>
    <t>JAHS Support &amp; Maint for SDS</t>
  </si>
  <si>
    <t>JAWX Support &amp; Maint for SDS</t>
  </si>
  <si>
    <t>MOKS Support &amp; Maint for SDS</t>
  </si>
  <si>
    <t>JBGP Support &amp; Maint for SDS</t>
  </si>
  <si>
    <t>FXBK Support &amp; Maint for SDS</t>
  </si>
  <si>
    <t>ITKS Support &amp; Maint for SDS</t>
  </si>
  <si>
    <t>ITJI Support &amp; Maint for SDS</t>
  </si>
  <si>
    <t>ACCH Support &amp; Maint for SDS</t>
  </si>
  <si>
    <t>TPXM Support &amp; Maint for SDS</t>
  </si>
  <si>
    <t>SHQT Support &amp; Maint for SDS</t>
  </si>
  <si>
    <t>PMDG Support &amp; Maint for SDS</t>
  </si>
  <si>
    <t>LGNJ Support &amp; Maint for SDS</t>
  </si>
  <si>
    <t>GTWF Support &amp; Maint for SDS</t>
  </si>
  <si>
    <t>ROWJ Support &amp; Maint for SDS</t>
  </si>
  <si>
    <t>GISZ Support &amp; Maint for SDS</t>
  </si>
  <si>
    <t>FXJD Support &amp; Maint for SDS</t>
  </si>
  <si>
    <t>FXVY Support &amp; Maint for SDS</t>
  </si>
  <si>
    <t>HPWL Support &amp; Maint for SDS</t>
  </si>
  <si>
    <t>CPSZ Support &amp; Maint for SDS</t>
  </si>
  <si>
    <t>NCHM Support &amp; Maint for SDS</t>
  </si>
  <si>
    <t>WIJK Support &amp; Maint for SDS</t>
  </si>
  <si>
    <t>WIJK2 Support &amp; Maint for SDS</t>
  </si>
  <si>
    <t>RONJ Support &amp; Maint for SDS</t>
  </si>
  <si>
    <t>CMDG Support &amp; Maint for SDS</t>
  </si>
  <si>
    <t>ROGZ Support &amp; Maint for SDS</t>
  </si>
  <si>
    <t>STQX Support &amp; Maint for SDS</t>
  </si>
  <si>
    <t>SPWX1 Support &amp; Maint for SDS</t>
  </si>
  <si>
    <t>SPWX2 Support &amp; Maint for SDS</t>
  </si>
  <si>
    <t>SPWX3 Support &amp; Maint for SDS</t>
  </si>
  <si>
    <t>GTBN Support &amp; Maint for SDS</t>
  </si>
  <si>
    <t>FODN Support &amp; Maint for SDS</t>
  </si>
  <si>
    <t>CASZ Support &amp; Maint for SDS</t>
  </si>
  <si>
    <t>CATZ Support &amp; Maint for SDS</t>
  </si>
  <si>
    <t>NCVP Support &amp; Maint for SDS</t>
  </si>
  <si>
    <t>GTSD Support &amp; Maint for SDS</t>
  </si>
  <si>
    <t>LGYB Support &amp; Maint for SDS</t>
  </si>
  <si>
    <t>LGYM Support &amp; Maint for SDS</t>
  </si>
  <si>
    <t>MESZ Support &amp; Maint for SDS</t>
  </si>
  <si>
    <t>NSDG Support &amp; Maint for SDS</t>
  </si>
  <si>
    <t>FOHM Support &amp; Maint for SDS</t>
  </si>
  <si>
    <t>WIZS Support &amp; Maint for SDS</t>
  </si>
  <si>
    <t>ITCZ Support &amp; Maint for SDS</t>
  </si>
  <si>
    <t>FXZA Support &amp; Maint for SDS</t>
  </si>
  <si>
    <t>JACD Support &amp; Maint for SDS</t>
  </si>
  <si>
    <t>SASZ Support &amp; Maint for SDS</t>
  </si>
  <si>
    <t>CASQ Support &amp; Maint for SDS</t>
  </si>
  <si>
    <t>INFY Support &amp; Maint for SDS</t>
  </si>
  <si>
    <t>SUSG Support &amp; Maint for SDS</t>
  </si>
  <si>
    <t>AEFK Support &amp; Maint for SDS</t>
  </si>
  <si>
    <t>FXDT Support &amp; Maint for SDS</t>
  </si>
  <si>
    <t>GGEC Support &amp; Maint for SDS</t>
  </si>
  <si>
    <t>PGPDr Support &amp; Maint for SDS</t>
  </si>
  <si>
    <t>SMCL Support &amp; Maint for SDS</t>
  </si>
  <si>
    <t>BIHY Support &amp; Maint for SDS</t>
  </si>
  <si>
    <t>LELY Support &amp; Maint for SDS</t>
  </si>
  <si>
    <t>KOYQ Support &amp; Maint for SDS</t>
  </si>
  <si>
    <t>CSAT Support &amp; Maint for SDS</t>
  </si>
  <si>
    <t>HPAM Support &amp; Maint for SDS</t>
  </si>
  <si>
    <t>PGEG Support &amp; Maint for SDS</t>
  </si>
  <si>
    <t>SOFTWARE/ MISC Support &amp; Maint for SDS</t>
  </si>
  <si>
    <t>Salto</t>
  </si>
  <si>
    <t>CU42E0TUS</t>
  </si>
  <si>
    <t>Control Unit 42E0 US plug</t>
  </si>
  <si>
    <t>CU4200TUS</t>
  </si>
  <si>
    <t>Control Unit 4200 US plug</t>
  </si>
  <si>
    <t>WRDJ0E4B</t>
  </si>
  <si>
    <t>WR4000 iCLASS BLE Black Euro Square</t>
  </si>
  <si>
    <t xml:space="preserve">ECH0ENUS </t>
  </si>
  <si>
    <t xml:space="preserve">Encoder HID iClass E US </t>
  </si>
  <si>
    <t>PPD800</t>
  </si>
  <si>
    <t>Portable Programming Unit Proximity, USB</t>
  </si>
  <si>
    <t>SPAONLINE</t>
  </si>
  <si>
    <t>ProAccess SPACE OnLine</t>
  </si>
  <si>
    <t>SPACE-OPT-0020</t>
  </si>
  <si>
    <t>SAM Custom Keys Interface</t>
  </si>
  <si>
    <t>SAMKITH</t>
  </si>
  <si>
    <t>HID iCLASS SAM Kit</t>
  </si>
  <si>
    <t>SPACE-OPT-0016-1</t>
  </si>
  <si>
    <t>Mobile Users</t>
  </si>
  <si>
    <t>PCH004-50</t>
  </si>
  <si>
    <t>Prox.Card HID32KS BL 16K/16+16K/1 SECTORS</t>
  </si>
  <si>
    <t xml:space="preserve">XS4 Geo Cylinder (Rack Lock) </t>
  </si>
  <si>
    <t>Full Site support with preventative Maintenance</t>
  </si>
  <si>
    <t>Puppet Enterprise Deployment</t>
  </si>
  <si>
    <t>Estimated Travel &amp; Expenses</t>
  </si>
  <si>
    <t>Puppet Enterprise Deployment JMET</t>
  </si>
  <si>
    <t>Estimated Travel &amp; Expenses JMET</t>
  </si>
  <si>
    <t>PRP-ZSD-OP-BSC</t>
  </si>
  <si>
    <t>PAN-PA-5060-TP-HA2</t>
  </si>
  <si>
    <t>Threat prevention subscription for device in an HA pair year 1, PA-5060</t>
  </si>
  <si>
    <t>PAN-SVC-PREM-5060</t>
  </si>
  <si>
    <t>Premium support year 1, PA-5060</t>
  </si>
  <si>
    <t>RedHat Ansible Tower</t>
  </si>
  <si>
    <t xml:space="preserve">Standard </t>
  </si>
  <si>
    <t xml:space="preserve">Up to 100 nodes </t>
  </si>
  <si>
    <t xml:space="preserve">Basic Support </t>
  </si>
  <si>
    <t>Eve NG Ltd</t>
  </si>
  <si>
    <t xml:space="preserve">EVE Learning Center Edition </t>
  </si>
  <si>
    <t>Emulated Virtual Environment for Network Engineering - 6*Admin License + 20*Editor License</t>
  </si>
  <si>
    <t>Acunetix</t>
  </si>
  <si>
    <t xml:space="preserve">Enterprise 5 Engine </t>
  </si>
  <si>
    <t xml:space="preserve">1yr MA </t>
  </si>
  <si>
    <t>Rapid7</t>
  </si>
  <si>
    <t>MSTECHSUB</t>
  </si>
  <si>
    <t>CheckMarx</t>
  </si>
  <si>
    <t>Cx-User - MUS (Maintenance, Upgrades, and Support) Year 1</t>
  </si>
  <si>
    <t>Cx-Auditor - MUS (Maintenance, Upgrades, and Support) Year 1</t>
  </si>
  <si>
    <t>Cx-Integration Suite License - MUS (Maintenance, Upgrades, and Support) Year 1</t>
  </si>
  <si>
    <t>Open Source Analysis - 1 yr</t>
  </si>
  <si>
    <t>Unit cost per 2015 agreement and PR91382166 May 2018</t>
  </si>
  <si>
    <t>Site Warranty - Advanced Support JMET</t>
  </si>
  <si>
    <t>Metasploit Pro Technical Support &amp; Upgrades and Exploit Updates Technical Support &amp; Upgrades</t>
  </si>
  <si>
    <t>Placeholder by Jon</t>
  </si>
  <si>
    <t>Citrix NetScaler SDX 11542 (8x10GE BASE-X SFP+ &amp; 4x1000BASE-X SFP); SFP+/SFP Sold Separately</t>
  </si>
  <si>
    <t>3011828-E7</t>
  </si>
  <si>
    <t>DCS-7050QX-32S-R-DC</t>
  </si>
  <si>
    <t>Arista 7050X, 32xQSFP+ &amp; 4xSFP+ switch, rear-to-front airflow and dual DC power supplies</t>
  </si>
  <si>
    <t>FOC</t>
  </si>
  <si>
    <t>Correct p/n. BOM had 3015557-E2 which is wrong</t>
  </si>
  <si>
    <t>Included in bundle not sold alone</t>
  </si>
  <si>
    <t>$7,000 each and Qty=5</t>
  </si>
  <si>
    <t>qty=1</t>
  </si>
  <si>
    <t>85 users</t>
  </si>
  <si>
    <t xml:space="preserve">Ngnix </t>
  </si>
  <si>
    <t xml:space="preserve">Ngnix - Plus Instance </t>
  </si>
  <si>
    <t>3003719-E7</t>
  </si>
  <si>
    <t>Machine Metrics</t>
  </si>
  <si>
    <t>01GX367</t>
  </si>
  <si>
    <t>SRX-XFP-10GE-SR</t>
  </si>
  <si>
    <t>-</t>
  </si>
  <si>
    <t>SRX-XFP-10GE-LR</t>
  </si>
  <si>
    <t>OBEL06</t>
  </si>
  <si>
    <t>X-6510-24-16G-R</t>
  </si>
  <si>
    <t>Xtend+Climb</t>
  </si>
  <si>
    <t>XCU1017</t>
  </si>
  <si>
    <t>1-Step Plastic Portable Rolling Stable Step Stool with 300 lb. Load Capacity</t>
  </si>
  <si>
    <t xml:space="preserve">6FT Type IAA Fiberglass Electricians JobStation,Reach Height 10FT </t>
  </si>
  <si>
    <t xml:space="preserve">Badger and AXIS surveillance Software Integration with unauthorized access detection and central management platform. </t>
  </si>
  <si>
    <t>CON-3SNTP-WC3654</t>
  </si>
  <si>
    <t>A300 with 3.8SSD</t>
  </si>
  <si>
    <t>A300 support</t>
  </si>
  <si>
    <t>SVC-7050SX-64-1M-4H</t>
  </si>
  <si>
    <t>1 Month A-Care Software &amp; 4HR Hardware Replacement/Same Day Ship for 7050SX-64</t>
  </si>
  <si>
    <t>SKU: SUB-RM-OP-BSC, Resource Manager Subscription @$49.26 each for 3,167 units</t>
  </si>
  <si>
    <t>JA</t>
  </si>
  <si>
    <t>BUSINESS</t>
  </si>
  <si>
    <t xml:space="preserve"> </t>
  </si>
  <si>
    <t>S-item EOL</t>
  </si>
  <si>
    <t>Q6054</t>
  </si>
  <si>
    <t>Q6054 NTWK CAM 36X PTZ D/N 60HZ 24V</t>
  </si>
  <si>
    <t>Updated to correct p/n C3850-4PT-KIT</t>
  </si>
  <si>
    <t>C3850-4PT-KIT</t>
  </si>
  <si>
    <t>P/N should be SRX4200-AC</t>
  </si>
  <si>
    <t>WF - validated Nov 2018</t>
  </si>
  <si>
    <t>Colorchip</t>
  </si>
  <si>
    <t>C100Q020CWDM403B</t>
  </si>
  <si>
    <t>QSFP28 CWDM4</t>
  </si>
  <si>
    <t>EX-SFP-1GE-SX</t>
  </si>
  <si>
    <t>1000BASE-SX GIGABIT ETHERNET OPTICS SMALL FORM FACTOR PLUGGABLE </t>
  </si>
  <si>
    <t>Dell/EMC</t>
  </si>
  <si>
    <t>System</t>
  </si>
  <si>
    <t>458-000-970</t>
  </si>
  <si>
    <t>456-107-989</t>
  </si>
  <si>
    <t>M-PSM-SW-DD-DD1</t>
  </si>
  <si>
    <t>PS-PD-DDTRACKING</t>
  </si>
  <si>
    <t>PS-BAS-DDVE</t>
  </si>
  <si>
    <t>Data Domain Virtual Edition</t>
  </si>
  <si>
    <t>DD VE Capacity License</t>
  </si>
  <si>
    <t>DD VE Perpetual Cap NF 1TB=CA</t>
  </si>
  <si>
    <t>PROSUPPORT w/Mission Critical Software</t>
  </si>
  <si>
    <t>Data Domain Prodeploy Tracking</t>
  </si>
  <si>
    <t>DD VE Configuration</t>
  </si>
  <si>
    <t>New - 11142018</t>
  </si>
  <si>
    <t>PKG-3560-HPTRGM3-6x10GE</t>
  </si>
  <si>
    <t>LIC-SolAdmin-Appl</t>
  </si>
  <si>
    <t>MTCE-H/W-STD-002</t>
  </si>
  <si>
    <t>3560 high performance topic routing guaranteed messaging configuration with:</t>
  </si>
  <si>
    <t>Solace Systems SolAdmin -­‐ single appliance license.</t>
  </si>
  <si>
    <t>Gilbert O</t>
  </si>
  <si>
    <t>Walter F</t>
  </si>
  <si>
    <t>Nancy L</t>
  </si>
  <si>
    <t>Rohit G</t>
  </si>
  <si>
    <t>Solace Standard Support Plan for Enterprise Hardware  One year in duration, renewable annually.</t>
  </si>
  <si>
    <t>Kacton D</t>
  </si>
  <si>
    <t>New - 12022018</t>
  </si>
  <si>
    <t>HX3321 3 yr Support for HX3321 server</t>
  </si>
  <si>
    <t xml:space="preserve">3321, 36C, 768GB, 6x2.4TB HDD, 2TB SSD </t>
  </si>
  <si>
    <t>FTLC1152RGPL</t>
  </si>
  <si>
    <t xml:space="preserve">XCVR, QSFP28, 2KM, 100G CWDM4 FEC, 4x 13XXNM DFB,, SM, PULL TAB, LC </t>
  </si>
  <si>
    <t>SPX5K-SPC-4-15-320</t>
  </si>
  <si>
    <t>SRX5000 Line Next-Gen Service Processing Card (featuring 20 M sessions)</t>
  </si>
  <si>
    <t>SRX-MIC-10XG-SFPP</t>
  </si>
  <si>
    <t>MIC with 10x10GE SFP+ Interfaces</t>
  </si>
  <si>
    <t>SRX5600-PWR-AC</t>
  </si>
  <si>
    <t>High-Capacity AC Power Supply</t>
  </si>
  <si>
    <t>SRX5600BASE-HC-AC</t>
  </si>
  <si>
    <t>AC SRX5600 chassis, includes RE, SCB, 2 AC,high capacity power supplies</t>
  </si>
  <si>
    <t>SRX5K-MPC</t>
  </si>
  <si>
    <t>Modular Port Concentrator</t>
  </si>
  <si>
    <t>SRX5K-RE-1800X4</t>
  </si>
  <si>
    <t>SRX5000 line Routing Engine,</t>
  </si>
  <si>
    <t>SRX5K-SCBE</t>
  </si>
  <si>
    <t>SCB SRX5000 line Switch Control Board</t>
  </si>
  <si>
    <t>Support for EF560 w/24x 1.6TB SSD, cables, OS enablement, NRD 36M</t>
  </si>
  <si>
    <t>EF560 1.6TB</t>
  </si>
  <si>
    <t>EF560 w/24x 1.6TB SSD, rail kit, OS enablement</t>
  </si>
  <si>
    <t xml:space="preserve">PAN-PA-5060 </t>
  </si>
  <si>
    <t>IDS Network Device</t>
  </si>
  <si>
    <t>PAN-PA-5060-TP-3YR-HA2</t>
  </si>
  <si>
    <t>Threat prevention subscription 3-year prepaid, PS-506 HA Mode</t>
  </si>
  <si>
    <t>PAN-SVC-BKLN-5060-3YR</t>
  </si>
  <si>
    <t>Partner enabled premium support 3-year prepaid, PA-5060</t>
  </si>
  <si>
    <t>Blue</t>
  </si>
  <si>
    <t>2 Meter RJ45 Cat5e Copper Cable</t>
  </si>
  <si>
    <t>1 Meter LC - LC 50/125</t>
  </si>
  <si>
    <t>2 Meter LC - LC 50/125</t>
  </si>
  <si>
    <t>QCPBCBCBXX60</t>
  </si>
  <si>
    <t>QN CABLE ASSEMBLY, CAT 6, CMP, BLUE UTP 60FT</t>
  </si>
  <si>
    <t>AP9879</t>
  </si>
  <si>
    <t>Power Adapter:  C20 - C13</t>
  </si>
  <si>
    <t xml:space="preserve">zlock-zC20-C20- C19-1.5M / Black </t>
  </si>
  <si>
    <t xml:space="preserve">zLock-zC20-12-aC19-2m zLock Power Cord, Locking C20 to Locking C19, 12AWG x 1.5 Meter, Black </t>
  </si>
  <si>
    <t>zlock-zC20-C20- C19-1.5M / Blue</t>
  </si>
  <si>
    <t>zLock-zC20-12-aC19-2m zLock Power Cord, Locking C20 to Locking C19, 12AWG x 1.5 Meter, Blue</t>
  </si>
  <si>
    <t xml:space="preserve">zlock-zC20-C20- C19-1M / Black </t>
  </si>
  <si>
    <t xml:space="preserve">zLock-zC20-12-aC19-1m zLock Power Cord, Locking C20 to Locking C19, 12AWG x 1Meter, Black </t>
  </si>
  <si>
    <t>zlock-zC20-C20- C19-1M / Blue</t>
  </si>
  <si>
    <t>zLock-zC20-12-aC19-1m zLock Power Cord, Locking C20 to Locking C19, 12AWG x 1Meter, Blue</t>
  </si>
  <si>
    <t>Citrix NetScaler Standard 4 post rail kit (28"-38") for 14/25T/5/8/115xxx series and 17550-21550 model except MPX 15000/17000/22000</t>
  </si>
  <si>
    <t>Deb sub budget  11302018</t>
  </si>
  <si>
    <t>Deb sub budget  11302018, clarify model - Blue</t>
  </si>
  <si>
    <t>QCPBCBCBXX25</t>
  </si>
  <si>
    <t>QN CABLE ASSEMBLY, CAT 6, CMP, BLUE UTP 25FT</t>
  </si>
  <si>
    <t>DCS-7500-SUP2# </t>
  </si>
  <si>
    <t>Supervisor-2 module for 7500 Series (ships in chassis)</t>
  </si>
  <si>
    <t>DCS-7500R2M-36CQ-LC# </t>
  </si>
  <si>
    <t>7500R2 Series 36 port 100GbE QSFP100 with MACSec, wirespeed line card (ships in chassis)</t>
  </si>
  <si>
    <t>DCS-7504R-BND</t>
  </si>
  <si>
    <t>Arista 7504R Chassis bundle. Includes 7504N chassis, 4x3kW PS, 6xFM-R, 1xSup2</t>
  </si>
  <si>
    <t>DCS-7500R2AK-48YCQ-LC</t>
  </si>
  <si>
    <t>7500R2 Series 48 port 10/25GbE SFP+ and 2 port 100GbE QSFP AlgoMatch, 2M routes, wirespeed line card (spare)</t>
  </si>
  <si>
    <t>SVC-7504R-1M-NB </t>
  </si>
  <si>
    <t>1-Month A-Care Software &amp; 8x5xNBD Hardware Replacement/Same Day Ship for 7504R</t>
  </si>
  <si>
    <t>LIC-MOD-1-MACSEC </t>
  </si>
  <si>
    <t>MACSEC Encryption License for Arista Modular switches - Encryption with MACSEC capable Linecard</t>
  </si>
  <si>
    <t>LIC-MOD-1-E </t>
  </si>
  <si>
    <t>Enhanced Software License for Arista Modular Switches - 4 slots (OSPF, BGP, PIM)</t>
  </si>
  <si>
    <t>Z0R7</t>
  </si>
  <si>
    <t xml:space="preserve">2.6GHz Intel Dual-Core Core i5, 16GB 1600MHz LPDDR3 </t>
  </si>
  <si>
    <t>3014034-E7</t>
  </si>
  <si>
    <t>Citrix NetScaler MPX AC Power Supply 1000w 14000, 14000-40G, 14000-40S, 25000T and 25000-40G Series FRU</t>
  </si>
  <si>
    <t>Deb 12042018 note</t>
  </si>
  <si>
    <t>FCLF8522P2BTL</t>
  </si>
  <si>
    <t xml:space="preserve">3013081-E7 </t>
  </si>
  <si>
    <t>Citrix NetScaler VPX 1000 Mbps Enterprise Edition</t>
  </si>
  <si>
    <t xml:space="preserve">4034497-E7 </t>
  </si>
  <si>
    <t>CSS Select Citrix NetScaler VPX 1000 Mbps Enterprise Edition 1 Year</t>
  </si>
  <si>
    <t>SRX4200</t>
  </si>
  <si>
    <t xml:space="preserve">SRX4200 Services Gateway </t>
  </si>
  <si>
    <t>changed p/n 3017531-EZ to 3017531-E7</t>
  </si>
  <si>
    <t>3017531-E7</t>
  </si>
  <si>
    <t>Amazon</t>
  </si>
  <si>
    <t>VF-20R5/BK</t>
  </si>
  <si>
    <t>Reusable Hook &amp; Loop Strong Grip Fastener Roll with Soft Touch Microfiber Velour 3/4" x 16' (3/4" Wide, 16 Feet Long) - Black</t>
  </si>
  <si>
    <t>LIC-FIX-2-E </t>
  </si>
  <si>
    <t>Brocade</t>
  </si>
  <si>
    <t>Brocade 6510 24pt 16Gb with rackmount kit</t>
  </si>
  <si>
    <t>Support for Brocade 6510 24pt 16Gb - 3 YEAR</t>
  </si>
  <si>
    <t>SFP-10G-LR=</t>
  </si>
  <si>
    <t>10GBASE-LR SFP MODULE</t>
  </si>
  <si>
    <t>4041308-E7</t>
  </si>
  <si>
    <t>FTLX8573D3BCL</t>
  </si>
  <si>
    <t>XCVR,SFP+,850NM VCSEL,MM,10GBASE-SR,LIMITING,ROHS COMPLIANT</t>
  </si>
  <si>
    <t>FTLX1475D3BCV</t>
  </si>
  <si>
    <t>1G/10G Dual-Rate SFP+ SMF optical xcvr</t>
  </si>
  <si>
    <t>JUNOS</t>
  </si>
  <si>
    <t>FAS8200 Metrocluster with 12x 1.8TB SAS shelves, Metrocluster switches, Metrocluster bridges, cables, cabinet, OS enablement</t>
  </si>
  <si>
    <t xml:space="preserve">EF570 3.2TB SSD, cables, OS enablement, rail kit </t>
  </si>
  <si>
    <t>EF570 8x3.2TB SSD, cables, OS enablement, rail kit</t>
  </si>
  <si>
    <t>used higher cost needs to be clarified</t>
  </si>
  <si>
    <t>E-X4101B</t>
  </si>
  <si>
    <t>SSD 3.2TB</t>
  </si>
  <si>
    <t>PAN-PA-5220-AC</t>
  </si>
  <si>
    <t>Palo Alto Networks PA-5220 with redundant AC power supplies</t>
  </si>
  <si>
    <t>PAN-SVC-PREM-5220-3YR</t>
  </si>
  <si>
    <t>Premium support 3-year prepaid, PA-5220</t>
  </si>
  <si>
    <t>UTPCH1.5MBUY</t>
  </si>
  <si>
    <t xml:space="preserve">1.5 METER COPPER PATCH CORD, CATEGORY 5E, BLUE UTP CABLE </t>
  </si>
  <si>
    <t xml:space="preserve">WQSC - Commissioning &amp; PM of UPS installation </t>
  </si>
  <si>
    <t>WQSC - Project Management - Logistics coordination, single point of contact, project planning and installation supervision and travel for remote site</t>
  </si>
  <si>
    <t>AP4423</t>
  </si>
  <si>
    <t>Rack ATS, 230V, 16A, C20 in, (8) C13 (1) C19 out</t>
  </si>
  <si>
    <t>AC3120L (ROW)</t>
  </si>
  <si>
    <t xml:space="preserve">CodeSafe (formerly SEE) Restricted Activation (Users only) </t>
  </si>
  <si>
    <t>OBEL04</t>
  </si>
  <si>
    <t>4FT Type IAA Fiberglass Electricians JobStation,Reach Height 8FT</t>
  </si>
  <si>
    <t>NBACS125</t>
  </si>
  <si>
    <t>NetBotz 125kHZ Rack Access Control</t>
  </si>
  <si>
    <t>Kirk B.</t>
  </si>
  <si>
    <t>IBM Cloud Object Storage Slicestor S2212A with Qty. 9 10TB High-workload drives. Includes 3 year 9x5 support</t>
  </si>
  <si>
    <t>WUPGSTRTUP7-UG-02</t>
  </si>
  <si>
    <t>Schneider Electric Scheduling Upgrade to 7X24 for Existing Startup Service for 41 to 150 kVA</t>
  </si>
  <si>
    <t>WUPGASSEM7-UG-02</t>
  </si>
  <si>
    <t>Scheduling Upgrade to 7X24 for Existing Assembly Service for 41 to 150 kVA</t>
  </si>
  <si>
    <t>WOE2YR-PX-72</t>
  </si>
  <si>
    <t>2 Year Onsite Warranty Extension for Symmetra PX 64kW with PDU/XR</t>
  </si>
  <si>
    <t>WUPG4HR-UG-02</t>
  </si>
  <si>
    <t>1 Year 4HR 7X24 Response Upgrade to Factor Warranty or Existing Service Contract for 41 to 150 kVA</t>
  </si>
  <si>
    <t>Tariff US - 10GBASE-SRL</t>
  </si>
  <si>
    <t>Tariff US - DCS-7010T-48-F</t>
  </si>
  <si>
    <t>Tariff US - DCS-7050QX-32S-R-DC</t>
  </si>
  <si>
    <t>Tariff US - DCS-7050SX-64-F</t>
  </si>
  <si>
    <t>Tariff US - DCS-7050SX-64-R</t>
  </si>
  <si>
    <t>NetScalar 14030  Edition(8x10GE BASE-X SFP+ 4x1000BASE-X SFP); SFP+/SFP Sold Separately</t>
  </si>
  <si>
    <t>3013611-E7</t>
  </si>
  <si>
    <t>Citrix ADC MPX 14030 Advanced Edition (16x10G SFP+) SFP+ Sold separately</t>
  </si>
  <si>
    <t>Added PN from request on line 685</t>
  </si>
  <si>
    <t>7X06UULD00</t>
  </si>
  <si>
    <t>4038943-E7</t>
  </si>
  <si>
    <t>1 Year Gold Maintenance Citrix ADC MPX 14030 Advanced Edition</t>
  </si>
  <si>
    <t>EF570 24x1.6TB SSD, cables, rail kit</t>
  </si>
  <si>
    <t>OS Enablement,Per 0.1TB</t>
  </si>
  <si>
    <t>SupportEdge Premium, 4hr, NRD 36M for EF570A 1.6TB</t>
  </si>
  <si>
    <t>Direct support contract through Citrix</t>
  </si>
  <si>
    <t>PKG-3530-TRGM-4x1GE</t>
  </si>
  <si>
    <t>MTCE-H/W-PLATINUM</t>
  </si>
  <si>
    <t>Solace Platinum Support Plan for Enterprise Hardware (hardware maintenance with advanced replacement option, all major and
minor software upgrades and maintenance releases, all major and minor API upgrades and maintenance releases, email support,
24x7x365 telephone support for Severity 1 bugs and during normal business hours for Severity 2-4 bugs). This plan is one year in
duration, renewable annually.</t>
  </si>
  <si>
    <t>IBM Cloud Object Storage Slicestor S2212A with Qty. 12 10TB High-workload drives. Includes 3 year 9x5 support</t>
  </si>
  <si>
    <t>IBM Cloud Object Storage Slicestor 2584 with Qty. 28 8TB 7.2K 3.5 In HDD Enterprise. Includes 3 year 9x5 support</t>
  </si>
  <si>
    <t>Well-Shin</t>
  </si>
  <si>
    <t>6' 14/3 SJTW BLACK I C14 TO C19</t>
  </si>
  <si>
    <t>Updated price</t>
  </si>
  <si>
    <t>Price change</t>
  </si>
  <si>
    <t>M250-0001</t>
  </si>
  <si>
    <t>433 MHz Reader Kit</t>
  </si>
  <si>
    <t>10% Tariff on M250-0001</t>
  </si>
  <si>
    <t>M174-iT05-000</t>
  </si>
  <si>
    <t>IR-Enabled IT Asset Sensor Only</t>
  </si>
  <si>
    <t>OTAB-i010</t>
  </si>
  <si>
    <t>Flag Tab (4 inch)</t>
  </si>
  <si>
    <t>R120-0B100</t>
  </si>
  <si>
    <t>Door Sensor</t>
  </si>
  <si>
    <t>See added lines 712 and 714 with updated and different HW specs</t>
  </si>
  <si>
    <t>Need pricing from Schneider GSC to add</t>
  </si>
  <si>
    <t>Tariff US - DCS-7500-SUP2# </t>
  </si>
  <si>
    <t>Tariff US - DCS-7500R2M-36CQ-LC# </t>
  </si>
  <si>
    <t>Tariff US - DCS-7504R-BND</t>
  </si>
  <si>
    <t>Tariff US - DCS-7500R2AK-48YCQ-LC</t>
  </si>
  <si>
    <t>Updated price for this PN</t>
  </si>
  <si>
    <t>7X02S3L700</t>
  </si>
  <si>
    <t>10% tariff applies to Cisco GLC-TE=</t>
  </si>
  <si>
    <t>Added 10% tariff to PN GLC-TE+</t>
  </si>
  <si>
    <t>Updated pricing</t>
  </si>
  <si>
    <t>X-6510-24- 16G</t>
  </si>
  <si>
    <t>UTPCH10MBUY</t>
  </si>
  <si>
    <t>F92ERLNLNSNM010</t>
  </si>
  <si>
    <t>LC-LC 9 M DUPL 1.6MM PATCH CORD 10M</t>
  </si>
  <si>
    <t>10 Meter RJ45 Cat5e Copper Cable</t>
  </si>
  <si>
    <t>FX2ERLNLNSNM002.5</t>
  </si>
  <si>
    <t>LC-LC, Multi mode, 3m, fiber optic 50/125 micron</t>
  </si>
  <si>
    <t>7X06TJHL00</t>
  </si>
  <si>
    <t>7X02UUL500</t>
  </si>
  <si>
    <t>7X02S2PF00</t>
  </si>
  <si>
    <t>7Y89S0FM00</t>
  </si>
  <si>
    <t>7X02S3KH00</t>
  </si>
  <si>
    <t>7X02S4PX00</t>
  </si>
  <si>
    <t>ThinkSystem SR630, 2xIntel Xeon Silver 4114 10C 2.2GHz 85W, 12x16GB 2Rx8,
8x1.2TB 10000, RAID 930-8i 2GB Flash PCIe
12Gb Adapter, 2x 750W, XCC Enterprise, ThinkSystem Toolless Slide Rail Kit with 1U CMA</t>
  </si>
  <si>
    <t>ThinkSystem SR650, 2xIntel Xeon Gold 6128 6C 3.4GHz 115W, 12x16GB 2Rx8,
14x8TB 7200, SW RD, 2x750W, XCC
Enterprise, ThinkSystem Tool less Slide Rail Kit with 2U CMA</t>
  </si>
  <si>
    <t>ThinkSystem SR630: 2x Intel Xeon Bronze 3104 6C 85W 1.7GHz Processor,  32GB TruDDR4 2666 MHz (1Rx8 1.2V) RDIMM, 8x ThinkSystem 2.5" 900GB 10K SAS 12Gb Hot Swap 512n HDD</t>
  </si>
  <si>
    <t>ThinkAgile HX3321 Certified Node 3YR, 2 X Intel Xeon Gold 6150 18C 165W 2.7GHz Processor</t>
  </si>
  <si>
    <t>Thins System SR630 Model: Intel Xeon Gold 6134 8C 130W 3.2GHz Processor, 64GB TruDDR4 2666 MHz (2Rx4 1.2V) RDIMM, 2x 5200 480GB MS SATA 2.5" HS SSD</t>
  </si>
  <si>
    <t xml:space="preserve">3530 topic routing guaranteed messaging configuration with:  - 1 3530 chassis, - 1 4x1GE Network Acceleration Blade (NAB), - 1 Topic Routing Blade (TRB) ,  - 1 Assured Delivery Blade 2 (ADB-2),  - 1 4G HBA, - 1 Enterprise License, - 2 RAID protected SSDs ,  - 2 1000W 100V-240V AC power modules (1+1 redundant), 1 rack mount kit,   - SolOS system software - </t>
  </si>
  <si>
    <t>Replace, 7X06TURC00  New config 7X06TJHL00 @ $13,033.44. Lower by 4%</t>
  </si>
  <si>
    <t>Replaces 7X02TURD00, New config 7X02S3L700 @ $14,385. Lower by 4%</t>
  </si>
  <si>
    <t>Replaces 7X02S19600, New config 7X02S4PX00 @ $15,714. Lower by 4%</t>
  </si>
  <si>
    <t>Changed tariff to 1%, Effective 04/01/19</t>
  </si>
  <si>
    <t>Smita K</t>
  </si>
  <si>
    <t>Place holder by business _ VOID 4/19</t>
  </si>
  <si>
    <t>Supplier quote 8/23/18</t>
  </si>
  <si>
    <t>1% tariff on all Arista HW, Effective 04/01/19</t>
  </si>
  <si>
    <t>INSTRUCTIONS:</t>
  </si>
  <si>
    <t>CATEGORY</t>
  </si>
  <si>
    <t>TYPE</t>
  </si>
  <si>
    <t>SUPPLIER</t>
  </si>
  <si>
    <t>DESCRIPTION</t>
  </si>
  <si>
    <t>GSM COMMENTS</t>
  </si>
  <si>
    <t>MODEL</t>
  </si>
  <si>
    <t>UPDATED BY</t>
  </si>
  <si>
    <t>4. LIST YOUR INITIAL IN THE UPDATED BY COLUMN IF YOU HAVE UPDATED ANY CONTENT IN THE ROW</t>
  </si>
  <si>
    <t>Tariff US - M250-0001</t>
  </si>
  <si>
    <t>Mesosphere Enterprise DC/OS. Premium Support</t>
  </si>
  <si>
    <t>From Atif, 4/27/19. Apple contracted rate</t>
  </si>
  <si>
    <t>AppDynamics</t>
  </si>
  <si>
    <t>AppDynamics Trouble Shooting tools. PLACEHOLER - COST UNDER NEGOTIATION</t>
  </si>
  <si>
    <t>From Atif, 4/27/19. PLACEHOLDER</t>
  </si>
  <si>
    <t>John K.</t>
  </si>
  <si>
    <t>1.  04/18/19 - GSM changed from Gilbert O to Smita K. for - Arista, Palo Alto, Junipter, Cisco and Gigamon( not listed here)</t>
  </si>
  <si>
    <t>2.  06/12/19 - GSM changed from Jermery S to John K. for - Panduit</t>
  </si>
  <si>
    <t xml:space="preserve">NOTES: </t>
  </si>
  <si>
    <t>4041308-E7 (4041309-E7)</t>
  </si>
  <si>
    <t>EW3P0000553 (EW3P0000632)</t>
  </si>
  <si>
    <t>GLC-TE Tariff 10%</t>
  </si>
  <si>
    <t>QR481C</t>
  </si>
  <si>
    <t>HPE SN6000B 16Gb 48/48 Pwr Pk+ FC Swch</t>
  </si>
  <si>
    <t>H1K92A3</t>
  </si>
  <si>
    <t>HPE 3Y Proactive Care 24x7 Service</t>
  </si>
  <si>
    <t>QK724A</t>
  </si>
  <si>
    <t>HPE B-series 16Gb SFP+SW XCVR</t>
  </si>
  <si>
    <t>HPE</t>
  </si>
  <si>
    <t>QK753C</t>
  </si>
  <si>
    <t>HPE SN6000B 16Gb 48/24 FC Switch</t>
  </si>
  <si>
    <t>H1K92A3     ZHG</t>
  </si>
  <si>
    <t>Updated to correct p/n FCLF8522P2BT</t>
  </si>
  <si>
    <t>Updated to correct p/n 4PT-KIT-T1=</t>
  </si>
  <si>
    <t>C3850-4PT-KIT=</t>
  </si>
  <si>
    <t>PN Added - 3013611</t>
  </si>
  <si>
    <t>Replaced by Z0R8</t>
  </si>
  <si>
    <t>EOL and has been replaced by JUNOS-64</t>
  </si>
  <si>
    <t>Replaced by SFPP-10GE-LR</t>
  </si>
  <si>
    <t>Replaced by SFPP-10GE-SR</t>
  </si>
  <si>
    <t>Replaced by 5PS7A01504</t>
  </si>
  <si>
    <t>EOL, replaced by 7Y89CTO3WW</t>
  </si>
  <si>
    <t>New - 11142018 - JMET (Apple will purchase directly)</t>
  </si>
  <si>
    <t xml:space="preserve">Walter F </t>
  </si>
  <si>
    <t>EOL replacement part E-X4134A 3.8TB drive</t>
  </si>
  <si>
    <t>EOL replacement part  EF570</t>
  </si>
  <si>
    <t>EOL replacement part FAS8200</t>
  </si>
  <si>
    <t xml:space="preserve">Rohit G </t>
  </si>
  <si>
    <t>Deb sub budget  11302018. Part EOL - replacement part PAN-PA-5220-AC</t>
  </si>
  <si>
    <t>Deb sub budget  11302018. Part EOL - replacement part PAN-PA-5220-TP-3YR-HA2</t>
  </si>
  <si>
    <t>Deb sub budget  11302018. Part EOL replacement part PAN-SVC-PREM-5220-3YR</t>
  </si>
  <si>
    <t xml:space="preserve">John K. </t>
  </si>
  <si>
    <t xml:space="preserve">Sycomp </t>
  </si>
  <si>
    <t xml:space="preserve">Gilbert O </t>
  </si>
  <si>
    <t>PAN-PA-5220-TP-3YR-HA2</t>
  </si>
  <si>
    <t xml:space="preserve">Storage </t>
  </si>
  <si>
    <t>E-X4134A</t>
  </si>
  <si>
    <t>SSD 3.8TB</t>
  </si>
  <si>
    <t>EOL, replaced by QK753C</t>
  </si>
  <si>
    <t>Updated to correct p/n C3850-4PT-KIT=</t>
  </si>
  <si>
    <t>EOL, replacment MPX 15040/15060</t>
  </si>
  <si>
    <t>EW3P0000 557</t>
  </si>
  <si>
    <t>Updated to correct p/n EW3P0000 557</t>
  </si>
  <si>
    <t>EOA and substitute a FAS8200</t>
  </si>
  <si>
    <t>EOL  - replaced by HP model</t>
  </si>
  <si>
    <t>Updated to correct list price</t>
  </si>
  <si>
    <t>EOL - replaced by PKG-3560-HPTRGM4-8x10GE</t>
  </si>
  <si>
    <t>PKG-3560-HPTRGM4-8x10GE</t>
  </si>
  <si>
    <t>Going EOL</t>
  </si>
  <si>
    <t>3560 high performance topic routing guaranteed messaging configuration with: - 1 3560 chassis
- 1 8x10GE Network Acceleration Blade (NAB)
- 1 Topic Routing Blade (TRB)
- 1 Assured Delivery Blade 4 (ADB-4) - 1 8G HBA
- 1 Enterprise License
- 2 RAID protected SSDs
- 2 1000W 100V-240V AC power modules (1+1 redundant) - 1 rack mount kit
- SolOS system software</t>
  </si>
  <si>
    <t>ONTAP,Per- 5184 0.1TB,BASEBNDL</t>
  </si>
  <si>
    <t>We now show the price per TB, added on line 721 (OS-ONTAP1- CAP2-BASE)</t>
  </si>
  <si>
    <t>EF570 24x3.8TB SSD, cables, OS enablement, rail kit</t>
  </si>
  <si>
    <t xml:space="preserve">S-item EOL, replaced by Q6054 </t>
  </si>
  <si>
    <t>EOL, replaced by TZeS231</t>
  </si>
  <si>
    <t>EOL, replaced by TZeS251</t>
  </si>
  <si>
    <t>EOL, replacement part PAN-SVC-PREM-5220</t>
  </si>
  <si>
    <t>EOL, replacement part PAN-PA-3220-TP-3YR-HA2</t>
  </si>
  <si>
    <t>EOL, replacement part PAN-PA-3220</t>
  </si>
  <si>
    <t>EOL, replacement part B093-004-2E4U</t>
  </si>
  <si>
    <t>3.  06/25/19 - New Updated from Sycomp. New parts from row 708</t>
  </si>
  <si>
    <t>DISCONTINUED</t>
  </si>
  <si>
    <t>CURRENT P/N</t>
  </si>
  <si>
    <t>NEW ADDITION TO FILE</t>
  </si>
  <si>
    <t>PRICE BASED ON PROJECT START DATE</t>
  </si>
  <si>
    <t>APPLE SOURCE DIRECT, NOT FROM SYCOMP</t>
  </si>
  <si>
    <t>COLOR CODES - ROWS</t>
  </si>
  <si>
    <t>1. ADD NEW ITEMS TO BOTTOM OF LIST IN BLUE TEXT</t>
  </si>
  <si>
    <t>MODEL - KEY</t>
  </si>
  <si>
    <t xml:space="preserve">EOL, see comments </t>
  </si>
  <si>
    <t>2. HIGHLIGHT ROW OF EOL P/N'S WITH RED, DELETE PRICE IN COLUMN "I". Add Replacement part number in "GSM Comments" Column K. Copy Column K content into Column "I".</t>
  </si>
  <si>
    <t>3. IF THERE IS A NEW P/N REPLACING EXISTING P/N, LIST OLD P/N UNDER GSM COMMENTS, COLUMN K FOR TRACBILITY. Copy Column K content into Column "I".</t>
  </si>
  <si>
    <t xml:space="preserve">3.  07/15/19 - Reformat file columns  and add instructions to update and use file. </t>
  </si>
  <si>
    <t xml:space="preserve">Badger and AXIS surveillance Software Integration </t>
  </si>
  <si>
    <t xml:space="preserve">OS-ONTAP1- CAP2-BASE - FAS8200 MC Qty 12 1.8TB </t>
  </si>
  <si>
    <t>OS- SANTRICITY1 EF570A 8x3.8</t>
  </si>
  <si>
    <t>OS Enable,Per- 0.1TB,SANTRCTY</t>
  </si>
  <si>
    <t>CS-O2 EF570A 8x3.8</t>
  </si>
  <si>
    <t>SupportEdge Premium 4hr 36 Months, NRD</t>
  </si>
  <si>
    <t>OS- SANTRICITY1 EF570A 24 X 3.8TB</t>
  </si>
  <si>
    <t>CS-O2 EF570A 24 X 3.8TB</t>
  </si>
  <si>
    <t>DE224c 24x3.8TB</t>
  </si>
  <si>
    <t>DE224x 24x3.8TB expansion for EF570, cables, rail kit</t>
  </si>
  <si>
    <t>OS- SANTRICITY1 - DE224c 24x3.8TB</t>
  </si>
  <si>
    <t>CS-O2 - DE224c 24x3.8TB</t>
  </si>
  <si>
    <t>DS224c 12x15.3TB</t>
  </si>
  <si>
    <t>DS224c 12x15.3TB expansion for A300, cables, rail kit</t>
  </si>
  <si>
    <t>OS-ONTAP - DS224c 12x15.3TB</t>
  </si>
  <si>
    <t>ONTAP,Per-0.1TB,Flash,Add-On,BASEBNDL</t>
  </si>
  <si>
    <t>CS-O2 - DS224c 12x15.3TB</t>
  </si>
  <si>
    <t>FAS8200 MC 4x1.8TB DS224c</t>
  </si>
  <si>
    <t>FAS8200 Metrocluster with 4x 1.8TB SAS shelves, Metrocluster switches, Metrocluster bridges, cables, cabinet, spare drives</t>
  </si>
  <si>
    <t>OS-ONTAP FAS8200 MC 4x1.8TB DS224c</t>
  </si>
  <si>
    <t>OS-Enablement Per .1TB</t>
  </si>
  <si>
    <t>CS-O2 FAS8200 MC 4x1.8TB DS224c</t>
  </si>
  <si>
    <t>SupportEdge Premium 4hr, 36 Months, NRD</t>
  </si>
  <si>
    <t>4. 07/17/19 - Sycomp update rows 719 to 734</t>
  </si>
  <si>
    <t>A300 with 3.8 SSD support</t>
  </si>
  <si>
    <t xml:space="preserve">FAS8200 MC Qty 12 1.8TB </t>
  </si>
  <si>
    <t>EF570A Qty 24 X  3.2TB SSD</t>
  </si>
  <si>
    <t>FAS8200 MC Qty 12 1.8TB</t>
  </si>
  <si>
    <t>EF570A Qty 24 X 1.6TB</t>
  </si>
  <si>
    <t>OS SANTRICITY1 - EF570A Qty 24 X 1.6TB</t>
  </si>
  <si>
    <t>CS-O2-4HR - EF570A Qty 24 X 1.6TB</t>
  </si>
  <si>
    <t>GX30M39704</t>
  </si>
  <si>
    <t>Lenovo Wired USB Mouse</t>
  </si>
  <si>
    <t>4X30M86879</t>
  </si>
  <si>
    <t>Lenovo USB Wired Keyboard</t>
  </si>
  <si>
    <t>60DFAAR1US</t>
  </si>
  <si>
    <t>ThinkVision E2054 19.5" Monitor</t>
  </si>
  <si>
    <t>49Y7980</t>
  </si>
  <si>
    <t>Intel X520 Dual Port 10GbE SFP+ Embedded Adapter</t>
  </si>
  <si>
    <t>46C3447</t>
  </si>
  <si>
    <t>Lenovo 46C3447 SFP+ SR Transceiver</t>
  </si>
  <si>
    <t>WRDB0E4B</t>
  </si>
  <si>
    <t>WR4000 wall reader Mifare BLE black</t>
  </si>
  <si>
    <t>DPE-301GS</t>
  </si>
  <si>
    <t>PoE Splitter</t>
  </si>
  <si>
    <t>PCD04KB-50</t>
  </si>
  <si>
    <t>50 Prox.Cards Desfire 4K (50 Cards per Pack)</t>
  </si>
  <si>
    <t xml:space="preserve">  </t>
  </si>
  <si>
    <t>4PT-KIT-T1= VOID Duplicate</t>
  </si>
  <si>
    <t>FTLX1475D3BCV - VOID DUPLICATE</t>
  </si>
  <si>
    <t>EF570 8x3.8TB SSD, cables, rail kit</t>
  </si>
  <si>
    <t>FTLX1471D3BCV</t>
  </si>
  <si>
    <t>AR3357</t>
  </si>
  <si>
    <t>EF570A 24 X 3.8TB</t>
  </si>
  <si>
    <t>FX2ERLNLNSNM001</t>
  </si>
  <si>
    <t>SOFTWARE/ MISC Support &amp; Maint for SDS (FATP Sites)</t>
  </si>
  <si>
    <t>EOL - no reference</t>
  </si>
  <si>
    <t>ThinkSystem SR650, Intel Xeon Gold 5118 12C 2.3GHz, 256GB, 750W, 1Gb 4-port RJ45 LOM</t>
  </si>
  <si>
    <t>ThinkSystem SR630, 2 X Intel Xeon Gold 6150 18C 165W 2.7GHz Processor, 24x16GB 2Rx8, 4x480GB SDD, RAID 930-8i, 2GB Flash PCIe 12Gb Adapter, 2x750 W,XCC Enterprise</t>
  </si>
  <si>
    <t>ThinkSystem SR630, Intel Xeon Gold 6132 14C 2.6GHz, 256GB, 750W, Emulex VFA5.2, 2x10 GbE SFP+ PCIe Adapter</t>
  </si>
  <si>
    <t>5. 07/22/19 - Sycomp update rows 735 to 743</t>
  </si>
  <si>
    <t>AP8881</t>
  </si>
  <si>
    <t>PRP-ZSD-OP</t>
  </si>
  <si>
    <t>Service Dynamics - Perpetual</t>
  </si>
  <si>
    <t>Basic-Support-Zenoss Service Dynamics - Perpetual</t>
  </si>
  <si>
    <t>7Y89CTO3WW</t>
  </si>
  <si>
    <t>2019.07 Unit Cost</t>
  </si>
  <si>
    <t>2019.07 Discount %</t>
  </si>
  <si>
    <t>2019.07 Current Final Unit Cost</t>
  </si>
  <si>
    <t>3403-S10 ( Qty 12 10TB)</t>
  </si>
  <si>
    <t>5641-CO3 (Qty 12 10TB)</t>
  </si>
  <si>
    <t>3403-S03 (Qty 28 7.2TB)</t>
  </si>
  <si>
    <t>3403-S10  (Qty 28 7.2TB)</t>
  </si>
  <si>
    <t>3403-S01 (Qty 16 8TB)</t>
  </si>
  <si>
    <t>5641-CO3 (Qty 16 8TB)</t>
  </si>
  <si>
    <t>5PS7A01504</t>
  </si>
  <si>
    <t>5PS7A04002</t>
  </si>
  <si>
    <t>?</t>
  </si>
  <si>
    <t>EF570A 8 x 3.8</t>
  </si>
  <si>
    <t>EF570A Qty 8 X 3.2TB SSD</t>
  </si>
  <si>
    <t>Checkmarx</t>
  </si>
  <si>
    <t>CxOSA</t>
  </si>
  <si>
    <t>Maintenance and Support (MUS)</t>
  </si>
  <si>
    <t>CxOSA (1 year) - JMET</t>
  </si>
  <si>
    <t>Maintenance and Support (MUS) (1 year) - JMET</t>
  </si>
  <si>
    <t>MSPPROSUB - QTY 5</t>
  </si>
  <si>
    <t>Metasploit Pro Single User Subscription - Incl Main &amp; Support for yr for 5 USERS</t>
  </si>
  <si>
    <t>Portswigger</t>
  </si>
  <si>
    <t>Burp Suite Enterprise Edition with 5 agents for 1 year</t>
  </si>
  <si>
    <t>EOL</t>
  </si>
  <si>
    <t>NetApp Maintenance JMET FY20</t>
  </si>
  <si>
    <t>TBC, Placeholder 8/1/19 WF</t>
  </si>
  <si>
    <t>UTPSP2.5MRDY</t>
  </si>
  <si>
    <t>Puppet server SW</t>
  </si>
  <si>
    <t>placeholder by WF 8/1/19</t>
  </si>
  <si>
    <t>PAN-PA-3260</t>
  </si>
  <si>
    <t>Palo Alto Networks PA-3260</t>
  </si>
  <si>
    <t>PAN-PA-3260-TP-3YR-HA2</t>
  </si>
  <si>
    <t>Threat prevention subscription 3-year prepaid for device in an HA pair, PA-3260</t>
  </si>
  <si>
    <t>PAN-SVC-PREM-3260-3YR</t>
  </si>
  <si>
    <t>Premium support 3-year prepaid, PA-3260</t>
  </si>
  <si>
    <t>3023158-E7</t>
  </si>
  <si>
    <t>Citrix NetScaler SDX 15020-50G</t>
  </si>
  <si>
    <t>Citrix ADC MPX AC Power Supply 1000w FRU</t>
  </si>
  <si>
    <t>SRX4100-AC</t>
  </si>
  <si>
    <t>SRX4100 hardware with two AC PSU</t>
  </si>
  <si>
    <t>SRX4100-JSB</t>
  </si>
  <si>
    <t>JunOS Base software for SRX4100</t>
  </si>
  <si>
    <t>SVC-COR-SRX4100JSB</t>
  </si>
  <si>
    <t>JNPR Care Core Supt SRX4100-JSB Service Period :36 Months</t>
  </si>
  <si>
    <t>SVC-SD-SRX4100HW</t>
  </si>
  <si>
    <t>JNPR Care SD Supt SRX4100 HW ONLY Service Period :36 Months</t>
  </si>
  <si>
    <t>DCS-7280SRAM-48C6-F</t>
  </si>
  <si>
    <t>Arista 7280RA, 48x10GbE (SFP+) &amp; 6x100GbE QSFP switch router, AlgoMatch and MACsec, expn mem, SSD, front to rear air, 2x AC</t>
  </si>
  <si>
    <t>LIC-FIX-2-MACSEC</t>
  </si>
  <si>
    <t>MACSEC Encryption License for Arista Fixed switches, 1-6 MACSEC capable ports</t>
  </si>
  <si>
    <t>PT-P950NW</t>
  </si>
  <si>
    <t>PTP-950NW Wireless Powered Network Laminated Label Printer</t>
  </si>
  <si>
    <t>zLock-zC14-14-aC13-.6m / Black</t>
  </si>
  <si>
    <t>zLock-zC14-14-aC13-.6m zLock Power Cord, Locking C14 to locking C13, 14AWG x .6 Meter,Black</t>
  </si>
  <si>
    <t>zLock-zC14-14-aC13-.6m / Red</t>
  </si>
  <si>
    <t>zLock-zC14-14-aC13-.6m zLock Power Cord, Locking C14 to locking C13, 14AWG x .6 Meter,Red</t>
  </si>
  <si>
    <t>zLock-zC14-14-aC13-1.2m / Red</t>
  </si>
  <si>
    <t>zLock-zC14-14-aC13-1.2m zLock Power Cord, Locking C14 to locking C13, 14AWG x 1.2Meter,Red</t>
  </si>
  <si>
    <t>zLock-zC14-14-aC13-2m / Black</t>
  </si>
  <si>
    <t>zLock-zC14-14-aC13-2m zLock Power Cord, Locking C14 to locking C13, 14AWG x 2 Meter, Black</t>
  </si>
  <si>
    <t>zLock-zC14-14-aC13-2m / Red</t>
  </si>
  <si>
    <t>zLock-zC14-14-aC13-2m zLock Power Cord, Locking C14 to locking C13, 14AWG x 2 Meter, Red</t>
  </si>
  <si>
    <t>zLock-zC14-18-aC15-1.5m/ Black</t>
  </si>
  <si>
    <t>zLock-zC14-18-aC15-1.5m zLock Power Cord, Locking C14 to locking C15, 14AWG x 1.5 Meter, Black</t>
  </si>
  <si>
    <t>zLock-zC14-18-aC15-1.5m/ Red</t>
  </si>
  <si>
    <t>zLock-zC19-19-aC20-2m / Black</t>
  </si>
  <si>
    <t>zLock-zC19-19-aC20-2m zLock Power Cord, Locking C19 to locking C20, 14AWG x 2 Meter, Black</t>
  </si>
  <si>
    <t>zLock-zC19-19-aC20-2m /Red</t>
  </si>
  <si>
    <t>zLock-zC19-19-aC20-2m zLock Power Cord, Locking C19 to locking C20, 14AWG x 2 Meter, Red</t>
  </si>
  <si>
    <t>SVC-7280SRAM-48C6- 1M-NB</t>
  </si>
  <si>
    <t>1 Month A-Care Software &amp; NBD Hardware Replacement/Same Day Ship for 7280SRAM-48C6</t>
  </si>
  <si>
    <t>CCS-720XP-48Y6-2F-NA</t>
  </si>
  <si>
    <t>48x1G POE, 6x25G SFP switch, front to USD rear air, AC (2), NA Power Cords</t>
  </si>
  <si>
    <t>EX-XFP-10GE-SR</t>
  </si>
  <si>
    <t>XFP 10GBase-SR 10 GE Opt Mod</t>
  </si>
  <si>
    <t>EX-XFP-10GE-LR</t>
  </si>
  <si>
    <t>XFP 10GBase-LR 10 GE Opt Mod,EX3200</t>
  </si>
  <si>
    <t>Knurr E series rack800mm x 1200mm 48U height</t>
  </si>
  <si>
    <t>Vertical Cable Organizer, 8 Cable Rings, Zero U (order 3 per rack)</t>
  </si>
  <si>
    <t>Horizontal Cable Manager, 2U x 6" Deep, Single-Sided with Cover 2U width, 75mm depth</t>
  </si>
  <si>
    <t>Horizontal Cable Manager, 1U x 6" Deep, Single-Sided with Cover 1U width, 75mm depth</t>
  </si>
  <si>
    <t>UF-LTS16-1P 16A Single Phase Load Transfer Switch</t>
  </si>
  <si>
    <t>GS30001L - MGS3EGB0-24PK33- 2PS56B2A10-S-A</t>
  </si>
  <si>
    <t>GEIST - Managed PDU, vertical w/ qty-21 C13 &amp; qty-3 C19 receptacles</t>
  </si>
  <si>
    <t>1PH Input/1PH Output Rack / tower 6kVA UPS</t>
  </si>
  <si>
    <t> 1+1 Parallel POD</t>
  </si>
  <si>
    <t>One-layer 2U Battery Sub.(ITA2 5-20KAssembled 12V Batt. 16PCS/9Ah)</t>
  </si>
  <si>
    <t>Installation and Implementation per system</t>
  </si>
  <si>
    <t>Installation and Implementation per system- Delivery and positioning of UPS and 2 Battery rack with supporting frame- Termination of UPS input power cable (cable are provided and install by others, terminated by Vertiv) - Installation of battery on battery rack include battery inter-link and insultation cover- Termination of UPS out power cable. (cables are provided and installed by others, terminated by Vertiv)- Equipment startup with function test- Project Management &amp; Pre-Site Inspection</t>
  </si>
  <si>
    <t>3-Year Warranty</t>
  </si>
  <si>
    <t>3-Year Warranty including 2 Preventive Maintenance Visits / Year and Essential Services including Remote Monitoring and Pro-Active On-Site Service</t>
  </si>
  <si>
    <t>Tak-Ty Hook And Loop Cable Tie, Continuous Roll, 50lbs Min Tensile Strength, Variable Max Bundle Diameter, 0.750 Width, 75.0ft</t>
  </si>
  <si>
    <t xml:space="preserve">Updated to correct PN </t>
  </si>
  <si>
    <t>Vertiv</t>
  </si>
  <si>
    <t>Need  actual P/N, 8/5/19</t>
  </si>
  <si>
    <t>5PS7A01558</t>
  </si>
  <si>
    <t>SVC-7050SX-1M-NB</t>
  </si>
  <si>
    <t>To validate we need to know what specific Atlassian tools and user count.</t>
  </si>
  <si>
    <t>Narendara B</t>
  </si>
  <si>
    <t>List price Admin @$115 and edit @$406.56. No contract in CLM or PR in eAprpoval for this supplier.</t>
  </si>
  <si>
    <t>Emily J</t>
  </si>
  <si>
    <t>Purchased through Softchoice</t>
  </si>
  <si>
    <t>Mesosphere Enterprise DC/OS. Premium Support, License Fee $450/Node/year</t>
  </si>
  <si>
    <t>Ruchi T</t>
  </si>
  <si>
    <t>RedHat is approximately $62/node, no enterprise level pricing, each transaction based on its own merit.</t>
  </si>
  <si>
    <t>Purchased through Softchoice.</t>
  </si>
  <si>
    <t>Perpetual license is $50.00, annual M&amp;S is $10.00</t>
  </si>
  <si>
    <t>AFF A300 MC 14x15.3TB</t>
  </si>
  <si>
    <t>AFF A300 MC with 4x DS224c 14x15.3TB, cables, Metrocluster switches</t>
  </si>
  <si>
    <t>1 Month A-Care Software &amp; NBD Hardware Replacement/Same Day Ship for 7050SX-64</t>
  </si>
  <si>
    <t>Copper Patch Cord, Cat 6, Red  UTP Cable, 2.5 Meter</t>
  </si>
  <si>
    <t>Premier with Essential - 3Yr 24x7 4Hr Response + YourDrive YourData</t>
  </si>
  <si>
    <t xml:space="preserve">EOL, </t>
  </si>
  <si>
    <t>locking C13 to C14, 0.6m</t>
  </si>
  <si>
    <t>power cord kit(6 ea), locking C13 to C14, 0.6m</t>
  </si>
  <si>
    <t>locking C13 to C14, 1.2m</t>
  </si>
  <si>
    <t>power cord kit(6 ea), locking C13 to C14, 1.2m</t>
  </si>
  <si>
    <t>power cord kit(6 ea), locking C13 to C14, 1.8m</t>
  </si>
  <si>
    <t>locking C19 to C20</t>
  </si>
  <si>
    <t xml:space="preserve">
power cord kit (6 ea), locking, C19 to C20, 1.8m</t>
  </si>
  <si>
    <t>locking C13 to C14, 1.8m</t>
  </si>
  <si>
    <t>AGSLABOUR-DECOMMISSION</t>
  </si>
  <si>
    <t>Decommission service</t>
  </si>
  <si>
    <t>Shipment service, Disassembly service, Assemlby and installation service (UPS, battery, modules, battery cubics, PD cubics, Racks, PDU</t>
  </si>
  <si>
    <t>FY19 estimate</t>
  </si>
  <si>
    <t>WQSC-Shipment service</t>
  </si>
  <si>
    <t>AGSLABOUR-Startup Service</t>
  </si>
  <si>
    <t>Startup Service</t>
  </si>
  <si>
    <t>Project Management - Logistics coordination, single point of contact, project planning and installation supervision</t>
  </si>
  <si>
    <t xml:space="preserve">WQSC - Project Management </t>
  </si>
  <si>
    <t xml:space="preserve">UTPCH3MBUY </t>
  </si>
  <si>
    <t>Kacton 8/8/19 update</t>
  </si>
  <si>
    <t>UPS</t>
  </si>
  <si>
    <t>APM150 UPS 30kVA Main Power Subassembly for Rack-mounted UPS, capacity for 120kVA + 30kVA (N+1)</t>
  </si>
  <si>
    <t>Electric Cabinet</t>
  </si>
  <si>
    <t>Electric Cabinet for Rack-mounted Standard High-Frequency Link 3PH I/O 150kVA Intelligent UPS (4+1 @ 30kVA Module).</t>
  </si>
  <si>
    <t>Network Card</t>
  </si>
  <si>
    <t>SIC Network card</t>
  </si>
  <si>
    <t>Battery Cabinet</t>
  </si>
  <si>
    <t>Battery Cabinet PM-32 with BCB (Two battery cabinet per UPS)</t>
  </si>
  <si>
    <t>Battery</t>
  </si>
  <si>
    <t xml:space="preserve">
Battery (2*32 battery per string)
Reference to 80kVA / 80KW capacity, 60 40 minutes</t>
  </si>
  <si>
    <t>Battery Monitoring System</t>
  </si>
  <si>
    <t>Installation and Implementation per system
- Delivery and positioning of UPS and 2 Battery rack with supporting frame
- Termination of UPS input power cable (cable are provided and install by others, terminated by Vertiv)
- Installation of battery on battery rack include battery inter-link and insultation cover
- Termination of UPS out power cable. (cables are provided and installed by others, terminated by Vertiv)
- Equipment startup with function test
- Project Management &amp; Pre-Site Inspection</t>
  </si>
  <si>
    <t>3023764-E7</t>
  </si>
  <si>
    <t>00D9676</t>
  </si>
  <si>
    <t xml:space="preserve">Lenovo </t>
  </si>
  <si>
    <t>MECH Mellanox QSFP to SFP+ adapter</t>
  </si>
  <si>
    <t>HYIA</t>
  </si>
  <si>
    <t>Rohit 8/9</t>
  </si>
  <si>
    <t>Annual H/W Maintenance $3,628,473.30</t>
  </si>
  <si>
    <t>HYIK</t>
  </si>
  <si>
    <t>Rohit input 8/15</t>
  </si>
  <si>
    <t>3-Year Warranty - Full JMET</t>
  </si>
  <si>
    <t>Installation and Implementation per system - FULL JMET</t>
  </si>
  <si>
    <t>Waycom</t>
  </si>
  <si>
    <t>Waycom Install Panda</t>
  </si>
  <si>
    <t>Waycom Install FATP</t>
  </si>
  <si>
    <t>Waycom Install FATP Upgrade (sm)</t>
  </si>
  <si>
    <t>WQSC Battery Replacement</t>
  </si>
  <si>
    <t>Installation/Commission Panda</t>
  </si>
  <si>
    <t>Waycom1</t>
  </si>
  <si>
    <t>Waycom2</t>
  </si>
  <si>
    <t>Waycom3</t>
  </si>
  <si>
    <t>LanTro installations HK2</t>
  </si>
  <si>
    <t>LanTro Panda Installation outside China</t>
  </si>
  <si>
    <t>LanTro1</t>
  </si>
  <si>
    <t>LanTro2</t>
  </si>
  <si>
    <t>Lantro</t>
  </si>
  <si>
    <t>Sycomp $5K</t>
  </si>
  <si>
    <t>Installation $5K</t>
  </si>
  <si>
    <t>PLACEHOLDER ONLY</t>
  </si>
  <si>
    <t>adjusted WF 8/23</t>
  </si>
  <si>
    <t>HYGQ</t>
  </si>
  <si>
    <t>HYHK</t>
  </si>
  <si>
    <t xml:space="preserve">per Ryan 8/23 </t>
  </si>
  <si>
    <t>ATRN102-102I82C20</t>
  </si>
  <si>
    <t>NS30017L</t>
  </si>
  <si>
    <t>Auto Transfer Switch 16A, 208V, 3.3kW, Horizontal, (8) IEC C13, (2) IEC C19, 10ft power cords with C20</t>
  </si>
  <si>
    <t>Switched, Unit Level Monitoring EC, Upgradeable, 30A, 120/208V WYE, 3 Phase, Vertical, (30)</t>
  </si>
  <si>
    <t>per JC 8/23</t>
  </si>
  <si>
    <t>Per JC 8/23</t>
  </si>
  <si>
    <t>AFF A300 4x3.8TB</t>
  </si>
  <si>
    <t>SW-FLASH- BUNDLE-2P</t>
  </si>
  <si>
    <t>CS-O2</t>
  </si>
  <si>
    <t>AFF A300 4x DS224c 3.8TB, cabinet, cables</t>
  </si>
  <si>
    <t>ONTAP,Per-0.1TB,FlashBundle,Ult-Perf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</si>
</sst>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4" formatCode="_(&quot;$&quot;* #,##0.00_);_(&quot;$&quot;* \(#,##0.00\);_(&quot;$&quot;* &quot;-&quot;??_);_(@_)"/>
  </numFmts>
  <fonts count="22" x14ac:knownFonts="1">
    <font>
      <sz val="12"/>
      <color theme="1"/>
      <name val="Calibri"/>
      <family val="2"/>
      <scheme val="minor"/>
    </font>
    <font>
      <sz val="12"/>
      <color theme="1"/>
      <name val="Calibri"/>
      <family val="2"/>
      <scheme val="minor"/>
    </font>
    <font>
      <sz val="10"/>
      <name val="Arial"/>
      <family val="2"/>
    </font>
    <font>
      <sz val="12"/>
      <color indexed="8"/>
      <name val="Verdana"/>
      <family val="2"/>
    </font>
    <font>
      <sz val="12"/>
      <color rgb="FF000000"/>
      <name val="Calibri"/>
      <family val="2"/>
      <scheme val="minor"/>
    </font>
    <font>
      <sz val="12"/>
      <color rgb="FF006100"/>
      <name val="Calibri"/>
      <family val="2"/>
      <scheme val="minor"/>
    </font>
    <font>
      <b/>
      <sz val="12"/>
      <color rgb="FF000000"/>
      <name val="Calibri"/>
      <family val="2"/>
      <scheme val="minor"/>
    </font>
    <font>
      <b/>
      <i/>
      <sz val="12"/>
      <color rgb="FF000000"/>
      <name val="Calibri"/>
      <family val="2"/>
      <scheme val="minor"/>
    </font>
    <font>
      <i/>
      <sz val="12"/>
      <color rgb="FF000000"/>
      <name val="Calibri"/>
      <family val="2"/>
      <scheme val="minor"/>
    </font>
    <font>
      <b/>
      <u/>
      <sz val="12"/>
      <color rgb="FF0000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name val="Calibri"/>
      <family val="2"/>
      <scheme val="minor"/>
    </font>
    <font>
      <sz val="12"/>
      <color rgb="FF0070C0"/>
      <name val="Calibri"/>
      <family val="2"/>
      <scheme val="minor"/>
    </font>
    <font>
      <sz val="8"/>
      <name val="Calibri"/>
      <family val="2"/>
      <scheme val="minor"/>
    </font>
    <font>
      <sz val="11"/>
      <name val="Calibri"/>
      <family val="2"/>
      <scheme val="minor"/>
    </font>
    <font>
      <sz val="11"/>
      <name val="Calibri"/>
      <family val="2"/>
    </font>
    <font>
      <sz val="11"/>
      <color rgb="FF000000"/>
      <name val="Calibri"/>
      <family val="2"/>
    </font>
    <font>
      <sz val="12"/>
      <color rgb="FF9C5700"/>
      <name val="Calibri"/>
      <family val="2"/>
      <scheme val="minor"/>
    </font>
    <font>
      <strike/>
      <sz val="12"/>
      <color rgb="FF000000"/>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C6EFCE"/>
      </patternFill>
    </fill>
    <fill>
      <patternFill patternType="solid">
        <fgColor theme="9"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FFEB9C"/>
      </patternFill>
    </fill>
    <fill>
      <patternFill patternType="solid">
        <fgColor theme="9" tint="0.59999389629810485"/>
        <bgColor indexed="64"/>
      </patternFill>
    </fill>
    <fill>
      <patternFill patternType="solid">
        <fgColor rgb="FF00B0F0"/>
        <bgColor indexed="64"/>
      </patternFill>
    </fill>
    <fill>
      <patternFill patternType="solid">
        <fgColor theme="7" tint="0.39997558519241921"/>
        <bgColor indexed="64"/>
      </patternFill>
    </fill>
  </fills>
  <borders count="16">
    <border>
      <left/>
      <right/>
      <top/>
      <bottom/>
      <diagonal/>
    </border>
    <border>
      <left style="thin">
        <color auto="1"/>
      </left>
      <right style="thin">
        <color auto="1"/>
      </right>
      <top style="thin">
        <color auto="1"/>
      </top>
      <bottom style="thin">
        <color auto="1"/>
      </bottom>
      <diagonal/>
    </border>
    <border>
      <left style="medium">
        <color theme="0" tint="-0.14996795556505021"/>
      </left>
      <right style="medium">
        <color theme="0" tint="-0.14996795556505021"/>
      </right>
      <top/>
      <bottom/>
      <diagonal/>
    </border>
    <border>
      <left/>
      <right style="medium">
        <color theme="0" tint="-0.14996795556505021"/>
      </right>
      <top/>
      <bottom/>
      <diagonal/>
    </border>
    <border>
      <left style="medium">
        <color theme="0" tint="-0.14996795556505021"/>
      </left>
      <right/>
      <top/>
      <bottom/>
      <diagonal/>
    </border>
    <border>
      <left/>
      <right style="medium">
        <color theme="0" tint="-0.14996795556505021"/>
      </right>
      <top/>
      <bottom style="medium">
        <color theme="0" tint="-0.14996795556505021"/>
      </bottom>
      <diagonal/>
    </border>
    <border>
      <left style="medium">
        <color theme="0" tint="-0.14996795556505021"/>
      </left>
      <right style="medium">
        <color theme="0" tint="-0.14996795556505021"/>
      </right>
      <top/>
      <bottom style="medium">
        <color theme="0" tint="-0.1499679555650502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24">
    <xf numFmtId="0" fontId="0" fillId="0" borderId="0"/>
    <xf numFmtId="44" fontId="1" fillId="0" borderId="0" applyFont="0" applyFill="0" applyBorder="0" applyAlignment="0" applyProtection="0"/>
    <xf numFmtId="0" fontId="2" fillId="0" borderId="0"/>
    <xf numFmtId="0" fontId="3" fillId="0" borderId="0" applyNumberFormat="0" applyFill="0" applyBorder="0" applyProtection="0">
      <alignment vertical="top" wrapText="1"/>
    </xf>
    <xf numFmtId="0" fontId="5" fillId="4" borderId="0" applyNumberFormat="0" applyBorder="0" applyAlignment="0" applyProtection="0"/>
    <xf numFmtId="9" fontId="1"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20" fillId="8" borderId="0" applyNumberFormat="0" applyBorder="0" applyAlignment="0" applyProtection="0"/>
    <xf numFmtId="9" fontId="3" fillId="0" borderId="0" applyFont="0" applyFill="0" applyBorder="0" applyAlignment="0" applyProtection="0"/>
  </cellStyleXfs>
  <cellXfs count="218">
    <xf numFmtId="0" fontId="0" fillId="0" borderId="0" xfId="0"/>
    <xf numFmtId="0" fontId="18" fillId="0" borderId="1" xfId="0" applyFont="1" applyFill="1" applyBorder="1" applyAlignment="1">
      <alignment horizontal="left" wrapText="1"/>
    </xf>
    <xf numFmtId="0" fontId="19" fillId="0" borderId="1" xfId="0" applyFont="1" applyFill="1" applyBorder="1" applyAlignment="1">
      <alignment horizontal="left" wrapText="1"/>
    </xf>
    <xf numFmtId="0" fontId="0" fillId="0" borderId="0" xfId="0" applyAlignment="1">
      <alignment horizontal="left"/>
    </xf>
    <xf numFmtId="0" fontId="0" fillId="0" borderId="0" xfId="0" applyAlignment="1">
      <alignment wrapText="1"/>
    </xf>
    <xf numFmtId="0" fontId="0" fillId="0" borderId="0" xfId="0" applyFill="1" applyAlignment="1">
      <alignment wrapText="1"/>
    </xf>
    <xf numFmtId="0" fontId="0" fillId="0" borderId="0" xfId="0" applyAlignment="1"/>
    <xf numFmtId="0" fontId="4" fillId="0" borderId="0" xfId="0" applyFont="1" applyAlignment="1">
      <alignment wrapText="1"/>
    </xf>
    <xf numFmtId="10" fontId="4" fillId="0" borderId="1" xfId="5" applyNumberFormat="1" applyFont="1" applyBorder="1" applyAlignment="1">
      <alignment horizontal="center"/>
    </xf>
    <xf numFmtId="44" fontId="1" fillId="0" borderId="1" xfId="4" applyNumberFormat="1" applyFont="1" applyFill="1" applyBorder="1" applyAlignment="1">
      <alignment horizontal="right" wrapText="1"/>
    </xf>
    <xf numFmtId="10" fontId="1" fillId="0" borderId="1" xfId="5" applyNumberFormat="1" applyBorder="1" applyAlignment="1">
      <alignment horizontal="center"/>
    </xf>
    <xf numFmtId="44" fontId="10" fillId="0" borderId="1" xfId="0" applyNumberFormat="1" applyFont="1" applyBorder="1" applyAlignment="1">
      <alignment horizontal="right"/>
    </xf>
    <xf numFmtId="0" fontId="4" fillId="0" borderId="15" xfId="0" applyFont="1" applyFill="1" applyBorder="1" applyAlignment="1"/>
    <xf numFmtId="0" fontId="6" fillId="0" borderId="12" xfId="0" applyNumberFormat="1" applyFont="1" applyFill="1" applyBorder="1" applyAlignment="1">
      <alignment horizontal="center" wrapText="1"/>
    </xf>
    <xf numFmtId="0" fontId="6" fillId="0" borderId="13" xfId="0" applyNumberFormat="1" applyFont="1" applyFill="1" applyBorder="1" applyAlignment="1">
      <alignment horizontal="center" wrapText="1"/>
    </xf>
    <xf numFmtId="0" fontId="6" fillId="0" borderId="13" xfId="0" applyNumberFormat="1" applyFont="1" applyFill="1" applyBorder="1" applyAlignment="1">
      <alignment horizontal="center"/>
    </xf>
    <xf numFmtId="44" fontId="6" fillId="0" borderId="13" xfId="0" applyNumberFormat="1" applyFont="1" applyFill="1" applyBorder="1" applyAlignment="1">
      <alignment horizontal="right" wrapText="1"/>
    </xf>
    <xf numFmtId="10" fontId="6" fillId="0" borderId="13" xfId="5" applyNumberFormat="1" applyFont="1" applyFill="1" applyBorder="1" applyAlignment="1">
      <alignment horizontal="center" wrapText="1"/>
    </xf>
    <xf numFmtId="44" fontId="6" fillId="2" borderId="13" xfId="0" applyNumberFormat="1" applyFont="1" applyFill="1" applyBorder="1" applyAlignment="1">
      <alignment horizontal="center" wrapText="1"/>
    </xf>
    <xf numFmtId="0" fontId="6" fillId="0" borderId="13" xfId="0" applyNumberFormat="1" applyFont="1" applyFill="1" applyBorder="1" applyAlignment="1">
      <alignment wrapText="1"/>
    </xf>
    <xf numFmtId="0" fontId="4" fillId="0" borderId="0" xfId="0" applyFont="1" applyFill="1" applyAlignment="1"/>
    <xf numFmtId="0" fontId="4" fillId="0" borderId="0" xfId="0" applyFont="1" applyFill="1" applyAlignment="1">
      <alignment wrapText="1"/>
    </xf>
    <xf numFmtId="0" fontId="4" fillId="5" borderId="0" xfId="0" applyFont="1" applyFill="1" applyAlignment="1">
      <alignment wrapText="1"/>
    </xf>
    <xf numFmtId="44" fontId="4" fillId="0" borderId="10" xfId="1" applyNumberFormat="1" applyFont="1" applyFill="1" applyBorder="1" applyAlignment="1">
      <alignment horizontal="right"/>
    </xf>
    <xf numFmtId="10" fontId="4" fillId="0" borderId="10" xfId="5" applyNumberFormat="1" applyFont="1" applyFill="1" applyBorder="1" applyAlignment="1">
      <alignment horizontal="center"/>
    </xf>
    <xf numFmtId="44" fontId="6" fillId="2" borderId="10" xfId="1" applyNumberFormat="1" applyFont="1" applyFill="1" applyBorder="1" applyAlignment="1">
      <alignment horizontal="center"/>
    </xf>
    <xf numFmtId="44" fontId="4" fillId="0" borderId="1" xfId="1" applyNumberFormat="1" applyFont="1" applyFill="1" applyBorder="1" applyAlignment="1">
      <alignment horizontal="right"/>
    </xf>
    <xf numFmtId="10" fontId="4" fillId="0" borderId="1" xfId="5" applyNumberFormat="1" applyFont="1" applyFill="1" applyBorder="1" applyAlignment="1">
      <alignment horizontal="center"/>
    </xf>
    <xf numFmtId="44" fontId="6" fillId="2" borderId="1" xfId="1" applyNumberFormat="1" applyFont="1" applyFill="1" applyBorder="1" applyAlignment="1">
      <alignment horizontal="center"/>
    </xf>
    <xf numFmtId="0" fontId="4" fillId="0" borderId="0" xfId="0" applyFont="1" applyFill="1" applyBorder="1" applyAlignment="1">
      <alignment horizontal="left"/>
    </xf>
    <xf numFmtId="0" fontId="4" fillId="5" borderId="0" xfId="0" applyFont="1" applyFill="1" applyBorder="1" applyAlignment="1">
      <alignment wrapText="1"/>
    </xf>
    <xf numFmtId="0" fontId="4" fillId="0" borderId="0" xfId="0" applyFont="1" applyFill="1" applyBorder="1" applyAlignment="1">
      <alignment wrapText="1"/>
    </xf>
    <xf numFmtId="44" fontId="4" fillId="0" borderId="1" xfId="0" applyNumberFormat="1" applyFont="1" applyFill="1" applyBorder="1" applyAlignment="1">
      <alignment horizontal="right"/>
    </xf>
    <xf numFmtId="44" fontId="7" fillId="2" borderId="1" xfId="1" applyNumberFormat="1" applyFont="1" applyFill="1" applyBorder="1" applyAlignment="1"/>
    <xf numFmtId="0" fontId="4" fillId="3" borderId="0" xfId="0" applyFont="1" applyFill="1" applyAlignment="1">
      <alignment wrapText="1"/>
    </xf>
    <xf numFmtId="0" fontId="4" fillId="7" borderId="0" xfId="0" applyFont="1" applyFill="1" applyAlignment="1"/>
    <xf numFmtId="0" fontId="4" fillId="0" borderId="0" xfId="3" applyNumberFormat="1" applyFont="1" applyFill="1" applyBorder="1" applyAlignment="1">
      <alignment horizontal="left" wrapText="1"/>
    </xf>
    <xf numFmtId="0" fontId="4" fillId="3" borderId="0" xfId="3" applyNumberFormat="1" applyFont="1" applyFill="1" applyBorder="1" applyAlignment="1">
      <alignment horizontal="left" wrapText="1"/>
    </xf>
    <xf numFmtId="44" fontId="6" fillId="2" borderId="1" xfId="0" applyNumberFormat="1" applyFont="1" applyFill="1" applyBorder="1" applyAlignment="1"/>
    <xf numFmtId="0" fontId="4" fillId="0" borderId="0" xfId="0" applyFont="1" applyAlignment="1"/>
    <xf numFmtId="0" fontId="4" fillId="6" borderId="0" xfId="0" applyFont="1" applyFill="1" applyAlignment="1"/>
    <xf numFmtId="0" fontId="4" fillId="6" borderId="0" xfId="0" applyFont="1" applyFill="1" applyBorder="1" applyAlignment="1">
      <alignment wrapText="1"/>
    </xf>
    <xf numFmtId="44" fontId="4" fillId="6" borderId="1" xfId="0" applyNumberFormat="1" applyFont="1" applyFill="1" applyBorder="1" applyAlignment="1">
      <alignment horizontal="right"/>
    </xf>
    <xf numFmtId="10" fontId="4" fillId="6" borderId="1" xfId="5" applyNumberFormat="1" applyFont="1" applyFill="1" applyBorder="1" applyAlignment="1">
      <alignment horizontal="center"/>
    </xf>
    <xf numFmtId="44" fontId="6" fillId="6" borderId="1" xfId="1" applyNumberFormat="1" applyFont="1" applyFill="1" applyBorder="1" applyAlignment="1">
      <alignment horizontal="center"/>
    </xf>
    <xf numFmtId="0" fontId="4" fillId="6" borderId="0" xfId="0" applyFont="1" applyFill="1" applyAlignment="1">
      <alignment wrapText="1"/>
    </xf>
    <xf numFmtId="0" fontId="13" fillId="7" borderId="0" xfId="0" applyFont="1" applyFill="1" applyAlignment="1"/>
    <xf numFmtId="0" fontId="13" fillId="7" borderId="0" xfId="0" applyFont="1" applyFill="1" applyAlignment="1">
      <alignment wrapText="1"/>
    </xf>
    <xf numFmtId="44" fontId="13" fillId="7" borderId="1" xfId="1" applyNumberFormat="1" applyFont="1" applyFill="1" applyBorder="1" applyAlignment="1">
      <alignment horizontal="right"/>
    </xf>
    <xf numFmtId="10" fontId="13" fillId="7" borderId="1" xfId="5" applyNumberFormat="1" applyFont="1" applyFill="1" applyBorder="1" applyAlignment="1">
      <alignment horizontal="center"/>
    </xf>
    <xf numFmtId="44" fontId="14" fillId="7" borderId="1" xfId="1" applyNumberFormat="1" applyFont="1" applyFill="1" applyBorder="1" applyAlignment="1">
      <alignment horizontal="center"/>
    </xf>
    <xf numFmtId="44" fontId="4" fillId="6" borderId="1" xfId="1" applyNumberFormat="1" applyFont="1" applyFill="1" applyBorder="1" applyAlignment="1">
      <alignment horizontal="right"/>
    </xf>
    <xf numFmtId="44" fontId="4" fillId="0" borderId="1" xfId="0" applyNumberFormat="1" applyFont="1" applyFill="1" applyBorder="1" applyAlignment="1">
      <alignment horizontal="right" wrapText="1"/>
    </xf>
    <xf numFmtId="44" fontId="8" fillId="0" borderId="1" xfId="1" applyNumberFormat="1" applyFont="1" applyFill="1" applyBorder="1" applyAlignment="1">
      <alignment horizontal="right"/>
    </xf>
    <xf numFmtId="0" fontId="4" fillId="7" borderId="0" xfId="0" applyFont="1" applyFill="1" applyAlignment="1">
      <alignment wrapText="1"/>
    </xf>
    <xf numFmtId="44" fontId="4" fillId="7" borderId="1" xfId="1" applyNumberFormat="1" applyFont="1" applyFill="1" applyBorder="1" applyAlignment="1">
      <alignment horizontal="right"/>
    </xf>
    <xf numFmtId="10" fontId="4" fillId="7" borderId="1" xfId="5" applyNumberFormat="1" applyFont="1" applyFill="1" applyBorder="1" applyAlignment="1">
      <alignment horizontal="center"/>
    </xf>
    <xf numFmtId="44" fontId="6" fillId="7" borderId="1" xfId="1" applyNumberFormat="1" applyFont="1" applyFill="1" applyBorder="1" applyAlignment="1">
      <alignment horizontal="center"/>
    </xf>
    <xf numFmtId="44" fontId="10" fillId="2" borderId="0" xfId="0" applyNumberFormat="1" applyFont="1" applyFill="1" applyAlignment="1"/>
    <xf numFmtId="44" fontId="6" fillId="2" borderId="1" xfId="1" applyNumberFormat="1" applyFont="1" applyFill="1" applyBorder="1" applyAlignment="1">
      <alignment horizontal="right"/>
    </xf>
    <xf numFmtId="0" fontId="0" fillId="6" borderId="0" xfId="0" applyFont="1" applyFill="1" applyAlignment="1"/>
    <xf numFmtId="0" fontId="0" fillId="6" borderId="0" xfId="0" applyFont="1" applyFill="1" applyAlignment="1">
      <alignment wrapText="1"/>
    </xf>
    <xf numFmtId="44" fontId="0" fillId="6" borderId="1" xfId="1" applyNumberFormat="1" applyFont="1" applyFill="1" applyBorder="1" applyAlignment="1">
      <alignment horizontal="right"/>
    </xf>
    <xf numFmtId="10" fontId="0" fillId="6" borderId="1" xfId="5" applyNumberFormat="1" applyFont="1" applyFill="1" applyBorder="1" applyAlignment="1">
      <alignment horizontal="center"/>
    </xf>
    <xf numFmtId="0" fontId="4" fillId="6" borderId="0" xfId="0" applyFont="1" applyFill="1" applyBorder="1" applyAlignment="1">
      <alignment horizontal="left"/>
    </xf>
    <xf numFmtId="44" fontId="8" fillId="6" borderId="1" xfId="1" applyNumberFormat="1" applyFont="1" applyFill="1" applyBorder="1" applyAlignment="1">
      <alignment horizontal="right"/>
    </xf>
    <xf numFmtId="0" fontId="4" fillId="0" borderId="0" xfId="0" applyFont="1" applyFill="1" applyBorder="1" applyAlignment="1"/>
    <xf numFmtId="0" fontId="4" fillId="5" borderId="0" xfId="0" applyFont="1" applyFill="1" applyBorder="1" applyAlignment="1">
      <alignment horizontal="left" wrapText="1"/>
    </xf>
    <xf numFmtId="0" fontId="4" fillId="5" borderId="0" xfId="3" applyNumberFormat="1" applyFont="1" applyFill="1" applyBorder="1" applyAlignment="1">
      <alignment horizontal="left" wrapText="1"/>
    </xf>
    <xf numFmtId="0" fontId="0" fillId="3" borderId="0" xfId="0" applyFill="1" applyAlignment="1"/>
    <xf numFmtId="0" fontId="0" fillId="3" borderId="0" xfId="0" applyFill="1" applyAlignment="1">
      <alignment wrapText="1"/>
    </xf>
    <xf numFmtId="0" fontId="4" fillId="0" borderId="0" xfId="4" applyFont="1" applyFill="1" applyAlignment="1"/>
    <xf numFmtId="0" fontId="4" fillId="0" borderId="0" xfId="4" applyFont="1" applyFill="1" applyBorder="1" applyAlignment="1"/>
    <xf numFmtId="0" fontId="4" fillId="5" borderId="0" xfId="4" applyFont="1" applyFill="1" applyBorder="1" applyAlignment="1">
      <alignment horizontal="left" wrapText="1"/>
    </xf>
    <xf numFmtId="0" fontId="4" fillId="0" borderId="0" xfId="4" applyFont="1" applyFill="1" applyBorder="1" applyAlignment="1">
      <alignment wrapText="1"/>
    </xf>
    <xf numFmtId="0" fontId="4" fillId="0" borderId="0" xfId="4" applyFont="1" applyFill="1" applyAlignment="1">
      <alignment wrapText="1"/>
    </xf>
    <xf numFmtId="0" fontId="4" fillId="7" borderId="0" xfId="0" applyFont="1" applyFill="1" applyBorder="1" applyAlignment="1">
      <alignment wrapText="1"/>
    </xf>
    <xf numFmtId="44" fontId="4" fillId="7" borderId="1" xfId="0" applyNumberFormat="1" applyFont="1" applyFill="1" applyBorder="1" applyAlignment="1">
      <alignment horizontal="right"/>
    </xf>
    <xf numFmtId="0" fontId="4" fillId="0" borderId="0" xfId="0" applyFont="1" applyFill="1" applyBorder="1" applyAlignment="1">
      <alignment horizontal="left" wrapText="1"/>
    </xf>
    <xf numFmtId="44" fontId="6" fillId="0" borderId="1" xfId="1" applyNumberFormat="1" applyFont="1" applyFill="1" applyBorder="1" applyAlignment="1">
      <alignment horizontal="center"/>
    </xf>
    <xf numFmtId="44" fontId="6" fillId="2" borderId="1" xfId="0" applyNumberFormat="1" applyFont="1" applyFill="1" applyBorder="1" applyAlignment="1">
      <alignment horizontal="right"/>
    </xf>
    <xf numFmtId="44" fontId="7" fillId="6" borderId="1" xfId="1" applyNumberFormat="1" applyFont="1" applyFill="1" applyBorder="1" applyAlignment="1"/>
    <xf numFmtId="0" fontId="0" fillId="3" borderId="0" xfId="0" applyFill="1" applyAlignment="1">
      <alignment horizontal="left"/>
    </xf>
    <xf numFmtId="0" fontId="4" fillId="5" borderId="0" xfId="4" applyFont="1" applyFill="1" applyAlignment="1">
      <alignment wrapText="1"/>
    </xf>
    <xf numFmtId="44" fontId="4" fillId="0" borderId="1" xfId="3" applyNumberFormat="1" applyFont="1" applyFill="1" applyBorder="1" applyAlignment="1">
      <alignment horizontal="right" wrapText="1"/>
    </xf>
    <xf numFmtId="0" fontId="4" fillId="6" borderId="0" xfId="3" applyNumberFormat="1" applyFont="1" applyFill="1" applyBorder="1" applyAlignment="1">
      <alignment horizontal="left" wrapText="1"/>
    </xf>
    <xf numFmtId="44" fontId="4" fillId="6" borderId="1" xfId="3" applyNumberFormat="1" applyFont="1" applyFill="1" applyBorder="1" applyAlignment="1">
      <alignment horizontal="right" wrapText="1"/>
    </xf>
    <xf numFmtId="0" fontId="4" fillId="9" borderId="0" xfId="0" applyFont="1" applyFill="1" applyAlignment="1">
      <alignment wrapText="1"/>
    </xf>
    <xf numFmtId="44" fontId="4" fillId="6" borderId="1" xfId="1" applyNumberFormat="1" applyFont="1" applyFill="1" applyBorder="1" applyAlignment="1">
      <alignment horizontal="center"/>
    </xf>
    <xf numFmtId="44" fontId="4" fillId="7" borderId="1" xfId="1" applyNumberFormat="1" applyFont="1" applyFill="1" applyBorder="1" applyAlignment="1">
      <alignment horizontal="center"/>
    </xf>
    <xf numFmtId="0" fontId="4" fillId="7" borderId="0" xfId="3" applyNumberFormat="1" applyFont="1" applyFill="1" applyBorder="1" applyAlignment="1">
      <alignment horizontal="left" wrapText="1"/>
    </xf>
    <xf numFmtId="44" fontId="4" fillId="7" borderId="1" xfId="0" applyNumberFormat="1" applyFont="1" applyFill="1" applyBorder="1" applyAlignment="1"/>
    <xf numFmtId="44" fontId="6" fillId="7" borderId="1" xfId="0" applyNumberFormat="1" applyFont="1" applyFill="1" applyBorder="1" applyAlignment="1"/>
    <xf numFmtId="44" fontId="4" fillId="0" borderId="1" xfId="1" applyNumberFormat="1" applyFont="1" applyFill="1" applyBorder="1" applyAlignment="1">
      <alignment horizontal="center"/>
    </xf>
    <xf numFmtId="0" fontId="4" fillId="6" borderId="0" xfId="0" applyFont="1" applyFill="1" applyBorder="1" applyAlignment="1">
      <alignment horizontal="left" wrapText="1"/>
    </xf>
    <xf numFmtId="44" fontId="8" fillId="0" borderId="1" xfId="1" applyNumberFormat="1" applyFont="1" applyFill="1" applyBorder="1" applyAlignment="1"/>
    <xf numFmtId="0" fontId="0" fillId="3" borderId="0" xfId="3" applyFont="1" applyFill="1" applyAlignment="1">
      <alignment horizontal="left" wrapText="1"/>
    </xf>
    <xf numFmtId="0" fontId="4" fillId="3" borderId="0" xfId="0" applyFont="1" applyFill="1" applyBorder="1" applyAlignment="1">
      <alignment wrapText="1"/>
    </xf>
    <xf numFmtId="0" fontId="4" fillId="0" borderId="14" xfId="0" applyFont="1" applyFill="1" applyBorder="1" applyAlignment="1">
      <alignment wrapText="1"/>
    </xf>
    <xf numFmtId="0" fontId="4" fillId="6" borderId="0" xfId="0" applyFont="1" applyFill="1" applyBorder="1" applyAlignment="1"/>
    <xf numFmtId="0" fontId="4" fillId="6" borderId="14" xfId="3" applyNumberFormat="1" applyFont="1" applyFill="1" applyBorder="1" applyAlignment="1">
      <alignment horizontal="left" wrapText="1"/>
    </xf>
    <xf numFmtId="0" fontId="4" fillId="6" borderId="14" xfId="0" applyFont="1" applyFill="1" applyBorder="1" applyAlignment="1">
      <alignment wrapText="1"/>
    </xf>
    <xf numFmtId="44" fontId="4" fillId="0" borderId="1" xfId="1" applyNumberFormat="1" applyFont="1" applyFill="1" applyBorder="1" applyAlignment="1">
      <alignment horizontal="center" wrapText="1"/>
    </xf>
    <xf numFmtId="44" fontId="4" fillId="6" borderId="1" xfId="0" applyNumberFormat="1" applyFont="1" applyFill="1" applyBorder="1" applyAlignment="1"/>
    <xf numFmtId="44" fontId="4" fillId="0" borderId="1" xfId="1" applyNumberFormat="1" applyFont="1" applyFill="1" applyBorder="1" applyAlignment="1"/>
    <xf numFmtId="44" fontId="4" fillId="0" borderId="11" xfId="1" applyNumberFormat="1" applyFont="1" applyFill="1" applyBorder="1" applyAlignment="1">
      <alignment horizontal="center"/>
    </xf>
    <xf numFmtId="10" fontId="4" fillId="0" borderId="11" xfId="5" applyNumberFormat="1" applyFont="1" applyFill="1" applyBorder="1" applyAlignment="1">
      <alignment horizontal="center"/>
    </xf>
    <xf numFmtId="44" fontId="6" fillId="2" borderId="11" xfId="1" applyNumberFormat="1" applyFont="1" applyFill="1" applyBorder="1" applyAlignment="1">
      <alignment horizontal="center"/>
    </xf>
    <xf numFmtId="44" fontId="4" fillId="0" borderId="0" xfId="1" applyNumberFormat="1" applyFont="1" applyFill="1" applyBorder="1" applyAlignment="1">
      <alignment horizontal="center"/>
    </xf>
    <xf numFmtId="10" fontId="4" fillId="0" borderId="0" xfId="5" applyNumberFormat="1" applyFont="1" applyFill="1" applyBorder="1" applyAlignment="1">
      <alignment horizontal="center"/>
    </xf>
    <xf numFmtId="44" fontId="6" fillId="2" borderId="0" xfId="1" applyNumberFormat="1" applyFont="1" applyFill="1" applyBorder="1" applyAlignment="1">
      <alignment horizontal="center"/>
    </xf>
    <xf numFmtId="44" fontId="4" fillId="0" borderId="10" xfId="1" applyNumberFormat="1" applyFont="1" applyFill="1" applyBorder="1" applyAlignment="1">
      <alignment horizontal="center"/>
    </xf>
    <xf numFmtId="8" fontId="6" fillId="2" borderId="1" xfId="1" applyNumberFormat="1" applyFont="1" applyFill="1" applyBorder="1" applyAlignment="1">
      <alignment horizontal="right"/>
    </xf>
    <xf numFmtId="8" fontId="4" fillId="0" borderId="1" xfId="0" applyNumberFormat="1" applyFont="1" applyFill="1" applyBorder="1" applyAlignment="1"/>
    <xf numFmtId="8" fontId="6" fillId="2" borderId="1" xfId="0" applyNumberFormat="1" applyFont="1" applyFill="1" applyBorder="1" applyAlignment="1"/>
    <xf numFmtId="44" fontId="6" fillId="2" borderId="1" xfId="0" applyNumberFormat="1" applyFont="1" applyFill="1" applyBorder="1" applyAlignment="1">
      <alignment horizontal="right" wrapText="1"/>
    </xf>
    <xf numFmtId="0" fontId="4" fillId="0" borderId="7" xfId="0" applyFont="1" applyFill="1" applyBorder="1" applyAlignment="1"/>
    <xf numFmtId="0" fontId="4" fillId="0" borderId="7" xfId="0" applyFont="1" applyFill="1" applyBorder="1" applyAlignment="1">
      <alignment wrapText="1"/>
    </xf>
    <xf numFmtId="0" fontId="4" fillId="0" borderId="7" xfId="0" applyFont="1" applyFill="1" applyBorder="1" applyAlignment="1">
      <alignment horizontal="left"/>
    </xf>
    <xf numFmtId="0" fontId="4" fillId="6" borderId="7" xfId="0" applyFont="1" applyFill="1" applyBorder="1" applyAlignment="1"/>
    <xf numFmtId="0" fontId="4" fillId="6" borderId="7" xfId="0" applyFont="1" applyFill="1" applyBorder="1" applyAlignment="1">
      <alignment wrapText="1"/>
    </xf>
    <xf numFmtId="0" fontId="4" fillId="5" borderId="7" xfId="0" applyFont="1" applyFill="1" applyBorder="1" applyAlignment="1">
      <alignment wrapText="1"/>
    </xf>
    <xf numFmtId="0" fontId="4" fillId="7" borderId="9" xfId="0" applyFont="1" applyFill="1" applyBorder="1" applyAlignment="1"/>
    <xf numFmtId="0" fontId="4" fillId="7" borderId="9" xfId="0" applyFont="1" applyFill="1" applyBorder="1" applyAlignment="1">
      <alignment wrapText="1"/>
    </xf>
    <xf numFmtId="0" fontId="4" fillId="7" borderId="8" xfId="0" applyFont="1" applyFill="1" applyBorder="1" applyAlignment="1"/>
    <xf numFmtId="0" fontId="4" fillId="7" borderId="8" xfId="0" applyFont="1" applyFill="1" applyBorder="1" applyAlignment="1">
      <alignment wrapText="1"/>
    </xf>
    <xf numFmtId="0" fontId="4" fillId="7" borderId="3" xfId="0" applyFont="1" applyFill="1" applyBorder="1" applyAlignment="1">
      <alignment horizontal="left"/>
    </xf>
    <xf numFmtId="0" fontId="4" fillId="7" borderId="2" xfId="0" applyFont="1" applyFill="1" applyBorder="1" applyAlignment="1">
      <alignment horizontal="left" wrapText="1"/>
    </xf>
    <xf numFmtId="0" fontId="4" fillId="7" borderId="4" xfId="0" applyFont="1" applyFill="1" applyBorder="1" applyAlignment="1">
      <alignment wrapText="1"/>
    </xf>
    <xf numFmtId="44" fontId="8" fillId="7" borderId="1" xfId="1" applyNumberFormat="1" applyFont="1" applyFill="1" applyBorder="1" applyAlignment="1"/>
    <xf numFmtId="0" fontId="4" fillId="0" borderId="3" xfId="0" applyFont="1" applyFill="1" applyBorder="1" applyAlignment="1"/>
    <xf numFmtId="0" fontId="4" fillId="0" borderId="4" xfId="0" applyFont="1" applyFill="1" applyBorder="1" applyAlignment="1">
      <alignment wrapText="1"/>
    </xf>
    <xf numFmtId="0" fontId="4" fillId="5" borderId="2" xfId="0" applyFont="1" applyFill="1" applyBorder="1" applyAlignment="1">
      <alignment wrapText="1"/>
    </xf>
    <xf numFmtId="0" fontId="4" fillId="0" borderId="3" xfId="0" applyFont="1" applyFill="1" applyBorder="1" applyAlignment="1">
      <alignment horizontal="left"/>
    </xf>
    <xf numFmtId="0" fontId="4" fillId="7" borderId="3" xfId="0" applyFont="1" applyFill="1" applyBorder="1" applyAlignment="1"/>
    <xf numFmtId="0" fontId="4" fillId="7" borderId="2" xfId="0" applyFont="1" applyFill="1" applyBorder="1" applyAlignment="1">
      <alignment wrapText="1"/>
    </xf>
    <xf numFmtId="0" fontId="4" fillId="7" borderId="0" xfId="0" applyFont="1" applyFill="1" applyBorder="1" applyAlignment="1"/>
    <xf numFmtId="0" fontId="4" fillId="7" borderId="5" xfId="0" applyFont="1" applyFill="1" applyBorder="1" applyAlignment="1"/>
    <xf numFmtId="0" fontId="4" fillId="7" borderId="6" xfId="0" applyFont="1" applyFill="1" applyBorder="1" applyAlignment="1">
      <alignment wrapText="1"/>
    </xf>
    <xf numFmtId="0" fontId="4" fillId="0" borderId="6" xfId="0" applyFont="1" applyFill="1" applyBorder="1" applyAlignment="1">
      <alignment wrapText="1"/>
    </xf>
    <xf numFmtId="0" fontId="4" fillId="0" borderId="0" xfId="2" applyFont="1" applyAlignment="1"/>
    <xf numFmtId="0" fontId="4" fillId="0" borderId="0" xfId="2" applyFont="1" applyAlignment="1">
      <alignment wrapText="1"/>
    </xf>
    <xf numFmtId="0" fontId="4" fillId="0" borderId="0" xfId="3" applyNumberFormat="1" applyFont="1" applyFill="1" applyBorder="1" applyAlignment="1">
      <alignment horizontal="left"/>
    </xf>
    <xf numFmtId="0" fontId="0" fillId="0" borderId="0" xfId="2" applyFont="1" applyAlignment="1"/>
    <xf numFmtId="0" fontId="0" fillId="3" borderId="0" xfId="0" applyFill="1" applyAlignment="1">
      <alignment horizontal="left" wrapText="1"/>
    </xf>
    <xf numFmtId="44" fontId="0" fillId="0" borderId="1" xfId="3" applyNumberFormat="1" applyFont="1" applyBorder="1" applyAlignment="1">
      <alignment horizontal="right" wrapText="1"/>
    </xf>
    <xf numFmtId="10" fontId="0" fillId="0" borderId="1" xfId="5" applyNumberFormat="1" applyFont="1" applyBorder="1" applyAlignment="1">
      <alignment horizontal="center" wrapText="1"/>
    </xf>
    <xf numFmtId="44" fontId="10" fillId="0" borderId="1" xfId="1" applyFont="1" applyBorder="1" applyAlignment="1">
      <alignment horizontal="center"/>
    </xf>
    <xf numFmtId="0" fontId="0" fillId="3" borderId="0" xfId="2" applyFont="1" applyFill="1" applyAlignment="1"/>
    <xf numFmtId="44" fontId="1" fillId="0" borderId="1" xfId="2" applyNumberFormat="1" applyFont="1" applyBorder="1" applyAlignment="1"/>
    <xf numFmtId="44" fontId="0" fillId="0" borderId="1" xfId="0" applyNumberFormat="1" applyBorder="1" applyAlignment="1"/>
    <xf numFmtId="44" fontId="10" fillId="0" borderId="1" xfId="0" applyNumberFormat="1" applyFont="1" applyBorder="1" applyAlignment="1"/>
    <xf numFmtId="0" fontId="0" fillId="3" borderId="0" xfId="2" applyFont="1" applyFill="1" applyAlignment="1">
      <alignment wrapText="1"/>
    </xf>
    <xf numFmtId="44" fontId="10" fillId="0" borderId="1" xfId="1" applyFont="1" applyBorder="1" applyAlignment="1">
      <alignment horizontal="right"/>
    </xf>
    <xf numFmtId="10" fontId="0" fillId="0" borderId="1" xfId="5" applyNumberFormat="1" applyFont="1" applyBorder="1" applyAlignment="1">
      <alignment horizontal="center"/>
    </xf>
    <xf numFmtId="0" fontId="0" fillId="7" borderId="0" xfId="0" applyFill="1" applyAlignment="1"/>
    <xf numFmtId="0" fontId="0" fillId="7" borderId="0" xfId="0" applyFill="1" applyAlignment="1">
      <alignment wrapText="1"/>
    </xf>
    <xf numFmtId="44" fontId="0" fillId="7" borderId="0" xfId="1" applyFont="1" applyFill="1" applyAlignment="1"/>
    <xf numFmtId="10" fontId="1" fillId="7" borderId="1" xfId="5" applyNumberFormat="1" applyFill="1" applyBorder="1" applyAlignment="1">
      <alignment horizontal="center"/>
    </xf>
    <xf numFmtId="10" fontId="15" fillId="7" borderId="1" xfId="5" applyNumberFormat="1" applyFont="1" applyFill="1" applyBorder="1" applyAlignment="1">
      <alignment horizontal="center"/>
    </xf>
    <xf numFmtId="0" fontId="17" fillId="0" borderId="0" xfId="0" applyFont="1" applyAlignment="1">
      <alignment wrapText="1"/>
    </xf>
    <xf numFmtId="0" fontId="13" fillId="0" borderId="0" xfId="2" applyFont="1" applyAlignment="1"/>
    <xf numFmtId="0" fontId="13" fillId="0" borderId="0" xfId="2" applyFont="1" applyAlignment="1">
      <alignment wrapText="1"/>
    </xf>
    <xf numFmtId="0" fontId="13" fillId="7" borderId="0" xfId="2" applyFont="1" applyFill="1" applyAlignment="1"/>
    <xf numFmtId="0" fontId="13" fillId="7" borderId="0" xfId="2" applyFont="1" applyFill="1" applyAlignment="1">
      <alignment wrapText="1"/>
    </xf>
    <xf numFmtId="10" fontId="13" fillId="7" borderId="0" xfId="5" applyNumberFormat="1" applyFont="1" applyFill="1" applyAlignment="1">
      <alignment horizontal="center"/>
    </xf>
    <xf numFmtId="44" fontId="10" fillId="7" borderId="1" xfId="0" applyNumberFormat="1" applyFont="1" applyFill="1" applyBorder="1" applyAlignment="1"/>
    <xf numFmtId="44" fontId="10" fillId="7" borderId="0" xfId="0" applyNumberFormat="1" applyFont="1" applyFill="1" applyBorder="1" applyAlignment="1"/>
    <xf numFmtId="0" fontId="10" fillId="0" borderId="0" xfId="0" applyFont="1" applyAlignment="1"/>
    <xf numFmtId="0" fontId="13" fillId="0" borderId="0" xfId="2" applyFont="1" applyFill="1" applyAlignment="1"/>
    <xf numFmtId="10" fontId="13" fillId="0" borderId="0" xfId="5" applyNumberFormat="1" applyFont="1" applyFill="1" applyAlignment="1">
      <alignment horizontal="center"/>
    </xf>
    <xf numFmtId="44" fontId="10" fillId="0" borderId="0" xfId="0" applyNumberFormat="1" applyFont="1" applyFill="1" applyBorder="1" applyAlignment="1"/>
    <xf numFmtId="0" fontId="0" fillId="0" borderId="0" xfId="0" applyFill="1" applyAlignment="1"/>
    <xf numFmtId="0" fontId="4" fillId="0" borderId="0" xfId="0" applyFont="1" applyFill="1" applyAlignment="1">
      <alignment horizontal="left" wrapText="1"/>
    </xf>
    <xf numFmtId="8" fontId="10" fillId="0" borderId="1" xfId="0" applyNumberFormat="1" applyFont="1" applyBorder="1" applyAlignment="1"/>
    <xf numFmtId="0" fontId="4" fillId="0" borderId="0" xfId="0" applyFont="1" applyAlignment="1">
      <alignment horizontal="left" wrapText="1"/>
    </xf>
    <xf numFmtId="44" fontId="4" fillId="0" borderId="1" xfId="0" applyNumberFormat="1" applyFont="1" applyBorder="1" applyAlignment="1"/>
    <xf numFmtId="44" fontId="6" fillId="0" borderId="1" xfId="0" applyNumberFormat="1" applyFont="1" applyBorder="1" applyAlignment="1"/>
    <xf numFmtId="44" fontId="4" fillId="0" borderId="1" xfId="2" applyNumberFormat="1" applyFont="1" applyBorder="1" applyAlignment="1"/>
    <xf numFmtId="44" fontId="6" fillId="0" borderId="1" xfId="2" applyNumberFormat="1" applyFont="1" applyBorder="1" applyAlignment="1"/>
    <xf numFmtId="0" fontId="4" fillId="0" borderId="0" xfId="2" applyFont="1" applyFill="1" applyAlignment="1"/>
    <xf numFmtId="44" fontId="4" fillId="0" borderId="1" xfId="1" applyFont="1" applyBorder="1" applyAlignment="1">
      <alignment horizontal="center"/>
    </xf>
    <xf numFmtId="44" fontId="6" fillId="2" borderId="1" xfId="1" applyFont="1" applyFill="1" applyBorder="1" applyAlignment="1">
      <alignment horizontal="center"/>
    </xf>
    <xf numFmtId="44" fontId="0" fillId="0" borderId="0" xfId="0" applyNumberFormat="1" applyBorder="1" applyAlignment="1"/>
    <xf numFmtId="10" fontId="1" fillId="0" borderId="0" xfId="5" applyNumberFormat="1" applyBorder="1" applyAlignment="1">
      <alignment horizontal="center"/>
    </xf>
    <xf numFmtId="8" fontId="10" fillId="0" borderId="0" xfId="0" applyNumberFormat="1" applyFont="1" applyBorder="1" applyAlignment="1"/>
    <xf numFmtId="10" fontId="13" fillId="0" borderId="0" xfId="5" applyNumberFormat="1" applyFont="1" applyAlignment="1">
      <alignment horizontal="center"/>
    </xf>
    <xf numFmtId="44" fontId="4" fillId="0" borderId="0" xfId="3" applyNumberFormat="1" applyFont="1" applyFill="1" applyBorder="1" applyAlignment="1">
      <alignment horizontal="right" wrapText="1"/>
    </xf>
    <xf numFmtId="10" fontId="4" fillId="0" borderId="0" xfId="5" applyNumberFormat="1" applyFont="1" applyFill="1" applyBorder="1" applyAlignment="1">
      <alignment horizontal="center" wrapText="1"/>
    </xf>
    <xf numFmtId="44" fontId="4" fillId="0" borderId="0" xfId="3" applyNumberFormat="1" applyFont="1" applyFill="1" applyBorder="1" applyAlignment="1">
      <alignment horizontal="left" wrapText="1"/>
    </xf>
    <xf numFmtId="0" fontId="9" fillId="0" borderId="0" xfId="0" applyFont="1" applyFill="1" applyAlignment="1">
      <alignment wrapText="1"/>
    </xf>
    <xf numFmtId="44" fontId="9" fillId="0" borderId="0" xfId="0" applyNumberFormat="1" applyFont="1" applyFill="1" applyAlignment="1">
      <alignment horizontal="right" wrapText="1"/>
    </xf>
    <xf numFmtId="10" fontId="9" fillId="0" borderId="0" xfId="5" applyNumberFormat="1" applyFont="1" applyFill="1" applyAlignment="1">
      <alignment horizontal="center" wrapText="1"/>
    </xf>
    <xf numFmtId="44" fontId="9" fillId="0" borderId="0" xfId="0" applyNumberFormat="1" applyFont="1" applyFill="1" applyAlignment="1">
      <alignment wrapText="1"/>
    </xf>
    <xf numFmtId="44" fontId="4" fillId="0" borderId="0" xfId="0" applyNumberFormat="1" applyFont="1" applyFill="1" applyAlignment="1">
      <alignment horizontal="right" wrapText="1"/>
    </xf>
    <xf numFmtId="10" fontId="4" fillId="0" borderId="0" xfId="5" applyNumberFormat="1" applyFont="1" applyFill="1" applyAlignment="1">
      <alignment horizontal="center" wrapText="1"/>
    </xf>
    <xf numFmtId="44" fontId="4" fillId="0" borderId="0" xfId="0" applyNumberFormat="1" applyFont="1" applyFill="1" applyAlignment="1">
      <alignment wrapText="1"/>
    </xf>
    <xf numFmtId="0" fontId="6" fillId="0" borderId="1" xfId="0" applyFont="1" applyFill="1" applyBorder="1" applyAlignment="1">
      <alignment horizontal="left" wrapText="1"/>
    </xf>
    <xf numFmtId="0" fontId="4" fillId="5" borderId="1" xfId="0" applyFont="1" applyFill="1" applyBorder="1" applyAlignment="1">
      <alignment horizontal="left" wrapText="1"/>
    </xf>
    <xf numFmtId="0" fontId="4" fillId="6" borderId="1" xfId="0" applyFont="1" applyFill="1" applyBorder="1" applyAlignment="1">
      <alignment horizontal="left" wrapText="1"/>
    </xf>
    <xf numFmtId="0" fontId="15" fillId="0" borderId="1" xfId="2" applyFont="1" applyBorder="1" applyAlignment="1">
      <alignment horizontal="left" wrapText="1"/>
    </xf>
    <xf numFmtId="0" fontId="4" fillId="3" borderId="1" xfId="0" applyFont="1" applyFill="1" applyBorder="1" applyAlignment="1">
      <alignment horizontal="left" wrapText="1"/>
    </xf>
    <xf numFmtId="0" fontId="4" fillId="7" borderId="1" xfId="0" applyFont="1" applyFill="1" applyBorder="1" applyAlignment="1">
      <alignment horizontal="left" wrapText="1"/>
    </xf>
    <xf numFmtId="0" fontId="6" fillId="0" borderId="0" xfId="0" applyFont="1" applyFill="1" applyAlignment="1">
      <alignment wrapText="1"/>
    </xf>
    <xf numFmtId="44" fontId="6" fillId="0" borderId="0" xfId="0" applyNumberFormat="1" applyFont="1" applyFill="1" applyAlignment="1">
      <alignment horizontal="right" wrapText="1"/>
    </xf>
    <xf numFmtId="10" fontId="6" fillId="0" borderId="0" xfId="5" applyNumberFormat="1" applyFont="1" applyFill="1" applyAlignment="1">
      <alignment horizontal="center" wrapText="1"/>
    </xf>
    <xf numFmtId="44" fontId="6" fillId="0" borderId="0" xfId="0" applyNumberFormat="1" applyFont="1" applyFill="1" applyAlignment="1">
      <alignment wrapText="1"/>
    </xf>
    <xf numFmtId="44" fontId="21" fillId="0" borderId="0" xfId="0" applyNumberFormat="1" applyFont="1" applyFill="1" applyAlignment="1">
      <alignment horizontal="right" wrapText="1"/>
    </xf>
    <xf numFmtId="0" fontId="4" fillId="0" borderId="0" xfId="0" applyFont="1" applyAlignment="1">
      <alignment horizontal="left"/>
    </xf>
    <xf numFmtId="0" fontId="4" fillId="10" borderId="0" xfId="0" applyFont="1" applyFill="1" applyAlignment="1">
      <alignment wrapText="1"/>
    </xf>
    <xf numFmtId="44" fontId="4" fillId="10" borderId="1" xfId="1" applyNumberFormat="1" applyFont="1" applyFill="1" applyBorder="1" applyAlignment="1">
      <alignment horizontal="center"/>
    </xf>
    <xf numFmtId="10" fontId="4" fillId="10" borderId="1" xfId="5" applyNumberFormat="1" applyFont="1" applyFill="1" applyBorder="1" applyAlignment="1">
      <alignment horizontal="center"/>
    </xf>
    <xf numFmtId="44" fontId="6" fillId="10" borderId="1" xfId="1" applyNumberFormat="1" applyFont="1" applyFill="1" applyBorder="1" applyAlignment="1">
      <alignment horizontal="center"/>
    </xf>
    <xf numFmtId="0" fontId="4" fillId="11" borderId="0" xfId="0" applyFont="1" applyFill="1" applyAlignment="1"/>
    <xf numFmtId="0" fontId="4" fillId="11" borderId="0" xfId="0" applyFont="1" applyFill="1" applyAlignment="1">
      <alignment wrapText="1"/>
    </xf>
    <xf numFmtId="44" fontId="4" fillId="11" borderId="1" xfId="1" applyNumberFormat="1" applyFont="1" applyFill="1" applyBorder="1" applyAlignment="1">
      <alignment horizontal="right"/>
    </xf>
    <xf numFmtId="10" fontId="4" fillId="11" borderId="1" xfId="5" applyNumberFormat="1" applyFont="1" applyFill="1" applyBorder="1" applyAlignment="1">
      <alignment horizontal="center"/>
    </xf>
    <xf numFmtId="44" fontId="6" fillId="11" borderId="1" xfId="1" applyNumberFormat="1" applyFont="1" applyFill="1" applyBorder="1" applyAlignment="1">
      <alignment horizontal="center"/>
    </xf>
  </cellXfs>
  <cellStyles count="24">
    <cellStyle name="Currency" xfId="1" builtinId="4"/>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Good" xfId="4" builtinId="26"/>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Neutral 2" xfId="22" xr:uid="{EA10FE7B-D39E-9A43-8D0F-ABC3A207BA11}"/>
    <cellStyle name="Normal" xfId="0" builtinId="0"/>
    <cellStyle name="Normal 2" xfId="2" xr:uid="{00000000-0005-0000-0000-000013000000}"/>
    <cellStyle name="Normal 3" xfId="3" xr:uid="{00000000-0005-0000-0000-000014000000}"/>
    <cellStyle name="Per cent" xfId="5" builtinId="5"/>
    <cellStyle name="Percent 2" xfId="23" xr:uid="{E0C5C61A-87D4-AC4F-A183-DA83610C552E}"/>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0</xdr:colOff>
      <xdr:row>280</xdr:row>
      <xdr:rowOff>0</xdr:rowOff>
    </xdr:from>
    <xdr:ext cx="12700" cy="12700"/>
    <xdr:pic>
      <xdr:nvPicPr>
        <xdr:cNvPr id="2" name="Picture 1" descr="page1image3732624">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280</xdr:row>
      <xdr:rowOff>0</xdr:rowOff>
    </xdr:from>
    <xdr:ext cx="12700" cy="12700"/>
    <xdr:pic>
      <xdr:nvPicPr>
        <xdr:cNvPr id="3" name="Picture 2" descr="page1image377443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280</xdr:row>
      <xdr:rowOff>0</xdr:rowOff>
    </xdr:from>
    <xdr:ext cx="12700" cy="12700"/>
    <xdr:pic>
      <xdr:nvPicPr>
        <xdr:cNvPr id="4" name="Picture 3" descr="page1image3732624">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280</xdr:row>
      <xdr:rowOff>0</xdr:rowOff>
    </xdr:from>
    <xdr:ext cx="12700" cy="12700"/>
    <xdr:pic>
      <xdr:nvPicPr>
        <xdr:cNvPr id="5" name="Picture 4" descr="page1image373262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281</xdr:row>
      <xdr:rowOff>0</xdr:rowOff>
    </xdr:from>
    <xdr:ext cx="12700" cy="12700"/>
    <xdr:pic>
      <xdr:nvPicPr>
        <xdr:cNvPr id="6" name="Picture 5" descr="page1image3732624">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281</xdr:row>
      <xdr:rowOff>0</xdr:rowOff>
    </xdr:from>
    <xdr:ext cx="12700" cy="12700"/>
    <xdr:pic>
      <xdr:nvPicPr>
        <xdr:cNvPr id="7" name="Picture 6" descr="page1image3774432">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281</xdr:row>
      <xdr:rowOff>0</xdr:rowOff>
    </xdr:from>
    <xdr:ext cx="12700" cy="12700"/>
    <xdr:pic>
      <xdr:nvPicPr>
        <xdr:cNvPr id="8" name="Picture 7" descr="page1image3732624">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280</xdr:row>
      <xdr:rowOff>0</xdr:rowOff>
    </xdr:from>
    <xdr:ext cx="12700" cy="12700"/>
    <xdr:pic>
      <xdr:nvPicPr>
        <xdr:cNvPr id="9" name="Picture 8" descr="page1image3774432">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280</xdr:row>
      <xdr:rowOff>0</xdr:rowOff>
    </xdr:from>
    <xdr:ext cx="12700" cy="12700"/>
    <xdr:pic>
      <xdr:nvPicPr>
        <xdr:cNvPr id="10" name="Picture 9" descr="page1image3732624">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278</xdr:row>
      <xdr:rowOff>0</xdr:rowOff>
    </xdr:from>
    <xdr:ext cx="12700" cy="12700"/>
    <xdr:pic>
      <xdr:nvPicPr>
        <xdr:cNvPr id="11" name="Picture 10" descr="page1image3774432">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278</xdr:row>
      <xdr:rowOff>0</xdr:rowOff>
    </xdr:from>
    <xdr:ext cx="12700" cy="12700"/>
    <xdr:pic>
      <xdr:nvPicPr>
        <xdr:cNvPr id="12" name="Picture 11" descr="page1image3732624">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280</xdr:row>
      <xdr:rowOff>0</xdr:rowOff>
    </xdr:from>
    <xdr:ext cx="12700" cy="12700"/>
    <xdr:pic>
      <xdr:nvPicPr>
        <xdr:cNvPr id="13" name="Picture 12" descr="page1image3732624">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206</xdr:row>
      <xdr:rowOff>0</xdr:rowOff>
    </xdr:from>
    <xdr:ext cx="12700" cy="12700"/>
    <xdr:pic>
      <xdr:nvPicPr>
        <xdr:cNvPr id="14" name="Picture 13" descr="page1image3774432">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206</xdr:row>
      <xdr:rowOff>0</xdr:rowOff>
    </xdr:from>
    <xdr:ext cx="12700" cy="12700"/>
    <xdr:pic>
      <xdr:nvPicPr>
        <xdr:cNvPr id="15" name="Picture 14" descr="page1image373262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16" name="Picture 15" descr="page1image3734704">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17" name="Picture 16" descr="page1image3735120">
          <a:extLst>
            <a:ext uri="{FF2B5EF4-FFF2-40B4-BE49-F238E27FC236}">
              <a16:creationId xmlns:a16="http://schemas.microsoft.com/office/drawing/2014/main" id="{00000000-0008-0000-00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994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18" name="Picture 17" descr="page1image3736784">
          <a:extLst>
            <a:ext uri="{FF2B5EF4-FFF2-40B4-BE49-F238E27FC236}">
              <a16:creationId xmlns:a16="http://schemas.microsoft.com/office/drawing/2014/main" id="{00000000-0008-0000-00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3995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19" name="Picture 18" descr="page1image3734704">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20" name="Picture 19" descr="page1image3735120">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994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21" name="Picture 20" descr="page1image3736784">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3995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22" name="Picture 21" descr="page1image3734704">
          <a:extLst>
            <a:ext uri="{FF2B5EF4-FFF2-40B4-BE49-F238E27FC236}">
              <a16:creationId xmlns:a16="http://schemas.microsoft.com/office/drawing/2014/main" id="{00000000-0008-0000-00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23" name="Picture 22" descr="page1image3735120">
          <a:extLst>
            <a:ext uri="{FF2B5EF4-FFF2-40B4-BE49-F238E27FC236}">
              <a16:creationId xmlns:a16="http://schemas.microsoft.com/office/drawing/2014/main" id="{00000000-0008-0000-0000-00001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994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24" name="Picture 23" descr="page1image3736784">
          <a:extLst>
            <a:ext uri="{FF2B5EF4-FFF2-40B4-BE49-F238E27FC236}">
              <a16:creationId xmlns:a16="http://schemas.microsoft.com/office/drawing/2014/main" id="{00000000-0008-0000-00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3995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12700" cy="12700"/>
    <xdr:pic>
      <xdr:nvPicPr>
        <xdr:cNvPr id="25" name="Picture 24" descr="page1image3734704">
          <a:extLst>
            <a:ext uri="{FF2B5EF4-FFF2-40B4-BE49-F238E27FC236}">
              <a16:creationId xmlns:a16="http://schemas.microsoft.com/office/drawing/2014/main" id="{00000000-0008-0000-0000-00001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12700" cy="12700"/>
    <xdr:pic>
      <xdr:nvPicPr>
        <xdr:cNvPr id="26" name="Picture 25" descr="page1image3735120">
          <a:extLst>
            <a:ext uri="{FF2B5EF4-FFF2-40B4-BE49-F238E27FC236}">
              <a16:creationId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994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12700" cy="12700"/>
    <xdr:pic>
      <xdr:nvPicPr>
        <xdr:cNvPr id="27" name="Picture 26" descr="page1image3736784">
          <a:extLst>
            <a:ext uri="{FF2B5EF4-FFF2-40B4-BE49-F238E27FC236}">
              <a16:creationId xmlns:a16="http://schemas.microsoft.com/office/drawing/2014/main" id="{00000000-0008-0000-0000-00001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3995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12700" cy="12700"/>
    <xdr:pic>
      <xdr:nvPicPr>
        <xdr:cNvPr id="28" name="Picture 27" descr="page1image3734704">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12700" cy="12700"/>
    <xdr:pic>
      <xdr:nvPicPr>
        <xdr:cNvPr id="29" name="Picture 28" descr="page1image3735120">
          <a:extLst>
            <a:ext uri="{FF2B5EF4-FFF2-40B4-BE49-F238E27FC236}">
              <a16:creationId xmlns:a16="http://schemas.microsoft.com/office/drawing/2014/main" id="{00000000-0008-0000-0000-00001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994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12700" cy="12700"/>
    <xdr:pic>
      <xdr:nvPicPr>
        <xdr:cNvPr id="30" name="Picture 29" descr="page1image3736784">
          <a:extLst>
            <a:ext uri="{FF2B5EF4-FFF2-40B4-BE49-F238E27FC236}">
              <a16:creationId xmlns:a16="http://schemas.microsoft.com/office/drawing/2014/main" id="{00000000-0008-0000-00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3995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31" name="Picture 30" descr="page1image3734704">
          <a:extLst>
            <a:ext uri="{FF2B5EF4-FFF2-40B4-BE49-F238E27FC236}">
              <a16:creationId xmlns:a16="http://schemas.microsoft.com/office/drawing/2014/main" id="{00000000-0008-0000-0000-00001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32" name="Picture 31" descr="page1image3735120">
          <a:extLst>
            <a:ext uri="{FF2B5EF4-FFF2-40B4-BE49-F238E27FC236}">
              <a16:creationId xmlns:a16="http://schemas.microsoft.com/office/drawing/2014/main" id="{00000000-0008-0000-0000-00002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994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33" name="Picture 32" descr="page1image3736784">
          <a:extLst>
            <a:ext uri="{FF2B5EF4-FFF2-40B4-BE49-F238E27FC236}">
              <a16:creationId xmlns:a16="http://schemas.microsoft.com/office/drawing/2014/main" id="{00000000-0008-0000-0000-00002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3995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12700" cy="12700"/>
    <xdr:pic>
      <xdr:nvPicPr>
        <xdr:cNvPr id="34" name="Picture 33" descr="page1image3734704">
          <a:extLst>
            <a:ext uri="{FF2B5EF4-FFF2-40B4-BE49-F238E27FC236}">
              <a16:creationId xmlns:a16="http://schemas.microsoft.com/office/drawing/2014/main" id="{00000000-0008-0000-00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12700" cy="12700"/>
    <xdr:pic>
      <xdr:nvPicPr>
        <xdr:cNvPr id="35" name="Picture 34" descr="page1image3735120">
          <a:extLst>
            <a:ext uri="{FF2B5EF4-FFF2-40B4-BE49-F238E27FC236}">
              <a16:creationId xmlns:a16="http://schemas.microsoft.com/office/drawing/2014/main" id="{00000000-0008-0000-0000-00002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994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12700" cy="12700"/>
    <xdr:pic>
      <xdr:nvPicPr>
        <xdr:cNvPr id="36" name="Picture 35" descr="page1image3736784">
          <a:extLst>
            <a:ext uri="{FF2B5EF4-FFF2-40B4-BE49-F238E27FC236}">
              <a16:creationId xmlns:a16="http://schemas.microsoft.com/office/drawing/2014/main" id="{00000000-0008-0000-00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3995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37" name="Picture 36" descr="page1image3734704">
          <a:extLst>
            <a:ext uri="{FF2B5EF4-FFF2-40B4-BE49-F238E27FC236}">
              <a16:creationId xmlns:a16="http://schemas.microsoft.com/office/drawing/2014/main" id="{00000000-0008-0000-0000-00002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38" name="Picture 37" descr="page1image3735120">
          <a:extLst>
            <a:ext uri="{FF2B5EF4-FFF2-40B4-BE49-F238E27FC236}">
              <a16:creationId xmlns:a16="http://schemas.microsoft.com/office/drawing/2014/main" id="{00000000-0008-0000-0000-00002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994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39" name="Picture 38" descr="page1image3736784">
          <a:extLst>
            <a:ext uri="{FF2B5EF4-FFF2-40B4-BE49-F238E27FC236}">
              <a16:creationId xmlns:a16="http://schemas.microsoft.com/office/drawing/2014/main" id="{00000000-0008-0000-0000-00002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3995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206</xdr:row>
      <xdr:rowOff>0</xdr:rowOff>
    </xdr:from>
    <xdr:ext cx="12700" cy="12700"/>
    <xdr:pic>
      <xdr:nvPicPr>
        <xdr:cNvPr id="40" name="Picture 39" descr="page1image3734704">
          <a:extLst>
            <a:ext uri="{FF2B5EF4-FFF2-40B4-BE49-F238E27FC236}">
              <a16:creationId xmlns:a16="http://schemas.microsoft.com/office/drawing/2014/main" id="{00000000-0008-0000-0000-00002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7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206</xdr:row>
      <xdr:rowOff>0</xdr:rowOff>
    </xdr:from>
    <xdr:ext cx="12700" cy="12700"/>
    <xdr:pic>
      <xdr:nvPicPr>
        <xdr:cNvPr id="41" name="Picture 40" descr="page1image3735120">
          <a:extLst>
            <a:ext uri="{FF2B5EF4-FFF2-40B4-BE49-F238E27FC236}">
              <a16:creationId xmlns:a16="http://schemas.microsoft.com/office/drawing/2014/main" id="{00000000-0008-0000-0000-00002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994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206</xdr:row>
      <xdr:rowOff>0</xdr:rowOff>
    </xdr:from>
    <xdr:ext cx="12700" cy="12700"/>
    <xdr:pic>
      <xdr:nvPicPr>
        <xdr:cNvPr id="42" name="Picture 41" descr="page1image3736784">
          <a:extLst>
            <a:ext uri="{FF2B5EF4-FFF2-40B4-BE49-F238E27FC236}">
              <a16:creationId xmlns:a16="http://schemas.microsoft.com/office/drawing/2014/main" id="{00000000-0008-0000-0000-00002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3995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43" name="Picture 42" descr="page1image3732624">
          <a:extLst>
            <a:ext uri="{FF2B5EF4-FFF2-40B4-BE49-F238E27FC236}">
              <a16:creationId xmlns:a16="http://schemas.microsoft.com/office/drawing/2014/main" id="{00000000-0008-0000-0000-00002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44" name="Picture 43" descr="page1image3774432">
          <a:extLst>
            <a:ext uri="{FF2B5EF4-FFF2-40B4-BE49-F238E27FC236}">
              <a16:creationId xmlns:a16="http://schemas.microsoft.com/office/drawing/2014/main" id="{00000000-0008-0000-0000-00002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45" name="Picture 44" descr="page1image3732624">
          <a:extLst>
            <a:ext uri="{FF2B5EF4-FFF2-40B4-BE49-F238E27FC236}">
              <a16:creationId xmlns:a16="http://schemas.microsoft.com/office/drawing/2014/main" id="{00000000-0008-0000-0000-00002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46" name="Picture 45" descr="page1image3732624">
          <a:extLst>
            <a:ext uri="{FF2B5EF4-FFF2-40B4-BE49-F238E27FC236}">
              <a16:creationId xmlns:a16="http://schemas.microsoft.com/office/drawing/2014/main" id="{00000000-0008-0000-0000-00002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47" name="Picture 46" descr="page1image3732624">
          <a:extLst>
            <a:ext uri="{FF2B5EF4-FFF2-40B4-BE49-F238E27FC236}">
              <a16:creationId xmlns:a16="http://schemas.microsoft.com/office/drawing/2014/main" id="{00000000-0008-0000-0000-00002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48" name="Picture 47" descr="page1image3774432">
          <a:extLst>
            <a:ext uri="{FF2B5EF4-FFF2-40B4-BE49-F238E27FC236}">
              <a16:creationId xmlns:a16="http://schemas.microsoft.com/office/drawing/2014/main" id="{00000000-0008-0000-0000-00003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49" name="Picture 48" descr="page1image3732624">
          <a:extLst>
            <a:ext uri="{FF2B5EF4-FFF2-40B4-BE49-F238E27FC236}">
              <a16:creationId xmlns:a16="http://schemas.microsoft.com/office/drawing/2014/main" id="{00000000-0008-0000-0000-00003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50" name="Picture 49" descr="page1image3774432">
          <a:extLst>
            <a:ext uri="{FF2B5EF4-FFF2-40B4-BE49-F238E27FC236}">
              <a16:creationId xmlns:a16="http://schemas.microsoft.com/office/drawing/2014/main" id="{00000000-0008-0000-0000-00003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51" name="Picture 50" descr="page1image3732624">
          <a:extLst>
            <a:ext uri="{FF2B5EF4-FFF2-40B4-BE49-F238E27FC236}">
              <a16:creationId xmlns:a16="http://schemas.microsoft.com/office/drawing/2014/main" id="{00000000-0008-0000-0000-00003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52" name="Picture 51" descr="page1image3774432">
          <a:extLst>
            <a:ext uri="{FF2B5EF4-FFF2-40B4-BE49-F238E27FC236}">
              <a16:creationId xmlns:a16="http://schemas.microsoft.com/office/drawing/2014/main" id="{00000000-0008-0000-0000-00003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53" name="Picture 52" descr="page1image3732624">
          <a:extLst>
            <a:ext uri="{FF2B5EF4-FFF2-40B4-BE49-F238E27FC236}">
              <a16:creationId xmlns:a16="http://schemas.microsoft.com/office/drawing/2014/main" id="{00000000-0008-0000-0000-00003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54" name="Picture 53" descr="page1image3732624">
          <a:extLst>
            <a:ext uri="{FF2B5EF4-FFF2-40B4-BE49-F238E27FC236}">
              <a16:creationId xmlns:a16="http://schemas.microsoft.com/office/drawing/2014/main" id="{00000000-0008-0000-0000-00003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284</xdr:row>
      <xdr:rowOff>0</xdr:rowOff>
    </xdr:from>
    <xdr:ext cx="12700" cy="12700"/>
    <xdr:pic>
      <xdr:nvPicPr>
        <xdr:cNvPr id="55" name="Picture 54" descr="page1image3774432">
          <a:extLst>
            <a:ext uri="{FF2B5EF4-FFF2-40B4-BE49-F238E27FC236}">
              <a16:creationId xmlns:a16="http://schemas.microsoft.com/office/drawing/2014/main" id="{00000000-0008-0000-0000-00003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284</xdr:row>
      <xdr:rowOff>0</xdr:rowOff>
    </xdr:from>
    <xdr:ext cx="12700" cy="12700"/>
    <xdr:pic>
      <xdr:nvPicPr>
        <xdr:cNvPr id="56" name="Picture 55" descr="page1image3732624">
          <a:extLst>
            <a:ext uri="{FF2B5EF4-FFF2-40B4-BE49-F238E27FC236}">
              <a16:creationId xmlns:a16="http://schemas.microsoft.com/office/drawing/2014/main" id="{00000000-0008-0000-0000-00003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285</xdr:row>
      <xdr:rowOff>0</xdr:rowOff>
    </xdr:from>
    <xdr:ext cx="12700" cy="12700"/>
    <xdr:pic>
      <xdr:nvPicPr>
        <xdr:cNvPr id="57" name="Picture 56" descr="page1image3732624">
          <a:extLst>
            <a:ext uri="{FF2B5EF4-FFF2-40B4-BE49-F238E27FC236}">
              <a16:creationId xmlns:a16="http://schemas.microsoft.com/office/drawing/2014/main" id="{00000000-0008-0000-0000-00003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3683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285</xdr:row>
      <xdr:rowOff>0</xdr:rowOff>
    </xdr:from>
    <xdr:ext cx="12700" cy="12700"/>
    <xdr:pic>
      <xdr:nvPicPr>
        <xdr:cNvPr id="58" name="Picture 57" descr="page1image3774432">
          <a:extLst>
            <a:ext uri="{FF2B5EF4-FFF2-40B4-BE49-F238E27FC236}">
              <a16:creationId xmlns:a16="http://schemas.microsoft.com/office/drawing/2014/main" id="{00000000-0008-0000-0000-00003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3683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285</xdr:row>
      <xdr:rowOff>0</xdr:rowOff>
    </xdr:from>
    <xdr:ext cx="12700" cy="12700"/>
    <xdr:pic>
      <xdr:nvPicPr>
        <xdr:cNvPr id="59" name="Picture 58" descr="page1image3732624">
          <a:extLst>
            <a:ext uri="{FF2B5EF4-FFF2-40B4-BE49-F238E27FC236}">
              <a16:creationId xmlns:a16="http://schemas.microsoft.com/office/drawing/2014/main" id="{00000000-0008-0000-0000-00003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3683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285</xdr:row>
      <xdr:rowOff>0</xdr:rowOff>
    </xdr:from>
    <xdr:ext cx="12700" cy="12700"/>
    <xdr:pic>
      <xdr:nvPicPr>
        <xdr:cNvPr id="60" name="Picture 59" descr="page1image3732624">
          <a:extLst>
            <a:ext uri="{FF2B5EF4-FFF2-40B4-BE49-F238E27FC236}">
              <a16:creationId xmlns:a16="http://schemas.microsoft.com/office/drawing/2014/main" id="{00000000-0008-0000-0000-00003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3683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184</xdr:row>
      <xdr:rowOff>0</xdr:rowOff>
    </xdr:from>
    <xdr:ext cx="12700" cy="12700"/>
    <xdr:pic>
      <xdr:nvPicPr>
        <xdr:cNvPr id="61" name="Picture 60" descr="page1image3732624">
          <a:extLst>
            <a:ext uri="{FF2B5EF4-FFF2-40B4-BE49-F238E27FC236}">
              <a16:creationId xmlns:a16="http://schemas.microsoft.com/office/drawing/2014/main" id="{00000000-0008-0000-0000-00003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3683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184</xdr:row>
      <xdr:rowOff>0</xdr:rowOff>
    </xdr:from>
    <xdr:ext cx="12700" cy="12700"/>
    <xdr:pic>
      <xdr:nvPicPr>
        <xdr:cNvPr id="62" name="Picture 61" descr="page1image3774432">
          <a:extLst>
            <a:ext uri="{FF2B5EF4-FFF2-40B4-BE49-F238E27FC236}">
              <a16:creationId xmlns:a16="http://schemas.microsoft.com/office/drawing/2014/main" id="{00000000-0008-0000-0000-00003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3683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184</xdr:row>
      <xdr:rowOff>0</xdr:rowOff>
    </xdr:from>
    <xdr:ext cx="12700" cy="12700"/>
    <xdr:pic>
      <xdr:nvPicPr>
        <xdr:cNvPr id="63" name="Picture 62" descr="page1image3732624">
          <a:extLst>
            <a:ext uri="{FF2B5EF4-FFF2-40B4-BE49-F238E27FC236}">
              <a16:creationId xmlns:a16="http://schemas.microsoft.com/office/drawing/2014/main" id="{00000000-0008-0000-0000-00003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3683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285</xdr:row>
      <xdr:rowOff>0</xdr:rowOff>
    </xdr:from>
    <xdr:ext cx="12700" cy="12700"/>
    <xdr:pic>
      <xdr:nvPicPr>
        <xdr:cNvPr id="64" name="Picture 63" descr="page1image3774432">
          <a:extLst>
            <a:ext uri="{FF2B5EF4-FFF2-40B4-BE49-F238E27FC236}">
              <a16:creationId xmlns:a16="http://schemas.microsoft.com/office/drawing/2014/main" id="{00000000-0008-0000-0000-00004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3683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285</xdr:row>
      <xdr:rowOff>0</xdr:rowOff>
    </xdr:from>
    <xdr:ext cx="12700" cy="12700"/>
    <xdr:pic>
      <xdr:nvPicPr>
        <xdr:cNvPr id="65" name="Picture 64" descr="page1image3732624">
          <a:extLst>
            <a:ext uri="{FF2B5EF4-FFF2-40B4-BE49-F238E27FC236}">
              <a16:creationId xmlns:a16="http://schemas.microsoft.com/office/drawing/2014/main" id="{00000000-0008-0000-0000-00004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3683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66" name="Picture 65" descr="page1image3774432">
          <a:extLst>
            <a:ext uri="{FF2B5EF4-FFF2-40B4-BE49-F238E27FC236}">
              <a16:creationId xmlns:a16="http://schemas.microsoft.com/office/drawing/2014/main" id="{00000000-0008-0000-0000-00004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3683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67" name="Picture 66" descr="page1image3732624">
          <a:extLst>
            <a:ext uri="{FF2B5EF4-FFF2-40B4-BE49-F238E27FC236}">
              <a16:creationId xmlns:a16="http://schemas.microsoft.com/office/drawing/2014/main" id="{00000000-0008-0000-0000-00004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3683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285</xdr:row>
      <xdr:rowOff>0</xdr:rowOff>
    </xdr:from>
    <xdr:ext cx="12700" cy="12700"/>
    <xdr:pic>
      <xdr:nvPicPr>
        <xdr:cNvPr id="68" name="Picture 67" descr="page1image3732624">
          <a:extLst>
            <a:ext uri="{FF2B5EF4-FFF2-40B4-BE49-F238E27FC236}">
              <a16:creationId xmlns:a16="http://schemas.microsoft.com/office/drawing/2014/main" id="{00000000-0008-0000-0000-00004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3683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69" name="Picture 68" descr="page1image3774432">
          <a:extLst>
            <a:ext uri="{FF2B5EF4-FFF2-40B4-BE49-F238E27FC236}">
              <a16:creationId xmlns:a16="http://schemas.microsoft.com/office/drawing/2014/main" id="{00000000-0008-0000-0000-00004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3683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70" name="Picture 69" descr="page1image3732624">
          <a:extLst>
            <a:ext uri="{FF2B5EF4-FFF2-40B4-BE49-F238E27FC236}">
              <a16:creationId xmlns:a16="http://schemas.microsoft.com/office/drawing/2014/main" id="{00000000-0008-0000-0000-00004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3683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103</xdr:row>
      <xdr:rowOff>0</xdr:rowOff>
    </xdr:from>
    <xdr:ext cx="12700" cy="12700"/>
    <xdr:pic>
      <xdr:nvPicPr>
        <xdr:cNvPr id="71" name="Picture 70" descr="page1image3732624">
          <a:extLst>
            <a:ext uri="{FF2B5EF4-FFF2-40B4-BE49-F238E27FC236}">
              <a16:creationId xmlns:a16="http://schemas.microsoft.com/office/drawing/2014/main" id="{00000000-0008-0000-0000-00004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103</xdr:row>
      <xdr:rowOff>0</xdr:rowOff>
    </xdr:from>
    <xdr:ext cx="12700" cy="12700"/>
    <xdr:pic>
      <xdr:nvPicPr>
        <xdr:cNvPr id="72" name="Picture 71" descr="page1image3774432">
          <a:extLst>
            <a:ext uri="{FF2B5EF4-FFF2-40B4-BE49-F238E27FC236}">
              <a16:creationId xmlns:a16="http://schemas.microsoft.com/office/drawing/2014/main" id="{00000000-0008-0000-0000-00004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103</xdr:row>
      <xdr:rowOff>0</xdr:rowOff>
    </xdr:from>
    <xdr:ext cx="12700" cy="12700"/>
    <xdr:pic>
      <xdr:nvPicPr>
        <xdr:cNvPr id="73" name="Picture 72" descr="page1image3732624">
          <a:extLst>
            <a:ext uri="{FF2B5EF4-FFF2-40B4-BE49-F238E27FC236}">
              <a16:creationId xmlns:a16="http://schemas.microsoft.com/office/drawing/2014/main" id="{00000000-0008-0000-0000-00004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103</xdr:row>
      <xdr:rowOff>0</xdr:rowOff>
    </xdr:from>
    <xdr:ext cx="12700" cy="12700"/>
    <xdr:pic>
      <xdr:nvPicPr>
        <xdr:cNvPr id="74" name="Picture 73" descr="page1image3732624">
          <a:extLst>
            <a:ext uri="{FF2B5EF4-FFF2-40B4-BE49-F238E27FC236}">
              <a16:creationId xmlns:a16="http://schemas.microsoft.com/office/drawing/2014/main" id="{00000000-0008-0000-0000-00004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113</xdr:row>
      <xdr:rowOff>0</xdr:rowOff>
    </xdr:from>
    <xdr:ext cx="12700" cy="12700"/>
    <xdr:pic>
      <xdr:nvPicPr>
        <xdr:cNvPr id="75" name="Picture 74" descr="page1image3732624">
          <a:extLst>
            <a:ext uri="{FF2B5EF4-FFF2-40B4-BE49-F238E27FC236}">
              <a16:creationId xmlns:a16="http://schemas.microsoft.com/office/drawing/2014/main" id="{00000000-0008-0000-0000-00004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113</xdr:row>
      <xdr:rowOff>0</xdr:rowOff>
    </xdr:from>
    <xdr:ext cx="12700" cy="12700"/>
    <xdr:pic>
      <xdr:nvPicPr>
        <xdr:cNvPr id="76" name="Picture 75" descr="page1image3774432">
          <a:extLst>
            <a:ext uri="{FF2B5EF4-FFF2-40B4-BE49-F238E27FC236}">
              <a16:creationId xmlns:a16="http://schemas.microsoft.com/office/drawing/2014/main" id="{00000000-0008-0000-0000-00004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113</xdr:row>
      <xdr:rowOff>0</xdr:rowOff>
    </xdr:from>
    <xdr:ext cx="12700" cy="12700"/>
    <xdr:pic>
      <xdr:nvPicPr>
        <xdr:cNvPr id="77" name="Picture 76" descr="page1image3732624">
          <a:extLst>
            <a:ext uri="{FF2B5EF4-FFF2-40B4-BE49-F238E27FC236}">
              <a16:creationId xmlns:a16="http://schemas.microsoft.com/office/drawing/2014/main" id="{00000000-0008-0000-0000-00004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103</xdr:row>
      <xdr:rowOff>0</xdr:rowOff>
    </xdr:from>
    <xdr:ext cx="12700" cy="12700"/>
    <xdr:pic>
      <xdr:nvPicPr>
        <xdr:cNvPr id="78" name="Picture 77" descr="page1image3774432">
          <a:extLst>
            <a:ext uri="{FF2B5EF4-FFF2-40B4-BE49-F238E27FC236}">
              <a16:creationId xmlns:a16="http://schemas.microsoft.com/office/drawing/2014/main" id="{00000000-0008-0000-0000-00004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103</xdr:row>
      <xdr:rowOff>0</xdr:rowOff>
    </xdr:from>
    <xdr:ext cx="12700" cy="12700"/>
    <xdr:pic>
      <xdr:nvPicPr>
        <xdr:cNvPr id="79" name="Picture 78" descr="page1image3732624">
          <a:extLst>
            <a:ext uri="{FF2B5EF4-FFF2-40B4-BE49-F238E27FC236}">
              <a16:creationId xmlns:a16="http://schemas.microsoft.com/office/drawing/2014/main" id="{00000000-0008-0000-0000-00004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184</xdr:row>
      <xdr:rowOff>0</xdr:rowOff>
    </xdr:from>
    <xdr:ext cx="12700" cy="12700"/>
    <xdr:pic>
      <xdr:nvPicPr>
        <xdr:cNvPr id="80" name="Picture 79" descr="page1image3774432">
          <a:extLst>
            <a:ext uri="{FF2B5EF4-FFF2-40B4-BE49-F238E27FC236}">
              <a16:creationId xmlns:a16="http://schemas.microsoft.com/office/drawing/2014/main" id="{00000000-0008-0000-0000-00005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184</xdr:row>
      <xdr:rowOff>0</xdr:rowOff>
    </xdr:from>
    <xdr:ext cx="12700" cy="12700"/>
    <xdr:pic>
      <xdr:nvPicPr>
        <xdr:cNvPr id="81" name="Picture 80" descr="page1image3732624">
          <a:extLst>
            <a:ext uri="{FF2B5EF4-FFF2-40B4-BE49-F238E27FC236}">
              <a16:creationId xmlns:a16="http://schemas.microsoft.com/office/drawing/2014/main" id="{00000000-0008-0000-0000-00005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103</xdr:row>
      <xdr:rowOff>0</xdr:rowOff>
    </xdr:from>
    <xdr:ext cx="12700" cy="12700"/>
    <xdr:pic>
      <xdr:nvPicPr>
        <xdr:cNvPr id="82" name="Picture 81" descr="page1image3732624">
          <a:extLst>
            <a:ext uri="{FF2B5EF4-FFF2-40B4-BE49-F238E27FC236}">
              <a16:creationId xmlns:a16="http://schemas.microsoft.com/office/drawing/2014/main" id="{00000000-0008-0000-0000-00005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155</xdr:row>
      <xdr:rowOff>0</xdr:rowOff>
    </xdr:from>
    <xdr:ext cx="12700" cy="12700"/>
    <xdr:pic>
      <xdr:nvPicPr>
        <xdr:cNvPr id="83" name="Picture 82" descr="page1image3774432">
          <a:extLst>
            <a:ext uri="{FF2B5EF4-FFF2-40B4-BE49-F238E27FC236}">
              <a16:creationId xmlns:a16="http://schemas.microsoft.com/office/drawing/2014/main" id="{00000000-0008-0000-0000-00005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155</xdr:row>
      <xdr:rowOff>0</xdr:rowOff>
    </xdr:from>
    <xdr:ext cx="12700" cy="12700"/>
    <xdr:pic>
      <xdr:nvPicPr>
        <xdr:cNvPr id="84" name="Picture 83" descr="page1image3732624">
          <a:extLst>
            <a:ext uri="{FF2B5EF4-FFF2-40B4-BE49-F238E27FC236}">
              <a16:creationId xmlns:a16="http://schemas.microsoft.com/office/drawing/2014/main" id="{00000000-0008-0000-0000-00005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040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208</xdr:row>
      <xdr:rowOff>0</xdr:rowOff>
    </xdr:from>
    <xdr:ext cx="12700" cy="12700"/>
    <xdr:pic>
      <xdr:nvPicPr>
        <xdr:cNvPr id="85" name="Picture 84" descr="page1image3774432">
          <a:extLst>
            <a:ext uri="{FF2B5EF4-FFF2-40B4-BE49-F238E27FC236}">
              <a16:creationId xmlns:a16="http://schemas.microsoft.com/office/drawing/2014/main" id="{00000000-0008-0000-0000-00005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208</xdr:row>
      <xdr:rowOff>0</xdr:rowOff>
    </xdr:from>
    <xdr:ext cx="12700" cy="12700"/>
    <xdr:pic>
      <xdr:nvPicPr>
        <xdr:cNvPr id="86" name="Picture 85" descr="page1image3732624">
          <a:extLst>
            <a:ext uri="{FF2B5EF4-FFF2-40B4-BE49-F238E27FC236}">
              <a16:creationId xmlns:a16="http://schemas.microsoft.com/office/drawing/2014/main" id="{00000000-0008-0000-0000-00005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208</xdr:row>
      <xdr:rowOff>0</xdr:rowOff>
    </xdr:from>
    <xdr:ext cx="12700" cy="12700"/>
    <xdr:pic>
      <xdr:nvPicPr>
        <xdr:cNvPr id="87" name="Picture 86" descr="page1image3736784">
          <a:extLst>
            <a:ext uri="{FF2B5EF4-FFF2-40B4-BE49-F238E27FC236}">
              <a16:creationId xmlns:a16="http://schemas.microsoft.com/office/drawing/2014/main" id="{00000000-0008-0000-0000-00005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7297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88" name="Picture 87" descr="page1image3732624">
          <a:extLst>
            <a:ext uri="{FF2B5EF4-FFF2-40B4-BE49-F238E27FC236}">
              <a16:creationId xmlns:a16="http://schemas.microsoft.com/office/drawing/2014/main" id="{00000000-0008-0000-0000-00005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89" name="Picture 88" descr="page1image3774432">
          <a:extLst>
            <a:ext uri="{FF2B5EF4-FFF2-40B4-BE49-F238E27FC236}">
              <a16:creationId xmlns:a16="http://schemas.microsoft.com/office/drawing/2014/main" id="{00000000-0008-0000-0000-00005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90" name="Picture 89" descr="page1image3732624">
          <a:extLst>
            <a:ext uri="{FF2B5EF4-FFF2-40B4-BE49-F238E27FC236}">
              <a16:creationId xmlns:a16="http://schemas.microsoft.com/office/drawing/2014/main" id="{00000000-0008-0000-0000-00005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91" name="Picture 90" descr="page1image3732624">
          <a:extLst>
            <a:ext uri="{FF2B5EF4-FFF2-40B4-BE49-F238E27FC236}">
              <a16:creationId xmlns:a16="http://schemas.microsoft.com/office/drawing/2014/main" id="{00000000-0008-0000-0000-00005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92" name="Picture 91" descr="page1image3732624">
          <a:extLst>
            <a:ext uri="{FF2B5EF4-FFF2-40B4-BE49-F238E27FC236}">
              <a16:creationId xmlns:a16="http://schemas.microsoft.com/office/drawing/2014/main" id="{00000000-0008-0000-0000-00005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93" name="Picture 92" descr="page1image3774432">
          <a:extLst>
            <a:ext uri="{FF2B5EF4-FFF2-40B4-BE49-F238E27FC236}">
              <a16:creationId xmlns:a16="http://schemas.microsoft.com/office/drawing/2014/main" id="{00000000-0008-0000-0000-00005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94" name="Picture 93" descr="page1image3732624">
          <a:extLst>
            <a:ext uri="{FF2B5EF4-FFF2-40B4-BE49-F238E27FC236}">
              <a16:creationId xmlns:a16="http://schemas.microsoft.com/office/drawing/2014/main" id="{00000000-0008-0000-0000-00005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95" name="Picture 94" descr="page1image3774432">
          <a:extLst>
            <a:ext uri="{FF2B5EF4-FFF2-40B4-BE49-F238E27FC236}">
              <a16:creationId xmlns:a16="http://schemas.microsoft.com/office/drawing/2014/main" id="{00000000-0008-0000-0000-00005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96" name="Picture 95" descr="page1image3732624">
          <a:extLst>
            <a:ext uri="{FF2B5EF4-FFF2-40B4-BE49-F238E27FC236}">
              <a16:creationId xmlns:a16="http://schemas.microsoft.com/office/drawing/2014/main" id="{00000000-0008-0000-0000-00006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97" name="Picture 96" descr="page1image3774432">
          <a:extLst>
            <a:ext uri="{FF2B5EF4-FFF2-40B4-BE49-F238E27FC236}">
              <a16:creationId xmlns:a16="http://schemas.microsoft.com/office/drawing/2014/main" id="{00000000-0008-0000-0000-00006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98" name="Picture 97" descr="page1image3732624">
          <a:extLst>
            <a:ext uri="{FF2B5EF4-FFF2-40B4-BE49-F238E27FC236}">
              <a16:creationId xmlns:a16="http://schemas.microsoft.com/office/drawing/2014/main" id="{00000000-0008-0000-0000-00006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99" name="Picture 98" descr="page1image3732624">
          <a:extLst>
            <a:ext uri="{FF2B5EF4-FFF2-40B4-BE49-F238E27FC236}">
              <a16:creationId xmlns:a16="http://schemas.microsoft.com/office/drawing/2014/main" id="{00000000-0008-0000-0000-00006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00" name="Picture 99" descr="page1image3774432">
          <a:extLst>
            <a:ext uri="{FF2B5EF4-FFF2-40B4-BE49-F238E27FC236}">
              <a16:creationId xmlns:a16="http://schemas.microsoft.com/office/drawing/2014/main" id="{00000000-0008-0000-0000-00006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01" name="Picture 100" descr="page1image3732624">
          <a:extLst>
            <a:ext uri="{FF2B5EF4-FFF2-40B4-BE49-F238E27FC236}">
              <a16:creationId xmlns:a16="http://schemas.microsoft.com/office/drawing/2014/main" id="{00000000-0008-0000-0000-00006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114</xdr:row>
      <xdr:rowOff>0</xdr:rowOff>
    </xdr:from>
    <xdr:ext cx="12700" cy="12700"/>
    <xdr:pic>
      <xdr:nvPicPr>
        <xdr:cNvPr id="102" name="Picture 101" descr="page1image3732624">
          <a:extLst>
            <a:ext uri="{FF2B5EF4-FFF2-40B4-BE49-F238E27FC236}">
              <a16:creationId xmlns:a16="http://schemas.microsoft.com/office/drawing/2014/main" id="{00000000-0008-0000-0000-00006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114</xdr:row>
      <xdr:rowOff>0</xdr:rowOff>
    </xdr:from>
    <xdr:ext cx="12700" cy="12700"/>
    <xdr:pic>
      <xdr:nvPicPr>
        <xdr:cNvPr id="103" name="Picture 102" descr="page1image3774432">
          <a:extLst>
            <a:ext uri="{FF2B5EF4-FFF2-40B4-BE49-F238E27FC236}">
              <a16:creationId xmlns:a16="http://schemas.microsoft.com/office/drawing/2014/main" id="{00000000-0008-0000-0000-00006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114</xdr:row>
      <xdr:rowOff>0</xdr:rowOff>
    </xdr:from>
    <xdr:ext cx="12700" cy="12700"/>
    <xdr:pic>
      <xdr:nvPicPr>
        <xdr:cNvPr id="104" name="Picture 103" descr="page1image3732624">
          <a:extLst>
            <a:ext uri="{FF2B5EF4-FFF2-40B4-BE49-F238E27FC236}">
              <a16:creationId xmlns:a16="http://schemas.microsoft.com/office/drawing/2014/main" id="{00000000-0008-0000-0000-00006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113</xdr:row>
      <xdr:rowOff>0</xdr:rowOff>
    </xdr:from>
    <xdr:ext cx="12700" cy="12700"/>
    <xdr:pic>
      <xdr:nvPicPr>
        <xdr:cNvPr id="105" name="Picture 104" descr="page1image3732624">
          <a:extLst>
            <a:ext uri="{FF2B5EF4-FFF2-40B4-BE49-F238E27FC236}">
              <a16:creationId xmlns:a16="http://schemas.microsoft.com/office/drawing/2014/main" id="{00000000-0008-0000-0000-00006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113</xdr:row>
      <xdr:rowOff>0</xdr:rowOff>
    </xdr:from>
    <xdr:ext cx="12700" cy="12700"/>
    <xdr:pic>
      <xdr:nvPicPr>
        <xdr:cNvPr id="106" name="Picture 105" descr="page1image3774432">
          <a:extLst>
            <a:ext uri="{FF2B5EF4-FFF2-40B4-BE49-F238E27FC236}">
              <a16:creationId xmlns:a16="http://schemas.microsoft.com/office/drawing/2014/main" id="{00000000-0008-0000-0000-00006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113</xdr:row>
      <xdr:rowOff>0</xdr:rowOff>
    </xdr:from>
    <xdr:ext cx="12700" cy="12700"/>
    <xdr:pic>
      <xdr:nvPicPr>
        <xdr:cNvPr id="107" name="Picture 106" descr="page1image3732624">
          <a:extLst>
            <a:ext uri="{FF2B5EF4-FFF2-40B4-BE49-F238E27FC236}">
              <a16:creationId xmlns:a16="http://schemas.microsoft.com/office/drawing/2014/main" id="{00000000-0008-0000-0000-00006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113</xdr:row>
      <xdr:rowOff>0</xdr:rowOff>
    </xdr:from>
    <xdr:ext cx="12700" cy="12700"/>
    <xdr:pic>
      <xdr:nvPicPr>
        <xdr:cNvPr id="108" name="Picture 107" descr="page1image3732624">
          <a:extLst>
            <a:ext uri="{FF2B5EF4-FFF2-40B4-BE49-F238E27FC236}">
              <a16:creationId xmlns:a16="http://schemas.microsoft.com/office/drawing/2014/main" id="{00000000-0008-0000-0000-00006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114</xdr:row>
      <xdr:rowOff>0</xdr:rowOff>
    </xdr:from>
    <xdr:ext cx="12700" cy="12700"/>
    <xdr:pic>
      <xdr:nvPicPr>
        <xdr:cNvPr id="109" name="Picture 108" descr="page1image3732624">
          <a:extLst>
            <a:ext uri="{FF2B5EF4-FFF2-40B4-BE49-F238E27FC236}">
              <a16:creationId xmlns:a16="http://schemas.microsoft.com/office/drawing/2014/main" id="{00000000-0008-0000-0000-00006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114</xdr:row>
      <xdr:rowOff>0</xdr:rowOff>
    </xdr:from>
    <xdr:ext cx="12700" cy="12700"/>
    <xdr:pic>
      <xdr:nvPicPr>
        <xdr:cNvPr id="110" name="Picture 109" descr="page1image3774432">
          <a:extLst>
            <a:ext uri="{FF2B5EF4-FFF2-40B4-BE49-F238E27FC236}">
              <a16:creationId xmlns:a16="http://schemas.microsoft.com/office/drawing/2014/main" id="{00000000-0008-0000-0000-00006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114</xdr:row>
      <xdr:rowOff>0</xdr:rowOff>
    </xdr:from>
    <xdr:ext cx="12700" cy="12700"/>
    <xdr:pic>
      <xdr:nvPicPr>
        <xdr:cNvPr id="111" name="Picture 110" descr="page1image3732624">
          <a:extLst>
            <a:ext uri="{FF2B5EF4-FFF2-40B4-BE49-F238E27FC236}">
              <a16:creationId xmlns:a16="http://schemas.microsoft.com/office/drawing/2014/main" id="{00000000-0008-0000-0000-00006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113</xdr:row>
      <xdr:rowOff>0</xdr:rowOff>
    </xdr:from>
    <xdr:ext cx="12700" cy="12700"/>
    <xdr:pic>
      <xdr:nvPicPr>
        <xdr:cNvPr id="112" name="Picture 111" descr="page1image3774432">
          <a:extLst>
            <a:ext uri="{FF2B5EF4-FFF2-40B4-BE49-F238E27FC236}">
              <a16:creationId xmlns:a16="http://schemas.microsoft.com/office/drawing/2014/main" id="{00000000-0008-0000-0000-00007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113</xdr:row>
      <xdr:rowOff>0</xdr:rowOff>
    </xdr:from>
    <xdr:ext cx="12700" cy="12700"/>
    <xdr:pic>
      <xdr:nvPicPr>
        <xdr:cNvPr id="113" name="Picture 112" descr="page1image3732624">
          <a:extLst>
            <a:ext uri="{FF2B5EF4-FFF2-40B4-BE49-F238E27FC236}">
              <a16:creationId xmlns:a16="http://schemas.microsoft.com/office/drawing/2014/main" id="{00000000-0008-0000-0000-00007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12700" cy="12700"/>
    <xdr:pic>
      <xdr:nvPicPr>
        <xdr:cNvPr id="114" name="Picture 113" descr="page1image3774432">
          <a:extLst>
            <a:ext uri="{FF2B5EF4-FFF2-40B4-BE49-F238E27FC236}">
              <a16:creationId xmlns:a16="http://schemas.microsoft.com/office/drawing/2014/main" id="{00000000-0008-0000-0000-00007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12700" cy="12700"/>
    <xdr:pic>
      <xdr:nvPicPr>
        <xdr:cNvPr id="115" name="Picture 114" descr="page1image3732624">
          <a:extLst>
            <a:ext uri="{FF2B5EF4-FFF2-40B4-BE49-F238E27FC236}">
              <a16:creationId xmlns:a16="http://schemas.microsoft.com/office/drawing/2014/main" id="{00000000-0008-0000-0000-00007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113</xdr:row>
      <xdr:rowOff>0</xdr:rowOff>
    </xdr:from>
    <xdr:ext cx="12700" cy="12700"/>
    <xdr:pic>
      <xdr:nvPicPr>
        <xdr:cNvPr id="116" name="Picture 115" descr="page1image3732624">
          <a:extLst>
            <a:ext uri="{FF2B5EF4-FFF2-40B4-BE49-F238E27FC236}">
              <a16:creationId xmlns:a16="http://schemas.microsoft.com/office/drawing/2014/main" id="{00000000-0008-0000-0000-00007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285</xdr:row>
      <xdr:rowOff>0</xdr:rowOff>
    </xdr:from>
    <xdr:ext cx="12700" cy="12700"/>
    <xdr:pic>
      <xdr:nvPicPr>
        <xdr:cNvPr id="117" name="Picture 116" descr="page1image3774432">
          <a:extLst>
            <a:ext uri="{FF2B5EF4-FFF2-40B4-BE49-F238E27FC236}">
              <a16:creationId xmlns:a16="http://schemas.microsoft.com/office/drawing/2014/main" id="{00000000-0008-0000-0000-00007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285</xdr:row>
      <xdr:rowOff>0</xdr:rowOff>
    </xdr:from>
    <xdr:ext cx="12700" cy="12700"/>
    <xdr:pic>
      <xdr:nvPicPr>
        <xdr:cNvPr id="118" name="Picture 117" descr="page1image3732624">
          <a:extLst>
            <a:ext uri="{FF2B5EF4-FFF2-40B4-BE49-F238E27FC236}">
              <a16:creationId xmlns:a16="http://schemas.microsoft.com/office/drawing/2014/main" id="{00000000-0008-0000-0000-00007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19" name="Picture 118" descr="page1image3732624">
          <a:extLst>
            <a:ext uri="{FF2B5EF4-FFF2-40B4-BE49-F238E27FC236}">
              <a16:creationId xmlns:a16="http://schemas.microsoft.com/office/drawing/2014/main" id="{00000000-0008-0000-0000-00007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838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20" name="Picture 119" descr="page1image3774432">
          <a:extLst>
            <a:ext uri="{FF2B5EF4-FFF2-40B4-BE49-F238E27FC236}">
              <a16:creationId xmlns:a16="http://schemas.microsoft.com/office/drawing/2014/main" id="{00000000-0008-0000-0000-00007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838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21" name="Picture 120" descr="page1image3732624">
          <a:extLst>
            <a:ext uri="{FF2B5EF4-FFF2-40B4-BE49-F238E27FC236}">
              <a16:creationId xmlns:a16="http://schemas.microsoft.com/office/drawing/2014/main" id="{00000000-0008-0000-0000-00007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838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22" name="Picture 121" descr="page1image3732624">
          <a:extLst>
            <a:ext uri="{FF2B5EF4-FFF2-40B4-BE49-F238E27FC236}">
              <a16:creationId xmlns:a16="http://schemas.microsoft.com/office/drawing/2014/main" id="{00000000-0008-0000-0000-00007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838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23" name="Picture 122" descr="page1image3732624">
          <a:extLst>
            <a:ext uri="{FF2B5EF4-FFF2-40B4-BE49-F238E27FC236}">
              <a16:creationId xmlns:a16="http://schemas.microsoft.com/office/drawing/2014/main" id="{00000000-0008-0000-0000-00007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838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24" name="Picture 123" descr="page1image3774432">
          <a:extLst>
            <a:ext uri="{FF2B5EF4-FFF2-40B4-BE49-F238E27FC236}">
              <a16:creationId xmlns:a16="http://schemas.microsoft.com/office/drawing/2014/main" id="{00000000-0008-0000-0000-00007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838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25" name="Picture 124" descr="page1image3732624">
          <a:extLst>
            <a:ext uri="{FF2B5EF4-FFF2-40B4-BE49-F238E27FC236}">
              <a16:creationId xmlns:a16="http://schemas.microsoft.com/office/drawing/2014/main" id="{00000000-0008-0000-0000-00007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838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26" name="Picture 125" descr="page1image3774432">
          <a:extLst>
            <a:ext uri="{FF2B5EF4-FFF2-40B4-BE49-F238E27FC236}">
              <a16:creationId xmlns:a16="http://schemas.microsoft.com/office/drawing/2014/main" id="{00000000-0008-0000-0000-00007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838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27" name="Picture 126" descr="page1image3732624">
          <a:extLst>
            <a:ext uri="{FF2B5EF4-FFF2-40B4-BE49-F238E27FC236}">
              <a16:creationId xmlns:a16="http://schemas.microsoft.com/office/drawing/2014/main" id="{00000000-0008-0000-0000-00007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838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28" name="Picture 127" descr="page1image3732624">
          <a:extLst>
            <a:ext uri="{FF2B5EF4-FFF2-40B4-BE49-F238E27FC236}">
              <a16:creationId xmlns:a16="http://schemas.microsoft.com/office/drawing/2014/main" id="{00000000-0008-0000-0000-00008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838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129" name="Picture 128" descr="page1image3736784">
          <a:extLst>
            <a:ext uri="{FF2B5EF4-FFF2-40B4-BE49-F238E27FC236}">
              <a16:creationId xmlns:a16="http://schemas.microsoft.com/office/drawing/2014/main" id="{00000000-0008-0000-0000-00008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729700" y="838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130" name="Picture 129" descr="page1image3736784">
          <a:extLst>
            <a:ext uri="{FF2B5EF4-FFF2-40B4-BE49-F238E27FC236}">
              <a16:creationId xmlns:a16="http://schemas.microsoft.com/office/drawing/2014/main" id="{00000000-0008-0000-0000-00008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729700" y="838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131" name="Picture 130" descr="page1image3736784">
          <a:extLst>
            <a:ext uri="{FF2B5EF4-FFF2-40B4-BE49-F238E27FC236}">
              <a16:creationId xmlns:a16="http://schemas.microsoft.com/office/drawing/2014/main" id="{00000000-0008-0000-0000-00008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729700" y="838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132" name="Picture 131" descr="page1image3736784">
          <a:extLst>
            <a:ext uri="{FF2B5EF4-FFF2-40B4-BE49-F238E27FC236}">
              <a16:creationId xmlns:a16="http://schemas.microsoft.com/office/drawing/2014/main" id="{00000000-0008-0000-0000-00008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729700" y="838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133" name="Picture 132" descr="page1image3736784">
          <a:extLst>
            <a:ext uri="{FF2B5EF4-FFF2-40B4-BE49-F238E27FC236}">
              <a16:creationId xmlns:a16="http://schemas.microsoft.com/office/drawing/2014/main" id="{00000000-0008-0000-0000-00008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729700" y="838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134" name="Picture 133" descr="page1image3736784">
          <a:extLst>
            <a:ext uri="{FF2B5EF4-FFF2-40B4-BE49-F238E27FC236}">
              <a16:creationId xmlns:a16="http://schemas.microsoft.com/office/drawing/2014/main" id="{00000000-0008-0000-0000-00008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729700" y="838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135" name="Picture 134" descr="page1image3736784">
          <a:extLst>
            <a:ext uri="{FF2B5EF4-FFF2-40B4-BE49-F238E27FC236}">
              <a16:creationId xmlns:a16="http://schemas.microsoft.com/office/drawing/2014/main" id="{00000000-0008-0000-0000-00008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729700" y="838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36" name="Picture 135" descr="page1image3774432">
          <a:extLst>
            <a:ext uri="{FF2B5EF4-FFF2-40B4-BE49-F238E27FC236}">
              <a16:creationId xmlns:a16="http://schemas.microsoft.com/office/drawing/2014/main" id="{00000000-0008-0000-0000-00008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37" name="Picture 136" descr="page1image3732624">
          <a:extLst>
            <a:ext uri="{FF2B5EF4-FFF2-40B4-BE49-F238E27FC236}">
              <a16:creationId xmlns:a16="http://schemas.microsoft.com/office/drawing/2014/main" id="{00000000-0008-0000-0000-00008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38" name="Picture 137" descr="page1image3774432">
          <a:extLst>
            <a:ext uri="{FF2B5EF4-FFF2-40B4-BE49-F238E27FC236}">
              <a16:creationId xmlns:a16="http://schemas.microsoft.com/office/drawing/2014/main" id="{00000000-0008-0000-0000-00008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39" name="Picture 138" descr="page1image3732624">
          <a:extLst>
            <a:ext uri="{FF2B5EF4-FFF2-40B4-BE49-F238E27FC236}">
              <a16:creationId xmlns:a16="http://schemas.microsoft.com/office/drawing/2014/main" id="{00000000-0008-0000-0000-00008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286</xdr:row>
      <xdr:rowOff>0</xdr:rowOff>
    </xdr:from>
    <xdr:ext cx="12700" cy="12700"/>
    <xdr:pic>
      <xdr:nvPicPr>
        <xdr:cNvPr id="140" name="Picture 139" descr="page1image3732624">
          <a:extLst>
            <a:ext uri="{FF2B5EF4-FFF2-40B4-BE49-F238E27FC236}">
              <a16:creationId xmlns:a16="http://schemas.microsoft.com/office/drawing/2014/main" id="{00000000-0008-0000-0000-00008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286</xdr:row>
      <xdr:rowOff>0</xdr:rowOff>
    </xdr:from>
    <xdr:ext cx="12700" cy="12700"/>
    <xdr:pic>
      <xdr:nvPicPr>
        <xdr:cNvPr id="141" name="Picture 140" descr="page1image3774432">
          <a:extLst>
            <a:ext uri="{FF2B5EF4-FFF2-40B4-BE49-F238E27FC236}">
              <a16:creationId xmlns:a16="http://schemas.microsoft.com/office/drawing/2014/main" id="{00000000-0008-0000-0000-00008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286</xdr:row>
      <xdr:rowOff>0</xdr:rowOff>
    </xdr:from>
    <xdr:ext cx="12700" cy="12700"/>
    <xdr:pic>
      <xdr:nvPicPr>
        <xdr:cNvPr id="142" name="Picture 141" descr="page1image3732624">
          <a:extLst>
            <a:ext uri="{FF2B5EF4-FFF2-40B4-BE49-F238E27FC236}">
              <a16:creationId xmlns:a16="http://schemas.microsoft.com/office/drawing/2014/main" id="{00000000-0008-0000-0000-00008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286</xdr:row>
      <xdr:rowOff>0</xdr:rowOff>
    </xdr:from>
    <xdr:ext cx="12700" cy="12700"/>
    <xdr:pic>
      <xdr:nvPicPr>
        <xdr:cNvPr id="143" name="Picture 142" descr="page1image3732624">
          <a:extLst>
            <a:ext uri="{FF2B5EF4-FFF2-40B4-BE49-F238E27FC236}">
              <a16:creationId xmlns:a16="http://schemas.microsoft.com/office/drawing/2014/main" id="{00000000-0008-0000-0000-00008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44" name="Picture 143" descr="page1image3732624">
          <a:extLst>
            <a:ext uri="{FF2B5EF4-FFF2-40B4-BE49-F238E27FC236}">
              <a16:creationId xmlns:a16="http://schemas.microsoft.com/office/drawing/2014/main" id="{00000000-0008-0000-0000-00009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45" name="Picture 144" descr="page1image3774432">
          <a:extLst>
            <a:ext uri="{FF2B5EF4-FFF2-40B4-BE49-F238E27FC236}">
              <a16:creationId xmlns:a16="http://schemas.microsoft.com/office/drawing/2014/main" id="{00000000-0008-0000-0000-00009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46" name="Picture 145" descr="page1image3732624">
          <a:extLst>
            <a:ext uri="{FF2B5EF4-FFF2-40B4-BE49-F238E27FC236}">
              <a16:creationId xmlns:a16="http://schemas.microsoft.com/office/drawing/2014/main" id="{00000000-0008-0000-0000-00009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286</xdr:row>
      <xdr:rowOff>0</xdr:rowOff>
    </xdr:from>
    <xdr:ext cx="12700" cy="12700"/>
    <xdr:pic>
      <xdr:nvPicPr>
        <xdr:cNvPr id="147" name="Picture 146" descr="page1image3774432">
          <a:extLst>
            <a:ext uri="{FF2B5EF4-FFF2-40B4-BE49-F238E27FC236}">
              <a16:creationId xmlns:a16="http://schemas.microsoft.com/office/drawing/2014/main" id="{00000000-0008-0000-0000-00009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286</xdr:row>
      <xdr:rowOff>0</xdr:rowOff>
    </xdr:from>
    <xdr:ext cx="12700" cy="12700"/>
    <xdr:pic>
      <xdr:nvPicPr>
        <xdr:cNvPr id="148" name="Picture 147" descr="page1image3732624">
          <a:extLst>
            <a:ext uri="{FF2B5EF4-FFF2-40B4-BE49-F238E27FC236}">
              <a16:creationId xmlns:a16="http://schemas.microsoft.com/office/drawing/2014/main" id="{00000000-0008-0000-0000-00009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286</xdr:row>
      <xdr:rowOff>0</xdr:rowOff>
    </xdr:from>
    <xdr:ext cx="12700" cy="12700"/>
    <xdr:pic>
      <xdr:nvPicPr>
        <xdr:cNvPr id="149" name="Picture 148" descr="page1image3732624">
          <a:extLst>
            <a:ext uri="{FF2B5EF4-FFF2-40B4-BE49-F238E27FC236}">
              <a16:creationId xmlns:a16="http://schemas.microsoft.com/office/drawing/2014/main" id="{00000000-0008-0000-0000-00009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150" name="Picture 149" descr="page1image3736784">
          <a:extLst>
            <a:ext uri="{FF2B5EF4-FFF2-40B4-BE49-F238E27FC236}">
              <a16:creationId xmlns:a16="http://schemas.microsoft.com/office/drawing/2014/main" id="{00000000-0008-0000-0000-00009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7297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151" name="Picture 150" descr="page1image3736784">
          <a:extLst>
            <a:ext uri="{FF2B5EF4-FFF2-40B4-BE49-F238E27FC236}">
              <a16:creationId xmlns:a16="http://schemas.microsoft.com/office/drawing/2014/main" id="{00000000-0008-0000-0000-00009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7297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286</xdr:row>
      <xdr:rowOff>0</xdr:rowOff>
    </xdr:from>
    <xdr:ext cx="12700" cy="12700"/>
    <xdr:pic>
      <xdr:nvPicPr>
        <xdr:cNvPr id="152" name="Picture 151" descr="page1image3736784">
          <a:extLst>
            <a:ext uri="{FF2B5EF4-FFF2-40B4-BE49-F238E27FC236}">
              <a16:creationId xmlns:a16="http://schemas.microsoft.com/office/drawing/2014/main" id="{00000000-0008-0000-0000-00009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7297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286</xdr:row>
      <xdr:rowOff>0</xdr:rowOff>
    </xdr:from>
    <xdr:ext cx="12700" cy="12700"/>
    <xdr:pic>
      <xdr:nvPicPr>
        <xdr:cNvPr id="153" name="Picture 152" descr="page1image3736784">
          <a:extLst>
            <a:ext uri="{FF2B5EF4-FFF2-40B4-BE49-F238E27FC236}">
              <a16:creationId xmlns:a16="http://schemas.microsoft.com/office/drawing/2014/main" id="{00000000-0008-0000-0000-00009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7297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286</xdr:row>
      <xdr:rowOff>0</xdr:rowOff>
    </xdr:from>
    <xdr:ext cx="12700" cy="12700"/>
    <xdr:pic>
      <xdr:nvPicPr>
        <xdr:cNvPr id="154" name="Picture 153" descr="page1image3736784">
          <a:extLst>
            <a:ext uri="{FF2B5EF4-FFF2-40B4-BE49-F238E27FC236}">
              <a16:creationId xmlns:a16="http://schemas.microsoft.com/office/drawing/2014/main" id="{00000000-0008-0000-0000-00009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7297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155" name="Picture 154" descr="page1image3736784">
          <a:extLst>
            <a:ext uri="{FF2B5EF4-FFF2-40B4-BE49-F238E27FC236}">
              <a16:creationId xmlns:a16="http://schemas.microsoft.com/office/drawing/2014/main" id="{00000000-0008-0000-0000-00009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7297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156" name="Picture 155" descr="page1image3736784">
          <a:extLst>
            <a:ext uri="{FF2B5EF4-FFF2-40B4-BE49-F238E27FC236}">
              <a16:creationId xmlns:a16="http://schemas.microsoft.com/office/drawing/2014/main" id="{00000000-0008-0000-0000-00009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7297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286</xdr:row>
      <xdr:rowOff>0</xdr:rowOff>
    </xdr:from>
    <xdr:ext cx="12700" cy="12700"/>
    <xdr:pic>
      <xdr:nvPicPr>
        <xdr:cNvPr id="157" name="Picture 156" descr="page1image3736784">
          <a:extLst>
            <a:ext uri="{FF2B5EF4-FFF2-40B4-BE49-F238E27FC236}">
              <a16:creationId xmlns:a16="http://schemas.microsoft.com/office/drawing/2014/main" id="{00000000-0008-0000-0000-00009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7297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286</xdr:row>
      <xdr:rowOff>0</xdr:rowOff>
    </xdr:from>
    <xdr:ext cx="12700" cy="12700"/>
    <xdr:pic>
      <xdr:nvPicPr>
        <xdr:cNvPr id="158" name="Picture 157" descr="page1image3736784">
          <a:extLst>
            <a:ext uri="{FF2B5EF4-FFF2-40B4-BE49-F238E27FC236}">
              <a16:creationId xmlns:a16="http://schemas.microsoft.com/office/drawing/2014/main" id="{00000000-0008-0000-0000-00009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7297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286</xdr:row>
      <xdr:rowOff>0</xdr:rowOff>
    </xdr:from>
    <xdr:ext cx="12700" cy="12700"/>
    <xdr:pic>
      <xdr:nvPicPr>
        <xdr:cNvPr id="159" name="Picture 158" descr="page1image3732624">
          <a:extLst>
            <a:ext uri="{FF2B5EF4-FFF2-40B4-BE49-F238E27FC236}">
              <a16:creationId xmlns:a16="http://schemas.microsoft.com/office/drawing/2014/main" id="{00000000-0008-0000-0000-00009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286</xdr:row>
      <xdr:rowOff>0</xdr:rowOff>
    </xdr:from>
    <xdr:ext cx="12700" cy="12700"/>
    <xdr:pic>
      <xdr:nvPicPr>
        <xdr:cNvPr id="160" name="Picture 159" descr="page1image3774432">
          <a:extLst>
            <a:ext uri="{FF2B5EF4-FFF2-40B4-BE49-F238E27FC236}">
              <a16:creationId xmlns:a16="http://schemas.microsoft.com/office/drawing/2014/main" id="{00000000-0008-0000-0000-0000A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286</xdr:row>
      <xdr:rowOff>0</xdr:rowOff>
    </xdr:from>
    <xdr:ext cx="12700" cy="12700"/>
    <xdr:pic>
      <xdr:nvPicPr>
        <xdr:cNvPr id="161" name="Picture 160" descr="page1image3732624">
          <a:extLst>
            <a:ext uri="{FF2B5EF4-FFF2-40B4-BE49-F238E27FC236}">
              <a16:creationId xmlns:a16="http://schemas.microsoft.com/office/drawing/2014/main" id="{00000000-0008-0000-0000-0000A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286</xdr:row>
      <xdr:rowOff>0</xdr:rowOff>
    </xdr:from>
    <xdr:ext cx="12700" cy="12700"/>
    <xdr:pic>
      <xdr:nvPicPr>
        <xdr:cNvPr id="162" name="Picture 161" descr="page1image3732624">
          <a:extLst>
            <a:ext uri="{FF2B5EF4-FFF2-40B4-BE49-F238E27FC236}">
              <a16:creationId xmlns:a16="http://schemas.microsoft.com/office/drawing/2014/main" id="{00000000-0008-0000-0000-0000A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63" name="Picture 162" descr="page1image3732624">
          <a:extLst>
            <a:ext uri="{FF2B5EF4-FFF2-40B4-BE49-F238E27FC236}">
              <a16:creationId xmlns:a16="http://schemas.microsoft.com/office/drawing/2014/main" id="{00000000-0008-0000-0000-0000A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64" name="Picture 163" descr="page1image3774432">
          <a:extLst>
            <a:ext uri="{FF2B5EF4-FFF2-40B4-BE49-F238E27FC236}">
              <a16:creationId xmlns:a16="http://schemas.microsoft.com/office/drawing/2014/main" id="{00000000-0008-0000-0000-0000A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65" name="Picture 164" descr="page1image3732624">
          <a:extLst>
            <a:ext uri="{FF2B5EF4-FFF2-40B4-BE49-F238E27FC236}">
              <a16:creationId xmlns:a16="http://schemas.microsoft.com/office/drawing/2014/main" id="{00000000-0008-0000-0000-0000A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286</xdr:row>
      <xdr:rowOff>0</xdr:rowOff>
    </xdr:from>
    <xdr:ext cx="12700" cy="12700"/>
    <xdr:pic>
      <xdr:nvPicPr>
        <xdr:cNvPr id="166" name="Picture 165" descr="page1image3774432">
          <a:extLst>
            <a:ext uri="{FF2B5EF4-FFF2-40B4-BE49-F238E27FC236}">
              <a16:creationId xmlns:a16="http://schemas.microsoft.com/office/drawing/2014/main" id="{00000000-0008-0000-0000-0000A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286</xdr:row>
      <xdr:rowOff>0</xdr:rowOff>
    </xdr:from>
    <xdr:ext cx="12700" cy="12700"/>
    <xdr:pic>
      <xdr:nvPicPr>
        <xdr:cNvPr id="167" name="Picture 166" descr="page1image3732624">
          <a:extLst>
            <a:ext uri="{FF2B5EF4-FFF2-40B4-BE49-F238E27FC236}">
              <a16:creationId xmlns:a16="http://schemas.microsoft.com/office/drawing/2014/main" id="{00000000-0008-0000-0000-0000A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286</xdr:row>
      <xdr:rowOff>0</xdr:rowOff>
    </xdr:from>
    <xdr:ext cx="12700" cy="12700"/>
    <xdr:pic>
      <xdr:nvPicPr>
        <xdr:cNvPr id="168" name="Picture 167" descr="page1image3732624">
          <a:extLst>
            <a:ext uri="{FF2B5EF4-FFF2-40B4-BE49-F238E27FC236}">
              <a16:creationId xmlns:a16="http://schemas.microsoft.com/office/drawing/2014/main" id="{00000000-0008-0000-0000-0000A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635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169" name="Picture 168" descr="page1image3736784">
          <a:extLst>
            <a:ext uri="{FF2B5EF4-FFF2-40B4-BE49-F238E27FC236}">
              <a16:creationId xmlns:a16="http://schemas.microsoft.com/office/drawing/2014/main" id="{00000000-0008-0000-0000-0000A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783403" y="13907381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170" name="Picture 169" descr="page1image3736784">
          <a:extLst>
            <a:ext uri="{FF2B5EF4-FFF2-40B4-BE49-F238E27FC236}">
              <a16:creationId xmlns:a16="http://schemas.microsoft.com/office/drawing/2014/main" id="{00000000-0008-0000-0000-0000A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783403" y="13907381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171" name="Picture 170" descr="page1image3736784">
          <a:extLst>
            <a:ext uri="{FF2B5EF4-FFF2-40B4-BE49-F238E27FC236}">
              <a16:creationId xmlns:a16="http://schemas.microsoft.com/office/drawing/2014/main" id="{00000000-0008-0000-0000-0000A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783403" y="13907381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172" name="Picture 171" descr="page1image3736784">
          <a:extLst>
            <a:ext uri="{FF2B5EF4-FFF2-40B4-BE49-F238E27FC236}">
              <a16:creationId xmlns:a16="http://schemas.microsoft.com/office/drawing/2014/main" id="{00000000-0008-0000-0000-0000A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783403" y="13907381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173" name="Picture 172" descr="page1image3736784">
          <a:extLst>
            <a:ext uri="{FF2B5EF4-FFF2-40B4-BE49-F238E27FC236}">
              <a16:creationId xmlns:a16="http://schemas.microsoft.com/office/drawing/2014/main" id="{00000000-0008-0000-0000-0000A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783403" y="13907381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174" name="Picture 173" descr="page1image3736784">
          <a:extLst>
            <a:ext uri="{FF2B5EF4-FFF2-40B4-BE49-F238E27FC236}">
              <a16:creationId xmlns:a16="http://schemas.microsoft.com/office/drawing/2014/main" id="{00000000-0008-0000-0000-0000A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783403" y="13907381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75" name="Picture 174" descr="page1image3732624">
          <a:extLst>
            <a:ext uri="{FF2B5EF4-FFF2-40B4-BE49-F238E27FC236}">
              <a16:creationId xmlns:a16="http://schemas.microsoft.com/office/drawing/2014/main" id="{00000000-0008-0000-0000-0000A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76" name="Picture 175" descr="page1image3774432">
          <a:extLst>
            <a:ext uri="{FF2B5EF4-FFF2-40B4-BE49-F238E27FC236}">
              <a16:creationId xmlns:a16="http://schemas.microsoft.com/office/drawing/2014/main" id="{00000000-0008-0000-0000-0000B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77" name="Picture 176" descr="page1image3732624">
          <a:extLst>
            <a:ext uri="{FF2B5EF4-FFF2-40B4-BE49-F238E27FC236}">
              <a16:creationId xmlns:a16="http://schemas.microsoft.com/office/drawing/2014/main" id="{00000000-0008-0000-0000-0000B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78" name="Picture 177" descr="page1image3732624">
          <a:extLst>
            <a:ext uri="{FF2B5EF4-FFF2-40B4-BE49-F238E27FC236}">
              <a16:creationId xmlns:a16="http://schemas.microsoft.com/office/drawing/2014/main" id="{00000000-0008-0000-0000-0000B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79" name="Picture 178" descr="page1image3732624">
          <a:extLst>
            <a:ext uri="{FF2B5EF4-FFF2-40B4-BE49-F238E27FC236}">
              <a16:creationId xmlns:a16="http://schemas.microsoft.com/office/drawing/2014/main" id="{00000000-0008-0000-0000-0000B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80" name="Picture 179" descr="page1image3774432">
          <a:extLst>
            <a:ext uri="{FF2B5EF4-FFF2-40B4-BE49-F238E27FC236}">
              <a16:creationId xmlns:a16="http://schemas.microsoft.com/office/drawing/2014/main" id="{00000000-0008-0000-0000-0000B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81" name="Picture 180" descr="page1image3732624">
          <a:extLst>
            <a:ext uri="{FF2B5EF4-FFF2-40B4-BE49-F238E27FC236}">
              <a16:creationId xmlns:a16="http://schemas.microsoft.com/office/drawing/2014/main" id="{00000000-0008-0000-0000-0000B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82" name="Picture 181" descr="page1image3774432">
          <a:extLst>
            <a:ext uri="{FF2B5EF4-FFF2-40B4-BE49-F238E27FC236}">
              <a16:creationId xmlns:a16="http://schemas.microsoft.com/office/drawing/2014/main" id="{00000000-0008-0000-0000-0000B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83" name="Picture 182" descr="page1image3732624">
          <a:extLst>
            <a:ext uri="{FF2B5EF4-FFF2-40B4-BE49-F238E27FC236}">
              <a16:creationId xmlns:a16="http://schemas.microsoft.com/office/drawing/2014/main" id="{00000000-0008-0000-0000-0000B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84" name="Picture 183" descr="page1image3774432">
          <a:extLst>
            <a:ext uri="{FF2B5EF4-FFF2-40B4-BE49-F238E27FC236}">
              <a16:creationId xmlns:a16="http://schemas.microsoft.com/office/drawing/2014/main" id="{00000000-0008-0000-0000-0000B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85" name="Picture 184" descr="page1image3732624">
          <a:extLst>
            <a:ext uri="{FF2B5EF4-FFF2-40B4-BE49-F238E27FC236}">
              <a16:creationId xmlns:a16="http://schemas.microsoft.com/office/drawing/2014/main" id="{00000000-0008-0000-0000-0000B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86" name="Picture 185" descr="page1image3732624">
          <a:extLst>
            <a:ext uri="{FF2B5EF4-FFF2-40B4-BE49-F238E27FC236}">
              <a16:creationId xmlns:a16="http://schemas.microsoft.com/office/drawing/2014/main" id="{00000000-0008-0000-0000-0000B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87" name="Picture 186" descr="page1image3774432">
          <a:extLst>
            <a:ext uri="{FF2B5EF4-FFF2-40B4-BE49-F238E27FC236}">
              <a16:creationId xmlns:a16="http://schemas.microsoft.com/office/drawing/2014/main" id="{00000000-0008-0000-0000-0000B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188" name="Picture 187" descr="page1image3732624">
          <a:extLst>
            <a:ext uri="{FF2B5EF4-FFF2-40B4-BE49-F238E27FC236}">
              <a16:creationId xmlns:a16="http://schemas.microsoft.com/office/drawing/2014/main" id="{00000000-0008-0000-0000-0000B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34200" y="43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189" name="Picture 188" descr="page1image3736784">
          <a:extLst>
            <a:ext uri="{FF2B5EF4-FFF2-40B4-BE49-F238E27FC236}">
              <a16:creationId xmlns:a16="http://schemas.microsoft.com/office/drawing/2014/main" id="{00000000-0008-0000-0000-0000B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854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190" name="Picture 189" descr="page1image3736784">
          <a:extLst>
            <a:ext uri="{FF2B5EF4-FFF2-40B4-BE49-F238E27FC236}">
              <a16:creationId xmlns:a16="http://schemas.microsoft.com/office/drawing/2014/main" id="{00000000-0008-0000-0000-0000B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854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191" name="Picture 190" descr="page1image3736784">
          <a:extLst>
            <a:ext uri="{FF2B5EF4-FFF2-40B4-BE49-F238E27FC236}">
              <a16:creationId xmlns:a16="http://schemas.microsoft.com/office/drawing/2014/main" id="{00000000-0008-0000-0000-0000B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854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192" name="Picture 191" descr="page1image3736784">
          <a:extLst>
            <a:ext uri="{FF2B5EF4-FFF2-40B4-BE49-F238E27FC236}">
              <a16:creationId xmlns:a16="http://schemas.microsoft.com/office/drawing/2014/main" id="{00000000-0008-0000-0000-0000C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854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193" name="Picture 192" descr="page1image3736784">
          <a:extLst>
            <a:ext uri="{FF2B5EF4-FFF2-40B4-BE49-F238E27FC236}">
              <a16:creationId xmlns:a16="http://schemas.microsoft.com/office/drawing/2014/main" id="{00000000-0008-0000-0000-0000C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854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194" name="Picture 193" descr="page1image3736784">
          <a:extLst>
            <a:ext uri="{FF2B5EF4-FFF2-40B4-BE49-F238E27FC236}">
              <a16:creationId xmlns:a16="http://schemas.microsoft.com/office/drawing/2014/main" id="{00000000-0008-0000-0000-0000C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854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195" name="Picture 194" descr="page1image3734704">
          <a:extLst>
            <a:ext uri="{FF2B5EF4-FFF2-40B4-BE49-F238E27FC236}">
              <a16:creationId xmlns:a16="http://schemas.microsoft.com/office/drawing/2014/main" id="{00000000-0008-0000-0000-0000C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59300" y="12979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196" name="Picture 195" descr="page1image3735120">
          <a:extLst>
            <a:ext uri="{FF2B5EF4-FFF2-40B4-BE49-F238E27FC236}">
              <a16:creationId xmlns:a16="http://schemas.microsoft.com/office/drawing/2014/main" id="{00000000-0008-0000-0000-0000C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84700" y="12979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197" name="Picture 196" descr="page1image3736784">
          <a:extLst>
            <a:ext uri="{FF2B5EF4-FFF2-40B4-BE49-F238E27FC236}">
              <a16:creationId xmlns:a16="http://schemas.microsoft.com/office/drawing/2014/main" id="{00000000-0008-0000-0000-0000C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2979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198" name="Picture 197" descr="page1image3734704">
          <a:extLst>
            <a:ext uri="{FF2B5EF4-FFF2-40B4-BE49-F238E27FC236}">
              <a16:creationId xmlns:a16="http://schemas.microsoft.com/office/drawing/2014/main" id="{00000000-0008-0000-0000-0000C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59300" y="12979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199" name="Picture 198" descr="page1image3735120">
          <a:extLst>
            <a:ext uri="{FF2B5EF4-FFF2-40B4-BE49-F238E27FC236}">
              <a16:creationId xmlns:a16="http://schemas.microsoft.com/office/drawing/2014/main" id="{00000000-0008-0000-0000-0000C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84700" y="12979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200" name="Picture 199" descr="page1image3736784">
          <a:extLst>
            <a:ext uri="{FF2B5EF4-FFF2-40B4-BE49-F238E27FC236}">
              <a16:creationId xmlns:a16="http://schemas.microsoft.com/office/drawing/2014/main" id="{00000000-0008-0000-0000-0000C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2979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201" name="Picture 200" descr="page1image3734704">
          <a:extLst>
            <a:ext uri="{FF2B5EF4-FFF2-40B4-BE49-F238E27FC236}">
              <a16:creationId xmlns:a16="http://schemas.microsoft.com/office/drawing/2014/main" id="{00000000-0008-0000-0000-0000C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59300" y="12979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202" name="Picture 201" descr="page1image3735120">
          <a:extLst>
            <a:ext uri="{FF2B5EF4-FFF2-40B4-BE49-F238E27FC236}">
              <a16:creationId xmlns:a16="http://schemas.microsoft.com/office/drawing/2014/main" id="{00000000-0008-0000-0000-0000C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84700" y="12979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203" name="Picture 202" descr="page1image3736784">
          <a:extLst>
            <a:ext uri="{FF2B5EF4-FFF2-40B4-BE49-F238E27FC236}">
              <a16:creationId xmlns:a16="http://schemas.microsoft.com/office/drawing/2014/main" id="{00000000-0008-0000-0000-0000C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2979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12700" cy="12700"/>
    <xdr:pic>
      <xdr:nvPicPr>
        <xdr:cNvPr id="204" name="Picture 203" descr="page1image3734704">
          <a:extLst>
            <a:ext uri="{FF2B5EF4-FFF2-40B4-BE49-F238E27FC236}">
              <a16:creationId xmlns:a16="http://schemas.microsoft.com/office/drawing/2014/main" id="{00000000-0008-0000-0000-0000C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59300" y="130009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12700" cy="12700"/>
    <xdr:pic>
      <xdr:nvPicPr>
        <xdr:cNvPr id="205" name="Picture 204" descr="page1image3735120">
          <a:extLst>
            <a:ext uri="{FF2B5EF4-FFF2-40B4-BE49-F238E27FC236}">
              <a16:creationId xmlns:a16="http://schemas.microsoft.com/office/drawing/2014/main" id="{00000000-0008-0000-0000-0000C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84700" y="130009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12700" cy="12700"/>
    <xdr:pic>
      <xdr:nvPicPr>
        <xdr:cNvPr id="206" name="Picture 205" descr="page1image3736784">
          <a:extLst>
            <a:ext uri="{FF2B5EF4-FFF2-40B4-BE49-F238E27FC236}">
              <a16:creationId xmlns:a16="http://schemas.microsoft.com/office/drawing/2014/main" id="{00000000-0008-0000-0000-0000C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0009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12700" cy="12700"/>
    <xdr:pic>
      <xdr:nvPicPr>
        <xdr:cNvPr id="207" name="Picture 206" descr="page1image3734704">
          <a:extLst>
            <a:ext uri="{FF2B5EF4-FFF2-40B4-BE49-F238E27FC236}">
              <a16:creationId xmlns:a16="http://schemas.microsoft.com/office/drawing/2014/main" id="{00000000-0008-0000-0000-0000C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59300" y="130009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12700" cy="12700"/>
    <xdr:pic>
      <xdr:nvPicPr>
        <xdr:cNvPr id="208" name="Picture 207" descr="page1image3735120">
          <a:extLst>
            <a:ext uri="{FF2B5EF4-FFF2-40B4-BE49-F238E27FC236}">
              <a16:creationId xmlns:a16="http://schemas.microsoft.com/office/drawing/2014/main" id="{00000000-0008-0000-0000-0000D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84700" y="130009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12700" cy="12700"/>
    <xdr:pic>
      <xdr:nvPicPr>
        <xdr:cNvPr id="209" name="Picture 208" descr="page1image3736784">
          <a:extLst>
            <a:ext uri="{FF2B5EF4-FFF2-40B4-BE49-F238E27FC236}">
              <a16:creationId xmlns:a16="http://schemas.microsoft.com/office/drawing/2014/main" id="{00000000-0008-0000-0000-0000D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0009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210" name="Picture 209" descr="page1image3734704">
          <a:extLst>
            <a:ext uri="{FF2B5EF4-FFF2-40B4-BE49-F238E27FC236}">
              <a16:creationId xmlns:a16="http://schemas.microsoft.com/office/drawing/2014/main" id="{00000000-0008-0000-0000-0000D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59300" y="12979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211" name="Picture 210" descr="page1image3735120">
          <a:extLst>
            <a:ext uri="{FF2B5EF4-FFF2-40B4-BE49-F238E27FC236}">
              <a16:creationId xmlns:a16="http://schemas.microsoft.com/office/drawing/2014/main" id="{00000000-0008-0000-0000-0000D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84700" y="12979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212" name="Picture 211" descr="page1image3736784">
          <a:extLst>
            <a:ext uri="{FF2B5EF4-FFF2-40B4-BE49-F238E27FC236}">
              <a16:creationId xmlns:a16="http://schemas.microsoft.com/office/drawing/2014/main" id="{00000000-0008-0000-0000-0000D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2979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12700" cy="12700"/>
    <xdr:pic>
      <xdr:nvPicPr>
        <xdr:cNvPr id="213" name="Picture 212" descr="page1image3734704">
          <a:extLst>
            <a:ext uri="{FF2B5EF4-FFF2-40B4-BE49-F238E27FC236}">
              <a16:creationId xmlns:a16="http://schemas.microsoft.com/office/drawing/2014/main" id="{00000000-0008-0000-0000-0000D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59300" y="129362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12700" cy="12700"/>
    <xdr:pic>
      <xdr:nvPicPr>
        <xdr:cNvPr id="214" name="Picture 213" descr="page1image3735120">
          <a:extLst>
            <a:ext uri="{FF2B5EF4-FFF2-40B4-BE49-F238E27FC236}">
              <a16:creationId xmlns:a16="http://schemas.microsoft.com/office/drawing/2014/main" id="{00000000-0008-0000-0000-0000D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84700" y="129362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12700" cy="12700"/>
    <xdr:pic>
      <xdr:nvPicPr>
        <xdr:cNvPr id="215" name="Picture 214" descr="page1image3736784">
          <a:extLst>
            <a:ext uri="{FF2B5EF4-FFF2-40B4-BE49-F238E27FC236}">
              <a16:creationId xmlns:a16="http://schemas.microsoft.com/office/drawing/2014/main" id="{00000000-0008-0000-0000-0000D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29362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216" name="Picture 215" descr="page1image3734704">
          <a:extLst>
            <a:ext uri="{FF2B5EF4-FFF2-40B4-BE49-F238E27FC236}">
              <a16:creationId xmlns:a16="http://schemas.microsoft.com/office/drawing/2014/main" id="{00000000-0008-0000-0000-0000D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59300" y="12979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217" name="Picture 216" descr="page1image3735120">
          <a:extLst>
            <a:ext uri="{FF2B5EF4-FFF2-40B4-BE49-F238E27FC236}">
              <a16:creationId xmlns:a16="http://schemas.microsoft.com/office/drawing/2014/main" id="{00000000-0008-0000-0000-0000D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84700" y="12979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218" name="Picture 217" descr="page1image3736784">
          <a:extLst>
            <a:ext uri="{FF2B5EF4-FFF2-40B4-BE49-F238E27FC236}">
              <a16:creationId xmlns:a16="http://schemas.microsoft.com/office/drawing/2014/main" id="{00000000-0008-0000-0000-0000D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29794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206</xdr:row>
      <xdr:rowOff>0</xdr:rowOff>
    </xdr:from>
    <xdr:ext cx="12700" cy="12700"/>
    <xdr:pic>
      <xdr:nvPicPr>
        <xdr:cNvPr id="219" name="Picture 218" descr="page1image3734704">
          <a:extLst>
            <a:ext uri="{FF2B5EF4-FFF2-40B4-BE49-F238E27FC236}">
              <a16:creationId xmlns:a16="http://schemas.microsoft.com/office/drawing/2014/main" id="{00000000-0008-0000-0000-0000D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59300" y="128955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206</xdr:row>
      <xdr:rowOff>0</xdr:rowOff>
    </xdr:from>
    <xdr:ext cx="12700" cy="12700"/>
    <xdr:pic>
      <xdr:nvPicPr>
        <xdr:cNvPr id="220" name="Picture 219" descr="page1image3735120">
          <a:extLst>
            <a:ext uri="{FF2B5EF4-FFF2-40B4-BE49-F238E27FC236}">
              <a16:creationId xmlns:a16="http://schemas.microsoft.com/office/drawing/2014/main" id="{00000000-0008-0000-0000-0000D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84700" y="128955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206</xdr:row>
      <xdr:rowOff>0</xdr:rowOff>
    </xdr:from>
    <xdr:ext cx="12700" cy="12700"/>
    <xdr:pic>
      <xdr:nvPicPr>
        <xdr:cNvPr id="221" name="Picture 220" descr="page1image3736784">
          <a:extLst>
            <a:ext uri="{FF2B5EF4-FFF2-40B4-BE49-F238E27FC236}">
              <a16:creationId xmlns:a16="http://schemas.microsoft.com/office/drawing/2014/main" id="{00000000-0008-0000-0000-0000D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28955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208</xdr:row>
      <xdr:rowOff>0</xdr:rowOff>
    </xdr:from>
    <xdr:ext cx="12700" cy="12700"/>
    <xdr:pic>
      <xdr:nvPicPr>
        <xdr:cNvPr id="222" name="Picture 221" descr="page1image3736784">
          <a:extLst>
            <a:ext uri="{FF2B5EF4-FFF2-40B4-BE49-F238E27FC236}">
              <a16:creationId xmlns:a16="http://schemas.microsoft.com/office/drawing/2014/main" id="{00000000-0008-0000-0000-0000D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6105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23" name="Picture 222" descr="page1image3736784">
          <a:extLst>
            <a:ext uri="{FF2B5EF4-FFF2-40B4-BE49-F238E27FC236}">
              <a16:creationId xmlns:a16="http://schemas.microsoft.com/office/drawing/2014/main" id="{00000000-0008-0000-0000-0000D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8137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24" name="Picture 223" descr="page1image3736784">
          <a:extLst>
            <a:ext uri="{FF2B5EF4-FFF2-40B4-BE49-F238E27FC236}">
              <a16:creationId xmlns:a16="http://schemas.microsoft.com/office/drawing/2014/main" id="{00000000-0008-0000-0000-0000E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8137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25" name="Picture 224" descr="page1image3736784">
          <a:extLst>
            <a:ext uri="{FF2B5EF4-FFF2-40B4-BE49-F238E27FC236}">
              <a16:creationId xmlns:a16="http://schemas.microsoft.com/office/drawing/2014/main" id="{00000000-0008-0000-0000-0000E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8137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26" name="Picture 225" descr="page1image3736784">
          <a:extLst>
            <a:ext uri="{FF2B5EF4-FFF2-40B4-BE49-F238E27FC236}">
              <a16:creationId xmlns:a16="http://schemas.microsoft.com/office/drawing/2014/main" id="{00000000-0008-0000-0000-0000E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8341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27" name="Picture 226" descr="page1image3736784">
          <a:extLst>
            <a:ext uri="{FF2B5EF4-FFF2-40B4-BE49-F238E27FC236}">
              <a16:creationId xmlns:a16="http://schemas.microsoft.com/office/drawing/2014/main" id="{00000000-0008-0000-0000-0000E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8341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28" name="Picture 227" descr="page1image3736784">
          <a:extLst>
            <a:ext uri="{FF2B5EF4-FFF2-40B4-BE49-F238E27FC236}">
              <a16:creationId xmlns:a16="http://schemas.microsoft.com/office/drawing/2014/main" id="{00000000-0008-0000-0000-0000E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8137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29" name="Picture 228" descr="page1image3736784">
          <a:extLst>
            <a:ext uri="{FF2B5EF4-FFF2-40B4-BE49-F238E27FC236}">
              <a16:creationId xmlns:a16="http://schemas.microsoft.com/office/drawing/2014/main" id="{00000000-0008-0000-0000-0000E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8137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30" name="Picture 229" descr="page1image3736784">
          <a:extLst>
            <a:ext uri="{FF2B5EF4-FFF2-40B4-BE49-F238E27FC236}">
              <a16:creationId xmlns:a16="http://schemas.microsoft.com/office/drawing/2014/main" id="{00000000-0008-0000-0000-0000E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8747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31" name="Picture 230" descr="page1image3736784">
          <a:extLst>
            <a:ext uri="{FF2B5EF4-FFF2-40B4-BE49-F238E27FC236}">
              <a16:creationId xmlns:a16="http://schemas.microsoft.com/office/drawing/2014/main" id="{00000000-0008-0000-0000-0000E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8137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286</xdr:row>
      <xdr:rowOff>0</xdr:rowOff>
    </xdr:from>
    <xdr:ext cx="12700" cy="12700"/>
    <xdr:pic>
      <xdr:nvPicPr>
        <xdr:cNvPr id="232" name="Picture 231" descr="page1image3736784">
          <a:extLst>
            <a:ext uri="{FF2B5EF4-FFF2-40B4-BE49-F238E27FC236}">
              <a16:creationId xmlns:a16="http://schemas.microsoft.com/office/drawing/2014/main" id="{00000000-0008-0000-0000-0000E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6715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286</xdr:row>
      <xdr:rowOff>0</xdr:rowOff>
    </xdr:from>
    <xdr:ext cx="12700" cy="12700"/>
    <xdr:pic>
      <xdr:nvPicPr>
        <xdr:cNvPr id="233" name="Picture 232" descr="page1image3736784">
          <a:extLst>
            <a:ext uri="{FF2B5EF4-FFF2-40B4-BE49-F238E27FC236}">
              <a16:creationId xmlns:a16="http://schemas.microsoft.com/office/drawing/2014/main" id="{00000000-0008-0000-0000-0000E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6715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286</xdr:row>
      <xdr:rowOff>0</xdr:rowOff>
    </xdr:from>
    <xdr:ext cx="12700" cy="12700"/>
    <xdr:pic>
      <xdr:nvPicPr>
        <xdr:cNvPr id="234" name="Picture 233" descr="page1image3736784">
          <a:extLst>
            <a:ext uri="{FF2B5EF4-FFF2-40B4-BE49-F238E27FC236}">
              <a16:creationId xmlns:a16="http://schemas.microsoft.com/office/drawing/2014/main" id="{00000000-0008-0000-0000-0000E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6715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35" name="Picture 234" descr="page1image3736784">
          <a:extLst>
            <a:ext uri="{FF2B5EF4-FFF2-40B4-BE49-F238E27FC236}">
              <a16:creationId xmlns:a16="http://schemas.microsoft.com/office/drawing/2014/main" id="{00000000-0008-0000-0000-0000E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6918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36" name="Picture 235" descr="page1image3736784">
          <a:extLst>
            <a:ext uri="{FF2B5EF4-FFF2-40B4-BE49-F238E27FC236}">
              <a16:creationId xmlns:a16="http://schemas.microsoft.com/office/drawing/2014/main" id="{00000000-0008-0000-0000-0000E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6918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286</xdr:row>
      <xdr:rowOff>0</xdr:rowOff>
    </xdr:from>
    <xdr:ext cx="12700" cy="12700"/>
    <xdr:pic>
      <xdr:nvPicPr>
        <xdr:cNvPr id="237" name="Picture 236" descr="page1image3736784">
          <a:extLst>
            <a:ext uri="{FF2B5EF4-FFF2-40B4-BE49-F238E27FC236}">
              <a16:creationId xmlns:a16="http://schemas.microsoft.com/office/drawing/2014/main" id="{00000000-0008-0000-0000-0000E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6715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286</xdr:row>
      <xdr:rowOff>0</xdr:rowOff>
    </xdr:from>
    <xdr:ext cx="12700" cy="12700"/>
    <xdr:pic>
      <xdr:nvPicPr>
        <xdr:cNvPr id="238" name="Picture 237" descr="page1image3736784">
          <a:extLst>
            <a:ext uri="{FF2B5EF4-FFF2-40B4-BE49-F238E27FC236}">
              <a16:creationId xmlns:a16="http://schemas.microsoft.com/office/drawing/2014/main" id="{00000000-0008-0000-0000-0000E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6715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39" name="Picture 238" descr="page1image3736784">
          <a:extLst>
            <a:ext uri="{FF2B5EF4-FFF2-40B4-BE49-F238E27FC236}">
              <a16:creationId xmlns:a16="http://schemas.microsoft.com/office/drawing/2014/main" id="{00000000-0008-0000-0000-0000E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854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40" name="Picture 239" descr="page1image3736784">
          <a:extLst>
            <a:ext uri="{FF2B5EF4-FFF2-40B4-BE49-F238E27FC236}">
              <a16:creationId xmlns:a16="http://schemas.microsoft.com/office/drawing/2014/main" id="{00000000-0008-0000-0000-0000F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854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41" name="Picture 240" descr="page1image3736784">
          <a:extLst>
            <a:ext uri="{FF2B5EF4-FFF2-40B4-BE49-F238E27FC236}">
              <a16:creationId xmlns:a16="http://schemas.microsoft.com/office/drawing/2014/main" id="{00000000-0008-0000-0000-0000F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854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42" name="Picture 241" descr="page1image3736784">
          <a:extLst>
            <a:ext uri="{FF2B5EF4-FFF2-40B4-BE49-F238E27FC236}">
              <a16:creationId xmlns:a16="http://schemas.microsoft.com/office/drawing/2014/main" id="{00000000-0008-0000-0000-0000F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854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43" name="Picture 242" descr="page1image3736784">
          <a:extLst>
            <a:ext uri="{FF2B5EF4-FFF2-40B4-BE49-F238E27FC236}">
              <a16:creationId xmlns:a16="http://schemas.microsoft.com/office/drawing/2014/main" id="{00000000-0008-0000-0000-0000F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854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44" name="Picture 243" descr="page1image3736784">
          <a:extLst>
            <a:ext uri="{FF2B5EF4-FFF2-40B4-BE49-F238E27FC236}">
              <a16:creationId xmlns:a16="http://schemas.microsoft.com/office/drawing/2014/main" id="{00000000-0008-0000-0000-0000F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8544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45" name="Picture 244" descr="page1image3736784">
          <a:extLst>
            <a:ext uri="{FF2B5EF4-FFF2-40B4-BE49-F238E27FC236}">
              <a16:creationId xmlns:a16="http://schemas.microsoft.com/office/drawing/2014/main" id="{00000000-0008-0000-0000-0000F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956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46" name="Picture 245" descr="page1image3736784">
          <a:extLst>
            <a:ext uri="{FF2B5EF4-FFF2-40B4-BE49-F238E27FC236}">
              <a16:creationId xmlns:a16="http://schemas.microsoft.com/office/drawing/2014/main" id="{00000000-0008-0000-0000-0000F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956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47" name="Picture 246" descr="page1image3736784">
          <a:extLst>
            <a:ext uri="{FF2B5EF4-FFF2-40B4-BE49-F238E27FC236}">
              <a16:creationId xmlns:a16="http://schemas.microsoft.com/office/drawing/2014/main" id="{00000000-0008-0000-0000-0000F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956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48" name="Picture 247" descr="page1image3736784">
          <a:extLst>
            <a:ext uri="{FF2B5EF4-FFF2-40B4-BE49-F238E27FC236}">
              <a16:creationId xmlns:a16="http://schemas.microsoft.com/office/drawing/2014/main" id="{00000000-0008-0000-0000-0000F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956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49" name="Picture 248" descr="page1image3736784">
          <a:extLst>
            <a:ext uri="{FF2B5EF4-FFF2-40B4-BE49-F238E27FC236}">
              <a16:creationId xmlns:a16="http://schemas.microsoft.com/office/drawing/2014/main" id="{00000000-0008-0000-0000-0000F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956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50" name="Picture 249" descr="page1image3736784">
          <a:extLst>
            <a:ext uri="{FF2B5EF4-FFF2-40B4-BE49-F238E27FC236}">
              <a16:creationId xmlns:a16="http://schemas.microsoft.com/office/drawing/2014/main" id="{00000000-0008-0000-0000-0000F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84800" y="13956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251" name="Picture 250" descr="page1image3734704">
          <a:extLst>
            <a:ext uri="{FF2B5EF4-FFF2-40B4-BE49-F238E27FC236}">
              <a16:creationId xmlns:a16="http://schemas.microsoft.com/office/drawing/2014/main" id="{00000000-0008-0000-0000-0000F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71800" y="142506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252" name="Picture 251" descr="page1image3735120">
          <a:extLst>
            <a:ext uri="{FF2B5EF4-FFF2-40B4-BE49-F238E27FC236}">
              <a16:creationId xmlns:a16="http://schemas.microsoft.com/office/drawing/2014/main" id="{00000000-0008-0000-0000-0000F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0" y="142506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253" name="Picture 252" descr="page1image3736784">
          <a:extLst>
            <a:ext uri="{FF2B5EF4-FFF2-40B4-BE49-F238E27FC236}">
              <a16:creationId xmlns:a16="http://schemas.microsoft.com/office/drawing/2014/main" id="{00000000-0008-0000-0000-0000F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42506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254" name="Picture 253" descr="page1image3734704">
          <a:extLst>
            <a:ext uri="{FF2B5EF4-FFF2-40B4-BE49-F238E27FC236}">
              <a16:creationId xmlns:a16="http://schemas.microsoft.com/office/drawing/2014/main" id="{00000000-0008-0000-0000-0000F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71800" y="142506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255" name="Picture 254" descr="page1image3735120">
          <a:extLst>
            <a:ext uri="{FF2B5EF4-FFF2-40B4-BE49-F238E27FC236}">
              <a16:creationId xmlns:a16="http://schemas.microsoft.com/office/drawing/2014/main" id="{00000000-0008-0000-0000-0000F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0" y="142506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256" name="Picture 255" descr="page1image3736784">
          <a:extLst>
            <a:ext uri="{FF2B5EF4-FFF2-40B4-BE49-F238E27FC236}">
              <a16:creationId xmlns:a16="http://schemas.microsoft.com/office/drawing/2014/main" id="{00000000-0008-0000-0000-00000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42506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257" name="Picture 256" descr="page1image3734704">
          <a:extLst>
            <a:ext uri="{FF2B5EF4-FFF2-40B4-BE49-F238E27FC236}">
              <a16:creationId xmlns:a16="http://schemas.microsoft.com/office/drawing/2014/main" id="{00000000-0008-0000-0000-00000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71800" y="142506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258" name="Picture 257" descr="page1image3735120">
          <a:extLst>
            <a:ext uri="{FF2B5EF4-FFF2-40B4-BE49-F238E27FC236}">
              <a16:creationId xmlns:a16="http://schemas.microsoft.com/office/drawing/2014/main" id="{00000000-0008-0000-0000-00000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0" y="142506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259" name="Picture 258" descr="page1image3736784">
          <a:extLst>
            <a:ext uri="{FF2B5EF4-FFF2-40B4-BE49-F238E27FC236}">
              <a16:creationId xmlns:a16="http://schemas.microsoft.com/office/drawing/2014/main" id="{00000000-0008-0000-0000-00000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42506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12700" cy="12700"/>
    <xdr:pic>
      <xdr:nvPicPr>
        <xdr:cNvPr id="260" name="Picture 259" descr="page1image3734704">
          <a:extLst>
            <a:ext uri="{FF2B5EF4-FFF2-40B4-BE49-F238E27FC236}">
              <a16:creationId xmlns:a16="http://schemas.microsoft.com/office/drawing/2014/main" id="{00000000-0008-0000-0000-00000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71800" y="14272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12700" cy="12700"/>
    <xdr:pic>
      <xdr:nvPicPr>
        <xdr:cNvPr id="261" name="Picture 260" descr="page1image3735120">
          <a:extLst>
            <a:ext uri="{FF2B5EF4-FFF2-40B4-BE49-F238E27FC236}">
              <a16:creationId xmlns:a16="http://schemas.microsoft.com/office/drawing/2014/main" id="{00000000-0008-0000-0000-00000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0" y="14272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12700" cy="12700"/>
    <xdr:pic>
      <xdr:nvPicPr>
        <xdr:cNvPr id="262" name="Picture 261" descr="page1image3736784">
          <a:extLst>
            <a:ext uri="{FF2B5EF4-FFF2-40B4-BE49-F238E27FC236}">
              <a16:creationId xmlns:a16="http://schemas.microsoft.com/office/drawing/2014/main" id="{00000000-0008-0000-0000-00000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4272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12700" cy="12700"/>
    <xdr:pic>
      <xdr:nvPicPr>
        <xdr:cNvPr id="263" name="Picture 262" descr="page1image3734704">
          <a:extLst>
            <a:ext uri="{FF2B5EF4-FFF2-40B4-BE49-F238E27FC236}">
              <a16:creationId xmlns:a16="http://schemas.microsoft.com/office/drawing/2014/main" id="{00000000-0008-0000-0000-00000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71800" y="14272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12700" cy="12700"/>
    <xdr:pic>
      <xdr:nvPicPr>
        <xdr:cNvPr id="264" name="Picture 263" descr="page1image3735120">
          <a:extLst>
            <a:ext uri="{FF2B5EF4-FFF2-40B4-BE49-F238E27FC236}">
              <a16:creationId xmlns:a16="http://schemas.microsoft.com/office/drawing/2014/main" id="{00000000-0008-0000-0000-00000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0" y="14272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281</xdr:row>
      <xdr:rowOff>0</xdr:rowOff>
    </xdr:from>
    <xdr:ext cx="12700" cy="12700"/>
    <xdr:pic>
      <xdr:nvPicPr>
        <xdr:cNvPr id="265" name="Picture 264" descr="page1image3736784">
          <a:extLst>
            <a:ext uri="{FF2B5EF4-FFF2-40B4-BE49-F238E27FC236}">
              <a16:creationId xmlns:a16="http://schemas.microsoft.com/office/drawing/2014/main" id="{00000000-0008-0000-0000-00000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4272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266" name="Picture 265" descr="page1image3734704">
          <a:extLst>
            <a:ext uri="{FF2B5EF4-FFF2-40B4-BE49-F238E27FC236}">
              <a16:creationId xmlns:a16="http://schemas.microsoft.com/office/drawing/2014/main" id="{00000000-0008-0000-0000-00000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71800" y="142506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267" name="Picture 266" descr="page1image3735120">
          <a:extLst>
            <a:ext uri="{FF2B5EF4-FFF2-40B4-BE49-F238E27FC236}">
              <a16:creationId xmlns:a16="http://schemas.microsoft.com/office/drawing/2014/main" id="{00000000-0008-0000-0000-00000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0" y="142506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268" name="Picture 267" descr="page1image3736784">
          <a:extLst>
            <a:ext uri="{FF2B5EF4-FFF2-40B4-BE49-F238E27FC236}">
              <a16:creationId xmlns:a16="http://schemas.microsoft.com/office/drawing/2014/main" id="{00000000-0008-0000-0000-00000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42506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12700" cy="12700"/>
    <xdr:pic>
      <xdr:nvPicPr>
        <xdr:cNvPr id="269" name="Picture 268" descr="page1image3734704">
          <a:extLst>
            <a:ext uri="{FF2B5EF4-FFF2-40B4-BE49-F238E27FC236}">
              <a16:creationId xmlns:a16="http://schemas.microsoft.com/office/drawing/2014/main" id="{00000000-0008-0000-0000-00000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71800" y="142074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12700" cy="12700"/>
    <xdr:pic>
      <xdr:nvPicPr>
        <xdr:cNvPr id="270" name="Picture 269" descr="page1image3735120">
          <a:extLst>
            <a:ext uri="{FF2B5EF4-FFF2-40B4-BE49-F238E27FC236}">
              <a16:creationId xmlns:a16="http://schemas.microsoft.com/office/drawing/2014/main" id="{00000000-0008-0000-0000-00000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0" y="142074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278</xdr:row>
      <xdr:rowOff>0</xdr:rowOff>
    </xdr:from>
    <xdr:ext cx="12700" cy="12700"/>
    <xdr:pic>
      <xdr:nvPicPr>
        <xdr:cNvPr id="271" name="Picture 270" descr="page1image3736784">
          <a:extLst>
            <a:ext uri="{FF2B5EF4-FFF2-40B4-BE49-F238E27FC236}">
              <a16:creationId xmlns:a16="http://schemas.microsoft.com/office/drawing/2014/main" id="{00000000-0008-0000-0000-00000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42074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272" name="Picture 271" descr="page1image3734704">
          <a:extLst>
            <a:ext uri="{FF2B5EF4-FFF2-40B4-BE49-F238E27FC236}">
              <a16:creationId xmlns:a16="http://schemas.microsoft.com/office/drawing/2014/main" id="{00000000-0008-0000-0000-00001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71800" y="142506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273" name="Picture 272" descr="page1image3735120">
          <a:extLst>
            <a:ext uri="{FF2B5EF4-FFF2-40B4-BE49-F238E27FC236}">
              <a16:creationId xmlns:a16="http://schemas.microsoft.com/office/drawing/2014/main" id="{00000000-0008-0000-0000-00001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0" y="142506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280</xdr:row>
      <xdr:rowOff>0</xdr:rowOff>
    </xdr:from>
    <xdr:ext cx="12700" cy="12700"/>
    <xdr:pic>
      <xdr:nvPicPr>
        <xdr:cNvPr id="274" name="Picture 273" descr="page1image3736784">
          <a:extLst>
            <a:ext uri="{FF2B5EF4-FFF2-40B4-BE49-F238E27FC236}">
              <a16:creationId xmlns:a16="http://schemas.microsoft.com/office/drawing/2014/main" id="{00000000-0008-0000-0000-00001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42506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206</xdr:row>
      <xdr:rowOff>0</xdr:rowOff>
    </xdr:from>
    <xdr:ext cx="12700" cy="12700"/>
    <xdr:pic>
      <xdr:nvPicPr>
        <xdr:cNvPr id="275" name="Picture 274" descr="page1image3734704">
          <a:extLst>
            <a:ext uri="{FF2B5EF4-FFF2-40B4-BE49-F238E27FC236}">
              <a16:creationId xmlns:a16="http://schemas.microsoft.com/office/drawing/2014/main" id="{00000000-0008-0000-0000-00001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71800" y="141643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206</xdr:row>
      <xdr:rowOff>0</xdr:rowOff>
    </xdr:from>
    <xdr:ext cx="12700" cy="12700"/>
    <xdr:pic>
      <xdr:nvPicPr>
        <xdr:cNvPr id="276" name="Picture 275" descr="page1image3735120">
          <a:extLst>
            <a:ext uri="{FF2B5EF4-FFF2-40B4-BE49-F238E27FC236}">
              <a16:creationId xmlns:a16="http://schemas.microsoft.com/office/drawing/2014/main" id="{00000000-0008-0000-0000-00001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97200" y="141643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206</xdr:row>
      <xdr:rowOff>0</xdr:rowOff>
    </xdr:from>
    <xdr:ext cx="12700" cy="12700"/>
    <xdr:pic>
      <xdr:nvPicPr>
        <xdr:cNvPr id="277" name="Picture 276" descr="page1image3736784">
          <a:extLst>
            <a:ext uri="{FF2B5EF4-FFF2-40B4-BE49-F238E27FC236}">
              <a16:creationId xmlns:a16="http://schemas.microsoft.com/office/drawing/2014/main" id="{00000000-0008-0000-0000-00001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41643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208</xdr:row>
      <xdr:rowOff>0</xdr:rowOff>
    </xdr:from>
    <xdr:ext cx="12700" cy="12700"/>
    <xdr:pic>
      <xdr:nvPicPr>
        <xdr:cNvPr id="278" name="Picture 277" descr="page1image3736784">
          <a:extLst>
            <a:ext uri="{FF2B5EF4-FFF2-40B4-BE49-F238E27FC236}">
              <a16:creationId xmlns:a16="http://schemas.microsoft.com/office/drawing/2014/main" id="{00000000-0008-0000-0000-00001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49199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79" name="Picture 278" descr="page1image3736784">
          <a:extLst>
            <a:ext uri="{FF2B5EF4-FFF2-40B4-BE49-F238E27FC236}">
              <a16:creationId xmlns:a16="http://schemas.microsoft.com/office/drawing/2014/main" id="{00000000-0008-0000-0000-00001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51790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80" name="Picture 279" descr="page1image3736784">
          <a:extLst>
            <a:ext uri="{FF2B5EF4-FFF2-40B4-BE49-F238E27FC236}">
              <a16:creationId xmlns:a16="http://schemas.microsoft.com/office/drawing/2014/main" id="{00000000-0008-0000-0000-00001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51790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81" name="Picture 280" descr="page1image3736784">
          <a:extLst>
            <a:ext uri="{FF2B5EF4-FFF2-40B4-BE49-F238E27FC236}">
              <a16:creationId xmlns:a16="http://schemas.microsoft.com/office/drawing/2014/main" id="{00000000-0008-0000-0000-00001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51790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82" name="Picture 281" descr="page1image3736784">
          <a:extLst>
            <a:ext uri="{FF2B5EF4-FFF2-40B4-BE49-F238E27FC236}">
              <a16:creationId xmlns:a16="http://schemas.microsoft.com/office/drawing/2014/main" id="{00000000-0008-0000-0000-00001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52006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83" name="Picture 282" descr="page1image3736784">
          <a:extLst>
            <a:ext uri="{FF2B5EF4-FFF2-40B4-BE49-F238E27FC236}">
              <a16:creationId xmlns:a16="http://schemas.microsoft.com/office/drawing/2014/main" id="{00000000-0008-0000-0000-00001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52006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84" name="Picture 283" descr="page1image3736784">
          <a:extLst>
            <a:ext uri="{FF2B5EF4-FFF2-40B4-BE49-F238E27FC236}">
              <a16:creationId xmlns:a16="http://schemas.microsoft.com/office/drawing/2014/main" id="{00000000-0008-0000-0000-00001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51790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85" name="Picture 284" descr="page1image3736784">
          <a:extLst>
            <a:ext uri="{FF2B5EF4-FFF2-40B4-BE49-F238E27FC236}">
              <a16:creationId xmlns:a16="http://schemas.microsoft.com/office/drawing/2014/main" id="{00000000-0008-0000-0000-00001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51790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86" name="Picture 285" descr="page1image3736784">
          <a:extLst>
            <a:ext uri="{FF2B5EF4-FFF2-40B4-BE49-F238E27FC236}">
              <a16:creationId xmlns:a16="http://schemas.microsoft.com/office/drawing/2014/main" id="{00000000-0008-0000-0000-00001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52438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87" name="Picture 286" descr="page1image3736784">
          <a:extLst>
            <a:ext uri="{FF2B5EF4-FFF2-40B4-BE49-F238E27FC236}">
              <a16:creationId xmlns:a16="http://schemas.microsoft.com/office/drawing/2014/main" id="{00000000-0008-0000-0000-00001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51790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286</xdr:row>
      <xdr:rowOff>0</xdr:rowOff>
    </xdr:from>
    <xdr:ext cx="12700" cy="12700"/>
    <xdr:pic>
      <xdr:nvPicPr>
        <xdr:cNvPr id="288" name="Picture 287" descr="page1image3736784">
          <a:extLst>
            <a:ext uri="{FF2B5EF4-FFF2-40B4-BE49-F238E27FC236}">
              <a16:creationId xmlns:a16="http://schemas.microsoft.com/office/drawing/2014/main" id="{00000000-0008-0000-0000-00002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4984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286</xdr:row>
      <xdr:rowOff>0</xdr:rowOff>
    </xdr:from>
    <xdr:ext cx="12700" cy="12700"/>
    <xdr:pic>
      <xdr:nvPicPr>
        <xdr:cNvPr id="289" name="Picture 288" descr="page1image3736784">
          <a:extLst>
            <a:ext uri="{FF2B5EF4-FFF2-40B4-BE49-F238E27FC236}">
              <a16:creationId xmlns:a16="http://schemas.microsoft.com/office/drawing/2014/main" id="{00000000-0008-0000-0000-00002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4984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286</xdr:row>
      <xdr:rowOff>0</xdr:rowOff>
    </xdr:from>
    <xdr:ext cx="12700" cy="12700"/>
    <xdr:pic>
      <xdr:nvPicPr>
        <xdr:cNvPr id="290" name="Picture 289" descr="page1image3736784">
          <a:extLst>
            <a:ext uri="{FF2B5EF4-FFF2-40B4-BE49-F238E27FC236}">
              <a16:creationId xmlns:a16="http://schemas.microsoft.com/office/drawing/2014/main" id="{00000000-0008-0000-0000-00002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4984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91" name="Picture 290" descr="page1image3736784">
          <a:extLst>
            <a:ext uri="{FF2B5EF4-FFF2-40B4-BE49-F238E27FC236}">
              <a16:creationId xmlns:a16="http://schemas.microsoft.com/office/drawing/2014/main" id="{00000000-0008-0000-0000-00002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50063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92" name="Picture 291" descr="page1image3736784">
          <a:extLst>
            <a:ext uri="{FF2B5EF4-FFF2-40B4-BE49-F238E27FC236}">
              <a16:creationId xmlns:a16="http://schemas.microsoft.com/office/drawing/2014/main" id="{00000000-0008-0000-0000-00002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50063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286</xdr:row>
      <xdr:rowOff>0</xdr:rowOff>
    </xdr:from>
    <xdr:ext cx="12700" cy="12700"/>
    <xdr:pic>
      <xdr:nvPicPr>
        <xdr:cNvPr id="293" name="Picture 292" descr="page1image3736784">
          <a:extLst>
            <a:ext uri="{FF2B5EF4-FFF2-40B4-BE49-F238E27FC236}">
              <a16:creationId xmlns:a16="http://schemas.microsoft.com/office/drawing/2014/main" id="{00000000-0008-0000-0000-00002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4984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286</xdr:row>
      <xdr:rowOff>0</xdr:rowOff>
    </xdr:from>
    <xdr:ext cx="12700" cy="12700"/>
    <xdr:pic>
      <xdr:nvPicPr>
        <xdr:cNvPr id="294" name="Picture 293" descr="page1image3736784">
          <a:extLst>
            <a:ext uri="{FF2B5EF4-FFF2-40B4-BE49-F238E27FC236}">
              <a16:creationId xmlns:a16="http://schemas.microsoft.com/office/drawing/2014/main" id="{00000000-0008-0000-0000-00002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4984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95" name="Picture 294" descr="page1image3736784">
          <a:extLst>
            <a:ext uri="{FF2B5EF4-FFF2-40B4-BE49-F238E27FC236}">
              <a16:creationId xmlns:a16="http://schemas.microsoft.com/office/drawing/2014/main" id="{00000000-0008-0000-0000-00002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52222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96" name="Picture 295" descr="page1image3736784">
          <a:extLst>
            <a:ext uri="{FF2B5EF4-FFF2-40B4-BE49-F238E27FC236}">
              <a16:creationId xmlns:a16="http://schemas.microsoft.com/office/drawing/2014/main" id="{00000000-0008-0000-0000-00002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52222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97" name="Picture 296" descr="page1image3736784">
          <a:extLst>
            <a:ext uri="{FF2B5EF4-FFF2-40B4-BE49-F238E27FC236}">
              <a16:creationId xmlns:a16="http://schemas.microsoft.com/office/drawing/2014/main" id="{00000000-0008-0000-0000-00002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52222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98" name="Picture 297" descr="page1image3736784">
          <a:extLst>
            <a:ext uri="{FF2B5EF4-FFF2-40B4-BE49-F238E27FC236}">
              <a16:creationId xmlns:a16="http://schemas.microsoft.com/office/drawing/2014/main" id="{00000000-0008-0000-0000-00002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52222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299" name="Picture 298" descr="page1image3736784">
          <a:extLst>
            <a:ext uri="{FF2B5EF4-FFF2-40B4-BE49-F238E27FC236}">
              <a16:creationId xmlns:a16="http://schemas.microsoft.com/office/drawing/2014/main" id="{00000000-0008-0000-0000-00002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52222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300" name="Picture 299" descr="page1image3736784">
          <a:extLst>
            <a:ext uri="{FF2B5EF4-FFF2-40B4-BE49-F238E27FC236}">
              <a16:creationId xmlns:a16="http://schemas.microsoft.com/office/drawing/2014/main" id="{00000000-0008-0000-0000-00002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52222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301" name="Picture 300" descr="page1image3736784">
          <a:extLst>
            <a:ext uri="{FF2B5EF4-FFF2-40B4-BE49-F238E27FC236}">
              <a16:creationId xmlns:a16="http://schemas.microsoft.com/office/drawing/2014/main" id="{00000000-0008-0000-0000-00002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53517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302" name="Picture 301" descr="page1image3736784">
          <a:extLst>
            <a:ext uri="{FF2B5EF4-FFF2-40B4-BE49-F238E27FC236}">
              <a16:creationId xmlns:a16="http://schemas.microsoft.com/office/drawing/2014/main" id="{00000000-0008-0000-0000-00002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53517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303" name="Picture 302" descr="page1image3736784">
          <a:extLst>
            <a:ext uri="{FF2B5EF4-FFF2-40B4-BE49-F238E27FC236}">
              <a16:creationId xmlns:a16="http://schemas.microsoft.com/office/drawing/2014/main" id="{00000000-0008-0000-0000-00002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53517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304" name="Picture 303" descr="page1image3736784">
          <a:extLst>
            <a:ext uri="{FF2B5EF4-FFF2-40B4-BE49-F238E27FC236}">
              <a16:creationId xmlns:a16="http://schemas.microsoft.com/office/drawing/2014/main" id="{00000000-0008-0000-0000-00003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53517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305" name="Picture 304" descr="page1image3736784">
          <a:extLst>
            <a:ext uri="{FF2B5EF4-FFF2-40B4-BE49-F238E27FC236}">
              <a16:creationId xmlns:a16="http://schemas.microsoft.com/office/drawing/2014/main" id="{00000000-0008-0000-0000-00003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53517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709</xdr:row>
      <xdr:rowOff>0</xdr:rowOff>
    </xdr:from>
    <xdr:ext cx="12700" cy="12700"/>
    <xdr:pic>
      <xdr:nvPicPr>
        <xdr:cNvPr id="306" name="Picture 305" descr="page1image3736784">
          <a:extLst>
            <a:ext uri="{FF2B5EF4-FFF2-40B4-BE49-F238E27FC236}">
              <a16:creationId xmlns:a16="http://schemas.microsoft.com/office/drawing/2014/main" id="{00000000-0008-0000-0000-00003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97300" y="153517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280</xdr:row>
      <xdr:rowOff>0</xdr:rowOff>
    </xdr:from>
    <xdr:ext cx="12700" cy="12700"/>
    <xdr:pic>
      <xdr:nvPicPr>
        <xdr:cNvPr id="307" name="Picture 306" descr="page1image3734704">
          <a:extLst>
            <a:ext uri="{FF2B5EF4-FFF2-40B4-BE49-F238E27FC236}">
              <a16:creationId xmlns:a16="http://schemas.microsoft.com/office/drawing/2014/main" id="{00000000-0008-0000-0000-00003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8367" y="6445898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25400</xdr:colOff>
      <xdr:row>280</xdr:row>
      <xdr:rowOff>0</xdr:rowOff>
    </xdr:from>
    <xdr:ext cx="12700" cy="12700"/>
    <xdr:pic>
      <xdr:nvPicPr>
        <xdr:cNvPr id="308" name="Picture 307" descr="page1image3735120">
          <a:extLst>
            <a:ext uri="{FF2B5EF4-FFF2-40B4-BE49-F238E27FC236}">
              <a16:creationId xmlns:a16="http://schemas.microsoft.com/office/drawing/2014/main" id="{00000000-0008-0000-0000-00003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93767" y="6445898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280</xdr:row>
      <xdr:rowOff>0</xdr:rowOff>
    </xdr:from>
    <xdr:ext cx="12700" cy="12700"/>
    <xdr:pic>
      <xdr:nvPicPr>
        <xdr:cNvPr id="309" name="Picture 308" descr="page1image3736784">
          <a:extLst>
            <a:ext uri="{FF2B5EF4-FFF2-40B4-BE49-F238E27FC236}">
              <a16:creationId xmlns:a16="http://schemas.microsoft.com/office/drawing/2014/main" id="{00000000-0008-0000-0000-00003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6445898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280</xdr:row>
      <xdr:rowOff>0</xdr:rowOff>
    </xdr:from>
    <xdr:ext cx="12700" cy="12700"/>
    <xdr:pic>
      <xdr:nvPicPr>
        <xdr:cNvPr id="310" name="Picture 309" descr="page1image3734704">
          <a:extLst>
            <a:ext uri="{FF2B5EF4-FFF2-40B4-BE49-F238E27FC236}">
              <a16:creationId xmlns:a16="http://schemas.microsoft.com/office/drawing/2014/main" id="{00000000-0008-0000-0000-00003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8367" y="6445898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25400</xdr:colOff>
      <xdr:row>280</xdr:row>
      <xdr:rowOff>0</xdr:rowOff>
    </xdr:from>
    <xdr:ext cx="12700" cy="12700"/>
    <xdr:pic>
      <xdr:nvPicPr>
        <xdr:cNvPr id="311" name="Picture 310" descr="page1image3735120">
          <a:extLst>
            <a:ext uri="{FF2B5EF4-FFF2-40B4-BE49-F238E27FC236}">
              <a16:creationId xmlns:a16="http://schemas.microsoft.com/office/drawing/2014/main" id="{00000000-0008-0000-0000-00003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93767" y="6445898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280</xdr:row>
      <xdr:rowOff>0</xdr:rowOff>
    </xdr:from>
    <xdr:ext cx="12700" cy="12700"/>
    <xdr:pic>
      <xdr:nvPicPr>
        <xdr:cNvPr id="312" name="Picture 311" descr="page1image3736784">
          <a:extLst>
            <a:ext uri="{FF2B5EF4-FFF2-40B4-BE49-F238E27FC236}">
              <a16:creationId xmlns:a16="http://schemas.microsoft.com/office/drawing/2014/main" id="{00000000-0008-0000-0000-00003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6445898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280</xdr:row>
      <xdr:rowOff>0</xdr:rowOff>
    </xdr:from>
    <xdr:ext cx="12700" cy="12700"/>
    <xdr:pic>
      <xdr:nvPicPr>
        <xdr:cNvPr id="313" name="Picture 312" descr="page1image3734704">
          <a:extLst>
            <a:ext uri="{FF2B5EF4-FFF2-40B4-BE49-F238E27FC236}">
              <a16:creationId xmlns:a16="http://schemas.microsoft.com/office/drawing/2014/main" id="{00000000-0008-0000-0000-00003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8367" y="6445898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25400</xdr:colOff>
      <xdr:row>280</xdr:row>
      <xdr:rowOff>0</xdr:rowOff>
    </xdr:from>
    <xdr:ext cx="12700" cy="12700"/>
    <xdr:pic>
      <xdr:nvPicPr>
        <xdr:cNvPr id="314" name="Picture 313" descr="page1image3735120">
          <a:extLst>
            <a:ext uri="{FF2B5EF4-FFF2-40B4-BE49-F238E27FC236}">
              <a16:creationId xmlns:a16="http://schemas.microsoft.com/office/drawing/2014/main" id="{00000000-0008-0000-0000-00003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93767" y="6445898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280</xdr:row>
      <xdr:rowOff>0</xdr:rowOff>
    </xdr:from>
    <xdr:ext cx="12700" cy="12700"/>
    <xdr:pic>
      <xdr:nvPicPr>
        <xdr:cNvPr id="315" name="Picture 314" descr="page1image3736784">
          <a:extLst>
            <a:ext uri="{FF2B5EF4-FFF2-40B4-BE49-F238E27FC236}">
              <a16:creationId xmlns:a16="http://schemas.microsoft.com/office/drawing/2014/main" id="{00000000-0008-0000-0000-00003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6445898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281</xdr:row>
      <xdr:rowOff>0</xdr:rowOff>
    </xdr:from>
    <xdr:ext cx="12700" cy="12700"/>
    <xdr:pic>
      <xdr:nvPicPr>
        <xdr:cNvPr id="316" name="Picture 315" descr="page1image3734704">
          <a:extLst>
            <a:ext uri="{FF2B5EF4-FFF2-40B4-BE49-F238E27FC236}">
              <a16:creationId xmlns:a16="http://schemas.microsoft.com/office/drawing/2014/main" id="{00000000-0008-0000-0000-00003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8367" y="6467928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25400</xdr:colOff>
      <xdr:row>281</xdr:row>
      <xdr:rowOff>0</xdr:rowOff>
    </xdr:from>
    <xdr:ext cx="12700" cy="12700"/>
    <xdr:pic>
      <xdr:nvPicPr>
        <xdr:cNvPr id="317" name="Picture 316" descr="page1image3735120">
          <a:extLst>
            <a:ext uri="{FF2B5EF4-FFF2-40B4-BE49-F238E27FC236}">
              <a16:creationId xmlns:a16="http://schemas.microsoft.com/office/drawing/2014/main" id="{00000000-0008-0000-0000-00003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93767" y="6467928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281</xdr:row>
      <xdr:rowOff>0</xdr:rowOff>
    </xdr:from>
    <xdr:ext cx="12700" cy="12700"/>
    <xdr:pic>
      <xdr:nvPicPr>
        <xdr:cNvPr id="318" name="Picture 317" descr="page1image3736784">
          <a:extLst>
            <a:ext uri="{FF2B5EF4-FFF2-40B4-BE49-F238E27FC236}">
              <a16:creationId xmlns:a16="http://schemas.microsoft.com/office/drawing/2014/main" id="{00000000-0008-0000-0000-00003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6467928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281</xdr:row>
      <xdr:rowOff>0</xdr:rowOff>
    </xdr:from>
    <xdr:ext cx="12700" cy="12700"/>
    <xdr:pic>
      <xdr:nvPicPr>
        <xdr:cNvPr id="319" name="Picture 318" descr="page1image3734704">
          <a:extLst>
            <a:ext uri="{FF2B5EF4-FFF2-40B4-BE49-F238E27FC236}">
              <a16:creationId xmlns:a16="http://schemas.microsoft.com/office/drawing/2014/main" id="{00000000-0008-0000-0000-00003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8367" y="6467928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25400</xdr:colOff>
      <xdr:row>281</xdr:row>
      <xdr:rowOff>0</xdr:rowOff>
    </xdr:from>
    <xdr:ext cx="12700" cy="12700"/>
    <xdr:pic>
      <xdr:nvPicPr>
        <xdr:cNvPr id="320" name="Picture 319" descr="page1image3735120">
          <a:extLst>
            <a:ext uri="{FF2B5EF4-FFF2-40B4-BE49-F238E27FC236}">
              <a16:creationId xmlns:a16="http://schemas.microsoft.com/office/drawing/2014/main" id="{00000000-0008-0000-0000-00004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93767" y="6467928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281</xdr:row>
      <xdr:rowOff>0</xdr:rowOff>
    </xdr:from>
    <xdr:ext cx="12700" cy="12700"/>
    <xdr:pic>
      <xdr:nvPicPr>
        <xdr:cNvPr id="321" name="Picture 320" descr="page1image3736784">
          <a:extLst>
            <a:ext uri="{FF2B5EF4-FFF2-40B4-BE49-F238E27FC236}">
              <a16:creationId xmlns:a16="http://schemas.microsoft.com/office/drawing/2014/main" id="{00000000-0008-0000-0000-00004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6467928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280</xdr:row>
      <xdr:rowOff>0</xdr:rowOff>
    </xdr:from>
    <xdr:ext cx="12700" cy="12700"/>
    <xdr:pic>
      <xdr:nvPicPr>
        <xdr:cNvPr id="322" name="Picture 321" descr="page1image3734704">
          <a:extLst>
            <a:ext uri="{FF2B5EF4-FFF2-40B4-BE49-F238E27FC236}">
              <a16:creationId xmlns:a16="http://schemas.microsoft.com/office/drawing/2014/main" id="{00000000-0008-0000-0000-00004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8367" y="6445898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25400</xdr:colOff>
      <xdr:row>280</xdr:row>
      <xdr:rowOff>0</xdr:rowOff>
    </xdr:from>
    <xdr:ext cx="12700" cy="12700"/>
    <xdr:pic>
      <xdr:nvPicPr>
        <xdr:cNvPr id="323" name="Picture 322" descr="page1image3735120">
          <a:extLst>
            <a:ext uri="{FF2B5EF4-FFF2-40B4-BE49-F238E27FC236}">
              <a16:creationId xmlns:a16="http://schemas.microsoft.com/office/drawing/2014/main" id="{00000000-0008-0000-0000-00004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93767" y="6445898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280</xdr:row>
      <xdr:rowOff>0</xdr:rowOff>
    </xdr:from>
    <xdr:ext cx="12700" cy="12700"/>
    <xdr:pic>
      <xdr:nvPicPr>
        <xdr:cNvPr id="324" name="Picture 323" descr="page1image3736784">
          <a:extLst>
            <a:ext uri="{FF2B5EF4-FFF2-40B4-BE49-F238E27FC236}">
              <a16:creationId xmlns:a16="http://schemas.microsoft.com/office/drawing/2014/main" id="{00000000-0008-0000-0000-00004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6445898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278</xdr:row>
      <xdr:rowOff>0</xdr:rowOff>
    </xdr:from>
    <xdr:ext cx="12700" cy="12700"/>
    <xdr:pic>
      <xdr:nvPicPr>
        <xdr:cNvPr id="325" name="Picture 324" descr="page1image3734704">
          <a:extLst>
            <a:ext uri="{FF2B5EF4-FFF2-40B4-BE49-F238E27FC236}">
              <a16:creationId xmlns:a16="http://schemas.microsoft.com/office/drawing/2014/main" id="{00000000-0008-0000-0000-00004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8367" y="640183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25400</xdr:colOff>
      <xdr:row>278</xdr:row>
      <xdr:rowOff>0</xdr:rowOff>
    </xdr:from>
    <xdr:ext cx="12700" cy="12700"/>
    <xdr:pic>
      <xdr:nvPicPr>
        <xdr:cNvPr id="326" name="Picture 325" descr="page1image3735120">
          <a:extLst>
            <a:ext uri="{FF2B5EF4-FFF2-40B4-BE49-F238E27FC236}">
              <a16:creationId xmlns:a16="http://schemas.microsoft.com/office/drawing/2014/main" id="{00000000-0008-0000-0000-00004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93767" y="640183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278</xdr:row>
      <xdr:rowOff>0</xdr:rowOff>
    </xdr:from>
    <xdr:ext cx="12700" cy="12700"/>
    <xdr:pic>
      <xdr:nvPicPr>
        <xdr:cNvPr id="327" name="Picture 326" descr="page1image3736784">
          <a:extLst>
            <a:ext uri="{FF2B5EF4-FFF2-40B4-BE49-F238E27FC236}">
              <a16:creationId xmlns:a16="http://schemas.microsoft.com/office/drawing/2014/main" id="{00000000-0008-0000-0000-00004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640183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280</xdr:row>
      <xdr:rowOff>0</xdr:rowOff>
    </xdr:from>
    <xdr:ext cx="12700" cy="12700"/>
    <xdr:pic>
      <xdr:nvPicPr>
        <xdr:cNvPr id="328" name="Picture 327" descr="page1image3734704">
          <a:extLst>
            <a:ext uri="{FF2B5EF4-FFF2-40B4-BE49-F238E27FC236}">
              <a16:creationId xmlns:a16="http://schemas.microsoft.com/office/drawing/2014/main" id="{00000000-0008-0000-0000-00004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8367" y="6445898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25400</xdr:colOff>
      <xdr:row>280</xdr:row>
      <xdr:rowOff>0</xdr:rowOff>
    </xdr:from>
    <xdr:ext cx="12700" cy="12700"/>
    <xdr:pic>
      <xdr:nvPicPr>
        <xdr:cNvPr id="329" name="Picture 328" descr="page1image3735120">
          <a:extLst>
            <a:ext uri="{FF2B5EF4-FFF2-40B4-BE49-F238E27FC236}">
              <a16:creationId xmlns:a16="http://schemas.microsoft.com/office/drawing/2014/main" id="{00000000-0008-0000-0000-00004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93767" y="6445898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280</xdr:row>
      <xdr:rowOff>0</xdr:rowOff>
    </xdr:from>
    <xdr:ext cx="12700" cy="12700"/>
    <xdr:pic>
      <xdr:nvPicPr>
        <xdr:cNvPr id="330" name="Picture 329" descr="page1image3736784">
          <a:extLst>
            <a:ext uri="{FF2B5EF4-FFF2-40B4-BE49-F238E27FC236}">
              <a16:creationId xmlns:a16="http://schemas.microsoft.com/office/drawing/2014/main" id="{00000000-0008-0000-0000-00004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6445898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206</xdr:row>
      <xdr:rowOff>0</xdr:rowOff>
    </xdr:from>
    <xdr:ext cx="12700" cy="12700"/>
    <xdr:pic>
      <xdr:nvPicPr>
        <xdr:cNvPr id="331" name="Picture 330" descr="page1image3734704">
          <a:extLst>
            <a:ext uri="{FF2B5EF4-FFF2-40B4-BE49-F238E27FC236}">
              <a16:creationId xmlns:a16="http://schemas.microsoft.com/office/drawing/2014/main" id="{00000000-0008-0000-0000-00004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68367" y="4714551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25400</xdr:colOff>
      <xdr:row>206</xdr:row>
      <xdr:rowOff>0</xdr:rowOff>
    </xdr:from>
    <xdr:ext cx="12700" cy="12700"/>
    <xdr:pic>
      <xdr:nvPicPr>
        <xdr:cNvPr id="332" name="Picture 331" descr="page1image3735120">
          <a:extLst>
            <a:ext uri="{FF2B5EF4-FFF2-40B4-BE49-F238E27FC236}">
              <a16:creationId xmlns:a16="http://schemas.microsoft.com/office/drawing/2014/main" id="{00000000-0008-0000-0000-00004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593767" y="4714551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206</xdr:row>
      <xdr:rowOff>0</xdr:rowOff>
    </xdr:from>
    <xdr:ext cx="12700" cy="12700"/>
    <xdr:pic>
      <xdr:nvPicPr>
        <xdr:cNvPr id="333" name="Picture 332" descr="page1image3736784">
          <a:extLst>
            <a:ext uri="{FF2B5EF4-FFF2-40B4-BE49-F238E27FC236}">
              <a16:creationId xmlns:a16="http://schemas.microsoft.com/office/drawing/2014/main" id="{00000000-0008-0000-0000-00004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4714551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208</xdr:row>
      <xdr:rowOff>0</xdr:rowOff>
    </xdr:from>
    <xdr:ext cx="12700" cy="12700"/>
    <xdr:pic>
      <xdr:nvPicPr>
        <xdr:cNvPr id="334" name="Picture 333" descr="page1image3736784">
          <a:extLst>
            <a:ext uri="{FF2B5EF4-FFF2-40B4-BE49-F238E27FC236}">
              <a16:creationId xmlns:a16="http://schemas.microsoft.com/office/drawing/2014/main" id="{00000000-0008-0000-0000-00004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475861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709</xdr:row>
      <xdr:rowOff>0</xdr:rowOff>
    </xdr:from>
    <xdr:ext cx="12700" cy="12700"/>
    <xdr:pic>
      <xdr:nvPicPr>
        <xdr:cNvPr id="335" name="Picture 334" descr="page1image3736784">
          <a:extLst>
            <a:ext uri="{FF2B5EF4-FFF2-40B4-BE49-F238E27FC236}">
              <a16:creationId xmlns:a16="http://schemas.microsoft.com/office/drawing/2014/main" id="{00000000-0008-0000-0000-00004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1076260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709</xdr:row>
      <xdr:rowOff>0</xdr:rowOff>
    </xdr:from>
    <xdr:ext cx="12700" cy="12700"/>
    <xdr:pic>
      <xdr:nvPicPr>
        <xdr:cNvPr id="336" name="Picture 335" descr="page1image3736784">
          <a:extLst>
            <a:ext uri="{FF2B5EF4-FFF2-40B4-BE49-F238E27FC236}">
              <a16:creationId xmlns:a16="http://schemas.microsoft.com/office/drawing/2014/main" id="{00000000-0008-0000-0000-00005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1076260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709</xdr:row>
      <xdr:rowOff>0</xdr:rowOff>
    </xdr:from>
    <xdr:ext cx="12700" cy="12700"/>
    <xdr:pic>
      <xdr:nvPicPr>
        <xdr:cNvPr id="337" name="Picture 336" descr="page1image3736784">
          <a:extLst>
            <a:ext uri="{FF2B5EF4-FFF2-40B4-BE49-F238E27FC236}">
              <a16:creationId xmlns:a16="http://schemas.microsoft.com/office/drawing/2014/main" id="{00000000-0008-0000-0000-00005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1076260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709</xdr:row>
      <xdr:rowOff>0</xdr:rowOff>
    </xdr:from>
    <xdr:ext cx="12700" cy="12700"/>
    <xdr:pic>
      <xdr:nvPicPr>
        <xdr:cNvPr id="338" name="Picture 337" descr="page1image3736784">
          <a:extLst>
            <a:ext uri="{FF2B5EF4-FFF2-40B4-BE49-F238E27FC236}">
              <a16:creationId xmlns:a16="http://schemas.microsoft.com/office/drawing/2014/main" id="{00000000-0008-0000-0000-00005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126766735"/>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709</xdr:row>
      <xdr:rowOff>0</xdr:rowOff>
    </xdr:from>
    <xdr:ext cx="12700" cy="12700"/>
    <xdr:pic>
      <xdr:nvPicPr>
        <xdr:cNvPr id="339" name="Picture 338" descr="page1image3736784">
          <a:extLst>
            <a:ext uri="{FF2B5EF4-FFF2-40B4-BE49-F238E27FC236}">
              <a16:creationId xmlns:a16="http://schemas.microsoft.com/office/drawing/2014/main" id="{00000000-0008-0000-0000-00005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126766735"/>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709</xdr:row>
      <xdr:rowOff>0</xdr:rowOff>
    </xdr:from>
    <xdr:ext cx="12700" cy="12700"/>
    <xdr:pic>
      <xdr:nvPicPr>
        <xdr:cNvPr id="340" name="Picture 339" descr="page1image3736784">
          <a:extLst>
            <a:ext uri="{FF2B5EF4-FFF2-40B4-BE49-F238E27FC236}">
              <a16:creationId xmlns:a16="http://schemas.microsoft.com/office/drawing/2014/main" id="{00000000-0008-0000-0000-00005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1076260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709</xdr:row>
      <xdr:rowOff>0</xdr:rowOff>
    </xdr:from>
    <xdr:ext cx="12700" cy="12700"/>
    <xdr:pic>
      <xdr:nvPicPr>
        <xdr:cNvPr id="341" name="Picture 340" descr="page1image3736784">
          <a:extLst>
            <a:ext uri="{FF2B5EF4-FFF2-40B4-BE49-F238E27FC236}">
              <a16:creationId xmlns:a16="http://schemas.microsoft.com/office/drawing/2014/main" id="{00000000-0008-0000-0000-00005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1076260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709</xdr:row>
      <xdr:rowOff>0</xdr:rowOff>
    </xdr:from>
    <xdr:ext cx="12700" cy="12700"/>
    <xdr:pic>
      <xdr:nvPicPr>
        <xdr:cNvPr id="342" name="Picture 341" descr="page1image3736784">
          <a:extLst>
            <a:ext uri="{FF2B5EF4-FFF2-40B4-BE49-F238E27FC236}">
              <a16:creationId xmlns:a16="http://schemas.microsoft.com/office/drawing/2014/main" id="{00000000-0008-0000-0000-00005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14786428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709</xdr:row>
      <xdr:rowOff>0</xdr:rowOff>
    </xdr:from>
    <xdr:ext cx="12700" cy="12700"/>
    <xdr:pic>
      <xdr:nvPicPr>
        <xdr:cNvPr id="343" name="Picture 342" descr="page1image3736784">
          <a:extLst>
            <a:ext uri="{FF2B5EF4-FFF2-40B4-BE49-F238E27FC236}">
              <a16:creationId xmlns:a16="http://schemas.microsoft.com/office/drawing/2014/main" id="{00000000-0008-0000-0000-00005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1076260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286</xdr:row>
      <xdr:rowOff>0</xdr:rowOff>
    </xdr:from>
    <xdr:ext cx="12700" cy="12700"/>
    <xdr:pic>
      <xdr:nvPicPr>
        <xdr:cNvPr id="344" name="Picture 343" descr="page1image3736784">
          <a:extLst>
            <a:ext uri="{FF2B5EF4-FFF2-40B4-BE49-F238E27FC236}">
              <a16:creationId xmlns:a16="http://schemas.microsoft.com/office/drawing/2014/main" id="{00000000-0008-0000-0000-00005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6578081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286</xdr:row>
      <xdr:rowOff>0</xdr:rowOff>
    </xdr:from>
    <xdr:ext cx="12700" cy="12700"/>
    <xdr:pic>
      <xdr:nvPicPr>
        <xdr:cNvPr id="345" name="Picture 344" descr="page1image3736784">
          <a:extLst>
            <a:ext uri="{FF2B5EF4-FFF2-40B4-BE49-F238E27FC236}">
              <a16:creationId xmlns:a16="http://schemas.microsoft.com/office/drawing/2014/main" id="{00000000-0008-0000-0000-00005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6578081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286</xdr:row>
      <xdr:rowOff>0</xdr:rowOff>
    </xdr:from>
    <xdr:ext cx="12700" cy="12700"/>
    <xdr:pic>
      <xdr:nvPicPr>
        <xdr:cNvPr id="346" name="Picture 345" descr="page1image3736784">
          <a:extLst>
            <a:ext uri="{FF2B5EF4-FFF2-40B4-BE49-F238E27FC236}">
              <a16:creationId xmlns:a16="http://schemas.microsoft.com/office/drawing/2014/main" id="{00000000-0008-0000-0000-00005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6578081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709</xdr:row>
      <xdr:rowOff>0</xdr:rowOff>
    </xdr:from>
    <xdr:ext cx="12700" cy="12700"/>
    <xdr:pic>
      <xdr:nvPicPr>
        <xdr:cNvPr id="347" name="Picture 346" descr="page1image3736784">
          <a:extLst>
            <a:ext uri="{FF2B5EF4-FFF2-40B4-BE49-F238E27FC236}">
              <a16:creationId xmlns:a16="http://schemas.microsoft.com/office/drawing/2014/main" id="{00000000-0008-0000-0000-00005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9636449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709</xdr:row>
      <xdr:rowOff>0</xdr:rowOff>
    </xdr:from>
    <xdr:ext cx="12700" cy="12700"/>
    <xdr:pic>
      <xdr:nvPicPr>
        <xdr:cNvPr id="348" name="Picture 347" descr="page1image3736784">
          <a:extLst>
            <a:ext uri="{FF2B5EF4-FFF2-40B4-BE49-F238E27FC236}">
              <a16:creationId xmlns:a16="http://schemas.microsoft.com/office/drawing/2014/main" id="{00000000-0008-0000-0000-00005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9636449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286</xdr:row>
      <xdr:rowOff>0</xdr:rowOff>
    </xdr:from>
    <xdr:ext cx="12700" cy="12700"/>
    <xdr:pic>
      <xdr:nvPicPr>
        <xdr:cNvPr id="349" name="Picture 348" descr="page1image3736784">
          <a:extLst>
            <a:ext uri="{FF2B5EF4-FFF2-40B4-BE49-F238E27FC236}">
              <a16:creationId xmlns:a16="http://schemas.microsoft.com/office/drawing/2014/main" id="{00000000-0008-0000-0000-00005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6578081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286</xdr:row>
      <xdr:rowOff>0</xdr:rowOff>
    </xdr:from>
    <xdr:ext cx="12700" cy="12700"/>
    <xdr:pic>
      <xdr:nvPicPr>
        <xdr:cNvPr id="350" name="Picture 349" descr="page1image3736784">
          <a:extLst>
            <a:ext uri="{FF2B5EF4-FFF2-40B4-BE49-F238E27FC236}">
              <a16:creationId xmlns:a16="http://schemas.microsoft.com/office/drawing/2014/main" id="{00000000-0008-0000-0000-00005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6578081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709</xdr:row>
      <xdr:rowOff>0</xdr:rowOff>
    </xdr:from>
    <xdr:ext cx="12700" cy="12700"/>
    <xdr:pic>
      <xdr:nvPicPr>
        <xdr:cNvPr id="351" name="Picture 350" descr="page1image3736784">
          <a:extLst>
            <a:ext uri="{FF2B5EF4-FFF2-40B4-BE49-F238E27FC236}">
              <a16:creationId xmlns:a16="http://schemas.microsoft.com/office/drawing/2014/main" id="{00000000-0008-0000-0000-00005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14764398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709</xdr:row>
      <xdr:rowOff>0</xdr:rowOff>
    </xdr:from>
    <xdr:ext cx="12700" cy="12700"/>
    <xdr:pic>
      <xdr:nvPicPr>
        <xdr:cNvPr id="352" name="Picture 351" descr="page1image3736784">
          <a:extLst>
            <a:ext uri="{FF2B5EF4-FFF2-40B4-BE49-F238E27FC236}">
              <a16:creationId xmlns:a16="http://schemas.microsoft.com/office/drawing/2014/main" id="{00000000-0008-0000-0000-00006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14764398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709</xdr:row>
      <xdr:rowOff>0</xdr:rowOff>
    </xdr:from>
    <xdr:ext cx="12700" cy="12700"/>
    <xdr:pic>
      <xdr:nvPicPr>
        <xdr:cNvPr id="353" name="Picture 352" descr="page1image3736784">
          <a:extLst>
            <a:ext uri="{FF2B5EF4-FFF2-40B4-BE49-F238E27FC236}">
              <a16:creationId xmlns:a16="http://schemas.microsoft.com/office/drawing/2014/main" id="{00000000-0008-0000-0000-00006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14764398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709</xdr:row>
      <xdr:rowOff>0</xdr:rowOff>
    </xdr:from>
    <xdr:ext cx="12700" cy="12700"/>
    <xdr:pic>
      <xdr:nvPicPr>
        <xdr:cNvPr id="354" name="Picture 353" descr="page1image3736784">
          <a:extLst>
            <a:ext uri="{FF2B5EF4-FFF2-40B4-BE49-F238E27FC236}">
              <a16:creationId xmlns:a16="http://schemas.microsoft.com/office/drawing/2014/main" id="{00000000-0008-0000-0000-00006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14764398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709</xdr:row>
      <xdr:rowOff>0</xdr:rowOff>
    </xdr:from>
    <xdr:ext cx="12700" cy="12700"/>
    <xdr:pic>
      <xdr:nvPicPr>
        <xdr:cNvPr id="355" name="Picture 354" descr="page1image3736784">
          <a:extLst>
            <a:ext uri="{FF2B5EF4-FFF2-40B4-BE49-F238E27FC236}">
              <a16:creationId xmlns:a16="http://schemas.microsoft.com/office/drawing/2014/main" id="{00000000-0008-0000-0000-00006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14764398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709</xdr:row>
      <xdr:rowOff>0</xdr:rowOff>
    </xdr:from>
    <xdr:ext cx="12700" cy="12700"/>
    <xdr:pic>
      <xdr:nvPicPr>
        <xdr:cNvPr id="356" name="Picture 355" descr="page1image3736784">
          <a:extLst>
            <a:ext uri="{FF2B5EF4-FFF2-40B4-BE49-F238E27FC236}">
              <a16:creationId xmlns:a16="http://schemas.microsoft.com/office/drawing/2014/main" id="{00000000-0008-0000-0000-00006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14764398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709</xdr:row>
      <xdr:rowOff>0</xdr:rowOff>
    </xdr:from>
    <xdr:ext cx="12700" cy="12700"/>
    <xdr:pic>
      <xdr:nvPicPr>
        <xdr:cNvPr id="357" name="Picture 356" descr="page1image3736784">
          <a:extLst>
            <a:ext uri="{FF2B5EF4-FFF2-40B4-BE49-F238E27FC236}">
              <a16:creationId xmlns:a16="http://schemas.microsoft.com/office/drawing/2014/main" id="{00000000-0008-0000-0000-00006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148512245"/>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709</xdr:row>
      <xdr:rowOff>0</xdr:rowOff>
    </xdr:from>
    <xdr:ext cx="12700" cy="12700"/>
    <xdr:pic>
      <xdr:nvPicPr>
        <xdr:cNvPr id="358" name="Picture 357" descr="page1image3736784">
          <a:extLst>
            <a:ext uri="{FF2B5EF4-FFF2-40B4-BE49-F238E27FC236}">
              <a16:creationId xmlns:a16="http://schemas.microsoft.com/office/drawing/2014/main" id="{00000000-0008-0000-0000-00006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148512245"/>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709</xdr:row>
      <xdr:rowOff>0</xdr:rowOff>
    </xdr:from>
    <xdr:ext cx="12700" cy="12700"/>
    <xdr:pic>
      <xdr:nvPicPr>
        <xdr:cNvPr id="359" name="Picture 358" descr="page1image3736784">
          <a:extLst>
            <a:ext uri="{FF2B5EF4-FFF2-40B4-BE49-F238E27FC236}">
              <a16:creationId xmlns:a16="http://schemas.microsoft.com/office/drawing/2014/main" id="{00000000-0008-0000-0000-00006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148512245"/>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709</xdr:row>
      <xdr:rowOff>0</xdr:rowOff>
    </xdr:from>
    <xdr:ext cx="12700" cy="12700"/>
    <xdr:pic>
      <xdr:nvPicPr>
        <xdr:cNvPr id="360" name="Picture 359" descr="page1image3736784">
          <a:extLst>
            <a:ext uri="{FF2B5EF4-FFF2-40B4-BE49-F238E27FC236}">
              <a16:creationId xmlns:a16="http://schemas.microsoft.com/office/drawing/2014/main" id="{00000000-0008-0000-0000-00006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148512245"/>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709</xdr:row>
      <xdr:rowOff>0</xdr:rowOff>
    </xdr:from>
    <xdr:ext cx="12700" cy="12700"/>
    <xdr:pic>
      <xdr:nvPicPr>
        <xdr:cNvPr id="361" name="Picture 360" descr="page1image3736784">
          <a:extLst>
            <a:ext uri="{FF2B5EF4-FFF2-40B4-BE49-F238E27FC236}">
              <a16:creationId xmlns:a16="http://schemas.microsoft.com/office/drawing/2014/main" id="{00000000-0008-0000-0000-00006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148512245"/>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709</xdr:row>
      <xdr:rowOff>0</xdr:rowOff>
    </xdr:from>
    <xdr:ext cx="12700" cy="12700"/>
    <xdr:pic>
      <xdr:nvPicPr>
        <xdr:cNvPr id="362" name="Picture 361" descr="page1image3736784">
          <a:extLst>
            <a:ext uri="{FF2B5EF4-FFF2-40B4-BE49-F238E27FC236}">
              <a16:creationId xmlns:a16="http://schemas.microsoft.com/office/drawing/2014/main" id="{00000000-0008-0000-0000-00006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553265" y="148512245"/>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363" name="Picture 362" descr="page1image3732624">
          <a:extLst>
            <a:ext uri="{FF2B5EF4-FFF2-40B4-BE49-F238E27FC236}">
              <a16:creationId xmlns:a16="http://schemas.microsoft.com/office/drawing/2014/main" id="{00000000-0008-0000-0000-00006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4" y="2462244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364" name="Picture 363" descr="page1image3774432">
          <a:extLst>
            <a:ext uri="{FF2B5EF4-FFF2-40B4-BE49-F238E27FC236}">
              <a16:creationId xmlns:a16="http://schemas.microsoft.com/office/drawing/2014/main" id="{00000000-0008-0000-0000-00006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4" y="2462244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365" name="Picture 364" descr="page1image3732624">
          <a:extLst>
            <a:ext uri="{FF2B5EF4-FFF2-40B4-BE49-F238E27FC236}">
              <a16:creationId xmlns:a16="http://schemas.microsoft.com/office/drawing/2014/main" id="{00000000-0008-0000-0000-00006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4" y="2462244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712</xdr:row>
      <xdr:rowOff>0</xdr:rowOff>
    </xdr:from>
    <xdr:ext cx="12700" cy="12700"/>
    <xdr:pic>
      <xdr:nvPicPr>
        <xdr:cNvPr id="366" name="Picture 365" descr="page1image3732624">
          <a:extLst>
            <a:ext uri="{FF2B5EF4-FFF2-40B4-BE49-F238E27FC236}">
              <a16:creationId xmlns:a16="http://schemas.microsoft.com/office/drawing/2014/main" id="{00000000-0008-0000-0000-00006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4" y="248297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712</xdr:row>
      <xdr:rowOff>0</xdr:rowOff>
    </xdr:from>
    <xdr:ext cx="12700" cy="12700"/>
    <xdr:pic>
      <xdr:nvPicPr>
        <xdr:cNvPr id="367" name="Picture 366" descr="page1image3774432">
          <a:extLst>
            <a:ext uri="{FF2B5EF4-FFF2-40B4-BE49-F238E27FC236}">
              <a16:creationId xmlns:a16="http://schemas.microsoft.com/office/drawing/2014/main" id="{00000000-0008-0000-0000-00006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4" y="248297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712</xdr:row>
      <xdr:rowOff>0</xdr:rowOff>
    </xdr:from>
    <xdr:ext cx="12700" cy="12700"/>
    <xdr:pic>
      <xdr:nvPicPr>
        <xdr:cNvPr id="368" name="Picture 367" descr="page1image3732624">
          <a:extLst>
            <a:ext uri="{FF2B5EF4-FFF2-40B4-BE49-F238E27FC236}">
              <a16:creationId xmlns:a16="http://schemas.microsoft.com/office/drawing/2014/main" id="{00000000-0008-0000-0000-00007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4" y="248297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369" name="Picture 368" descr="page1image3732624">
          <a:extLst>
            <a:ext uri="{FF2B5EF4-FFF2-40B4-BE49-F238E27FC236}">
              <a16:creationId xmlns:a16="http://schemas.microsoft.com/office/drawing/2014/main" id="{00000000-0008-0000-0000-00007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4" y="2462244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370" name="Picture 369" descr="page1image3774432">
          <a:extLst>
            <a:ext uri="{FF2B5EF4-FFF2-40B4-BE49-F238E27FC236}">
              <a16:creationId xmlns:a16="http://schemas.microsoft.com/office/drawing/2014/main" id="{00000000-0008-0000-0000-00007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4" y="2462244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371" name="Picture 370" descr="page1image3732624">
          <a:extLst>
            <a:ext uri="{FF2B5EF4-FFF2-40B4-BE49-F238E27FC236}">
              <a16:creationId xmlns:a16="http://schemas.microsoft.com/office/drawing/2014/main" id="{00000000-0008-0000-0000-00007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4" y="2462244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372" name="Picture 371" descr="page1image3732624">
          <a:extLst>
            <a:ext uri="{FF2B5EF4-FFF2-40B4-BE49-F238E27FC236}">
              <a16:creationId xmlns:a16="http://schemas.microsoft.com/office/drawing/2014/main" id="{00000000-0008-0000-0000-00007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4" y="2462244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712</xdr:row>
      <xdr:rowOff>0</xdr:rowOff>
    </xdr:from>
    <xdr:ext cx="12700" cy="12700"/>
    <xdr:pic>
      <xdr:nvPicPr>
        <xdr:cNvPr id="373" name="Picture 372" descr="page1image3732624">
          <a:extLst>
            <a:ext uri="{FF2B5EF4-FFF2-40B4-BE49-F238E27FC236}">
              <a16:creationId xmlns:a16="http://schemas.microsoft.com/office/drawing/2014/main" id="{00000000-0008-0000-0000-00007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4" y="248297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712</xdr:row>
      <xdr:rowOff>0</xdr:rowOff>
    </xdr:from>
    <xdr:ext cx="12700" cy="12700"/>
    <xdr:pic>
      <xdr:nvPicPr>
        <xdr:cNvPr id="374" name="Picture 373" descr="page1image3774432">
          <a:extLst>
            <a:ext uri="{FF2B5EF4-FFF2-40B4-BE49-F238E27FC236}">
              <a16:creationId xmlns:a16="http://schemas.microsoft.com/office/drawing/2014/main" id="{00000000-0008-0000-0000-00007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4" y="248297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712</xdr:row>
      <xdr:rowOff>0</xdr:rowOff>
    </xdr:from>
    <xdr:ext cx="12700" cy="12700"/>
    <xdr:pic>
      <xdr:nvPicPr>
        <xdr:cNvPr id="375" name="Picture 374" descr="page1image3732624">
          <a:extLst>
            <a:ext uri="{FF2B5EF4-FFF2-40B4-BE49-F238E27FC236}">
              <a16:creationId xmlns:a16="http://schemas.microsoft.com/office/drawing/2014/main" id="{00000000-0008-0000-0000-00007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4" y="248297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376" name="Picture 375" descr="page1image3774432">
          <a:extLst>
            <a:ext uri="{FF2B5EF4-FFF2-40B4-BE49-F238E27FC236}">
              <a16:creationId xmlns:a16="http://schemas.microsoft.com/office/drawing/2014/main" id="{00000000-0008-0000-0000-00007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4" y="2462244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377" name="Picture 376" descr="page1image3732624">
          <a:extLst>
            <a:ext uri="{FF2B5EF4-FFF2-40B4-BE49-F238E27FC236}">
              <a16:creationId xmlns:a16="http://schemas.microsoft.com/office/drawing/2014/main" id="{00000000-0008-0000-0000-00007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4" y="2462244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709</xdr:row>
      <xdr:rowOff>0</xdr:rowOff>
    </xdr:from>
    <xdr:ext cx="12700" cy="12700"/>
    <xdr:pic>
      <xdr:nvPicPr>
        <xdr:cNvPr id="378" name="Picture 377" descr="page1image3732624">
          <a:extLst>
            <a:ext uri="{FF2B5EF4-FFF2-40B4-BE49-F238E27FC236}">
              <a16:creationId xmlns:a16="http://schemas.microsoft.com/office/drawing/2014/main" id="{00000000-0008-0000-0000-00007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4" y="2462244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712</xdr:row>
      <xdr:rowOff>0</xdr:rowOff>
    </xdr:from>
    <xdr:ext cx="12700" cy="12700"/>
    <xdr:pic>
      <xdr:nvPicPr>
        <xdr:cNvPr id="379" name="Picture 378" descr="page1image3732624">
          <a:extLst>
            <a:ext uri="{FF2B5EF4-FFF2-40B4-BE49-F238E27FC236}">
              <a16:creationId xmlns:a16="http://schemas.microsoft.com/office/drawing/2014/main" id="{00000000-0008-0000-0000-00007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4" y="15611928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712</xdr:row>
      <xdr:rowOff>0</xdr:rowOff>
    </xdr:from>
    <xdr:ext cx="12700" cy="12700"/>
    <xdr:pic>
      <xdr:nvPicPr>
        <xdr:cNvPr id="380" name="Picture 379" descr="page1image3774432">
          <a:extLst>
            <a:ext uri="{FF2B5EF4-FFF2-40B4-BE49-F238E27FC236}">
              <a16:creationId xmlns:a16="http://schemas.microsoft.com/office/drawing/2014/main" id="{00000000-0008-0000-0000-00007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4" y="15611928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712</xdr:row>
      <xdr:rowOff>0</xdr:rowOff>
    </xdr:from>
    <xdr:ext cx="12700" cy="12700"/>
    <xdr:pic>
      <xdr:nvPicPr>
        <xdr:cNvPr id="381" name="Picture 380" descr="page1image3732624">
          <a:extLst>
            <a:ext uri="{FF2B5EF4-FFF2-40B4-BE49-F238E27FC236}">
              <a16:creationId xmlns:a16="http://schemas.microsoft.com/office/drawing/2014/main" id="{00000000-0008-0000-0000-00007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4" y="15611928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714</xdr:row>
      <xdr:rowOff>0</xdr:rowOff>
    </xdr:from>
    <xdr:ext cx="12700" cy="12700"/>
    <xdr:pic>
      <xdr:nvPicPr>
        <xdr:cNvPr id="382" name="Picture 381" descr="page1image3732624">
          <a:extLst>
            <a:ext uri="{FF2B5EF4-FFF2-40B4-BE49-F238E27FC236}">
              <a16:creationId xmlns:a16="http://schemas.microsoft.com/office/drawing/2014/main" id="{00000000-0008-0000-0000-00007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4" y="15632663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714</xdr:row>
      <xdr:rowOff>0</xdr:rowOff>
    </xdr:from>
    <xdr:ext cx="12700" cy="12700"/>
    <xdr:pic>
      <xdr:nvPicPr>
        <xdr:cNvPr id="383" name="Picture 382" descr="page1image3774432">
          <a:extLst>
            <a:ext uri="{FF2B5EF4-FFF2-40B4-BE49-F238E27FC236}">
              <a16:creationId xmlns:a16="http://schemas.microsoft.com/office/drawing/2014/main" id="{00000000-0008-0000-0000-00007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4" y="15632663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714</xdr:row>
      <xdr:rowOff>0</xdr:rowOff>
    </xdr:from>
    <xdr:ext cx="12700" cy="12700"/>
    <xdr:pic>
      <xdr:nvPicPr>
        <xdr:cNvPr id="384" name="Picture 383" descr="page1image3732624">
          <a:extLst>
            <a:ext uri="{FF2B5EF4-FFF2-40B4-BE49-F238E27FC236}">
              <a16:creationId xmlns:a16="http://schemas.microsoft.com/office/drawing/2014/main" id="{00000000-0008-0000-0000-00008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4" y="15632663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712</xdr:row>
      <xdr:rowOff>0</xdr:rowOff>
    </xdr:from>
    <xdr:ext cx="12700" cy="12700"/>
    <xdr:pic>
      <xdr:nvPicPr>
        <xdr:cNvPr id="385" name="Picture 384" descr="page1image3732624">
          <a:extLst>
            <a:ext uri="{FF2B5EF4-FFF2-40B4-BE49-F238E27FC236}">
              <a16:creationId xmlns:a16="http://schemas.microsoft.com/office/drawing/2014/main" id="{00000000-0008-0000-0000-00008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4" y="15611928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712</xdr:row>
      <xdr:rowOff>0</xdr:rowOff>
    </xdr:from>
    <xdr:ext cx="12700" cy="12700"/>
    <xdr:pic>
      <xdr:nvPicPr>
        <xdr:cNvPr id="386" name="Picture 385" descr="page1image3774432">
          <a:extLst>
            <a:ext uri="{FF2B5EF4-FFF2-40B4-BE49-F238E27FC236}">
              <a16:creationId xmlns:a16="http://schemas.microsoft.com/office/drawing/2014/main" id="{00000000-0008-0000-0000-00008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4" y="15611928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712</xdr:row>
      <xdr:rowOff>0</xdr:rowOff>
    </xdr:from>
    <xdr:ext cx="12700" cy="12700"/>
    <xdr:pic>
      <xdr:nvPicPr>
        <xdr:cNvPr id="387" name="Picture 386" descr="page1image3732624">
          <a:extLst>
            <a:ext uri="{FF2B5EF4-FFF2-40B4-BE49-F238E27FC236}">
              <a16:creationId xmlns:a16="http://schemas.microsoft.com/office/drawing/2014/main" id="{00000000-0008-0000-0000-00008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4" y="15611928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712</xdr:row>
      <xdr:rowOff>0</xdr:rowOff>
    </xdr:from>
    <xdr:ext cx="12700" cy="12700"/>
    <xdr:pic>
      <xdr:nvPicPr>
        <xdr:cNvPr id="388" name="Picture 387" descr="page1image3732624">
          <a:extLst>
            <a:ext uri="{FF2B5EF4-FFF2-40B4-BE49-F238E27FC236}">
              <a16:creationId xmlns:a16="http://schemas.microsoft.com/office/drawing/2014/main" id="{00000000-0008-0000-0000-00008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4" y="15611928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714</xdr:row>
      <xdr:rowOff>0</xdr:rowOff>
    </xdr:from>
    <xdr:ext cx="12700" cy="12700"/>
    <xdr:pic>
      <xdr:nvPicPr>
        <xdr:cNvPr id="389" name="Picture 388" descr="page1image3732624">
          <a:extLst>
            <a:ext uri="{FF2B5EF4-FFF2-40B4-BE49-F238E27FC236}">
              <a16:creationId xmlns:a16="http://schemas.microsoft.com/office/drawing/2014/main" id="{00000000-0008-0000-0000-00008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4" y="15632663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714</xdr:row>
      <xdr:rowOff>0</xdr:rowOff>
    </xdr:from>
    <xdr:ext cx="12700" cy="12700"/>
    <xdr:pic>
      <xdr:nvPicPr>
        <xdr:cNvPr id="390" name="Picture 389" descr="page1image3774432">
          <a:extLst>
            <a:ext uri="{FF2B5EF4-FFF2-40B4-BE49-F238E27FC236}">
              <a16:creationId xmlns:a16="http://schemas.microsoft.com/office/drawing/2014/main" id="{00000000-0008-0000-0000-00008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4" y="15632663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714</xdr:row>
      <xdr:rowOff>0</xdr:rowOff>
    </xdr:from>
    <xdr:ext cx="12700" cy="12700"/>
    <xdr:pic>
      <xdr:nvPicPr>
        <xdr:cNvPr id="391" name="Picture 390" descr="page1image3732624">
          <a:extLst>
            <a:ext uri="{FF2B5EF4-FFF2-40B4-BE49-F238E27FC236}">
              <a16:creationId xmlns:a16="http://schemas.microsoft.com/office/drawing/2014/main" id="{00000000-0008-0000-0000-00008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4" y="15632663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712</xdr:row>
      <xdr:rowOff>0</xdr:rowOff>
    </xdr:from>
    <xdr:ext cx="12700" cy="12700"/>
    <xdr:pic>
      <xdr:nvPicPr>
        <xdr:cNvPr id="392" name="Picture 391" descr="page1image3774432">
          <a:extLst>
            <a:ext uri="{FF2B5EF4-FFF2-40B4-BE49-F238E27FC236}">
              <a16:creationId xmlns:a16="http://schemas.microsoft.com/office/drawing/2014/main" id="{00000000-0008-0000-0000-00008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4" y="15611928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712</xdr:row>
      <xdr:rowOff>0</xdr:rowOff>
    </xdr:from>
    <xdr:ext cx="12700" cy="12700"/>
    <xdr:pic>
      <xdr:nvPicPr>
        <xdr:cNvPr id="393" name="Picture 392" descr="page1image3732624">
          <a:extLst>
            <a:ext uri="{FF2B5EF4-FFF2-40B4-BE49-F238E27FC236}">
              <a16:creationId xmlns:a16="http://schemas.microsoft.com/office/drawing/2014/main" id="{00000000-0008-0000-0000-00008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4" y="15611928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712</xdr:row>
      <xdr:rowOff>0</xdr:rowOff>
    </xdr:from>
    <xdr:ext cx="12700" cy="12700"/>
    <xdr:pic>
      <xdr:nvPicPr>
        <xdr:cNvPr id="394" name="Picture 393" descr="page1image3732624">
          <a:extLst>
            <a:ext uri="{FF2B5EF4-FFF2-40B4-BE49-F238E27FC236}">
              <a16:creationId xmlns:a16="http://schemas.microsoft.com/office/drawing/2014/main" id="{00000000-0008-0000-0000-00008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5714" y="15611928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279</xdr:row>
      <xdr:rowOff>0</xdr:rowOff>
    </xdr:from>
    <xdr:ext cx="12700" cy="12700"/>
    <xdr:pic>
      <xdr:nvPicPr>
        <xdr:cNvPr id="395" name="Picture 394" descr="page1image3736784">
          <a:extLst>
            <a:ext uri="{FF2B5EF4-FFF2-40B4-BE49-F238E27FC236}">
              <a16:creationId xmlns:a16="http://schemas.microsoft.com/office/drawing/2014/main" id="{00000000-0008-0000-0000-00008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81224" y="6448489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279</xdr:row>
      <xdr:rowOff>0</xdr:rowOff>
    </xdr:from>
    <xdr:ext cx="12700" cy="12700"/>
    <xdr:pic>
      <xdr:nvPicPr>
        <xdr:cNvPr id="396" name="Picture 395" descr="page1image3734704">
          <a:extLst>
            <a:ext uri="{FF2B5EF4-FFF2-40B4-BE49-F238E27FC236}">
              <a16:creationId xmlns:a16="http://schemas.microsoft.com/office/drawing/2014/main" id="{00000000-0008-0000-0000-00008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50102" y="6448489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25400</xdr:colOff>
      <xdr:row>279</xdr:row>
      <xdr:rowOff>0</xdr:rowOff>
    </xdr:from>
    <xdr:ext cx="12700" cy="12700"/>
    <xdr:pic>
      <xdr:nvPicPr>
        <xdr:cNvPr id="397" name="Picture 396" descr="page1image3735120">
          <a:extLst>
            <a:ext uri="{FF2B5EF4-FFF2-40B4-BE49-F238E27FC236}">
              <a16:creationId xmlns:a16="http://schemas.microsoft.com/office/drawing/2014/main" id="{00000000-0008-0000-0000-00008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75502" y="6448489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279</xdr:row>
      <xdr:rowOff>0</xdr:rowOff>
    </xdr:from>
    <xdr:ext cx="12700" cy="12700"/>
    <xdr:pic>
      <xdr:nvPicPr>
        <xdr:cNvPr id="398" name="Picture 397" descr="page1image3736784">
          <a:extLst>
            <a:ext uri="{FF2B5EF4-FFF2-40B4-BE49-F238E27FC236}">
              <a16:creationId xmlns:a16="http://schemas.microsoft.com/office/drawing/2014/main" id="{00000000-0008-0000-0000-00008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81224" y="6448489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282</xdr:row>
      <xdr:rowOff>0</xdr:rowOff>
    </xdr:from>
    <xdr:ext cx="12700" cy="12700"/>
    <xdr:pic>
      <xdr:nvPicPr>
        <xdr:cNvPr id="399" name="Picture 398" descr="page1image3734704">
          <a:extLst>
            <a:ext uri="{FF2B5EF4-FFF2-40B4-BE49-F238E27FC236}">
              <a16:creationId xmlns:a16="http://schemas.microsoft.com/office/drawing/2014/main" id="{00000000-0008-0000-0000-00008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50102" y="6448489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25400</xdr:colOff>
      <xdr:row>282</xdr:row>
      <xdr:rowOff>0</xdr:rowOff>
    </xdr:from>
    <xdr:ext cx="12700" cy="12700"/>
    <xdr:pic>
      <xdr:nvPicPr>
        <xdr:cNvPr id="400" name="Picture 399" descr="page1image3735120">
          <a:extLst>
            <a:ext uri="{FF2B5EF4-FFF2-40B4-BE49-F238E27FC236}">
              <a16:creationId xmlns:a16="http://schemas.microsoft.com/office/drawing/2014/main" id="{00000000-0008-0000-0000-00009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75502" y="6448489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282</xdr:row>
      <xdr:rowOff>0</xdr:rowOff>
    </xdr:from>
    <xdr:ext cx="12700" cy="12700"/>
    <xdr:pic>
      <xdr:nvPicPr>
        <xdr:cNvPr id="401" name="Picture 400" descr="page1image3736784">
          <a:extLst>
            <a:ext uri="{FF2B5EF4-FFF2-40B4-BE49-F238E27FC236}">
              <a16:creationId xmlns:a16="http://schemas.microsoft.com/office/drawing/2014/main" id="{00000000-0008-0000-0000-00009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81224" y="6448489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285</xdr:row>
      <xdr:rowOff>0</xdr:rowOff>
    </xdr:from>
    <xdr:ext cx="12700" cy="12700"/>
    <xdr:pic>
      <xdr:nvPicPr>
        <xdr:cNvPr id="402" name="Picture 401" descr="page1image3734704">
          <a:extLst>
            <a:ext uri="{FF2B5EF4-FFF2-40B4-BE49-F238E27FC236}">
              <a16:creationId xmlns:a16="http://schemas.microsoft.com/office/drawing/2014/main" id="{00000000-0008-0000-0000-00009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50102" y="6448489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25400</xdr:colOff>
      <xdr:row>285</xdr:row>
      <xdr:rowOff>0</xdr:rowOff>
    </xdr:from>
    <xdr:ext cx="12700" cy="12700"/>
    <xdr:pic>
      <xdr:nvPicPr>
        <xdr:cNvPr id="403" name="Picture 402" descr="page1image3735120">
          <a:extLst>
            <a:ext uri="{FF2B5EF4-FFF2-40B4-BE49-F238E27FC236}">
              <a16:creationId xmlns:a16="http://schemas.microsoft.com/office/drawing/2014/main" id="{00000000-0008-0000-0000-00009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75502" y="6448489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285</xdr:row>
      <xdr:rowOff>0</xdr:rowOff>
    </xdr:from>
    <xdr:ext cx="12700" cy="12700"/>
    <xdr:pic>
      <xdr:nvPicPr>
        <xdr:cNvPr id="404" name="Picture 403" descr="page1image3736784">
          <a:extLst>
            <a:ext uri="{FF2B5EF4-FFF2-40B4-BE49-F238E27FC236}">
              <a16:creationId xmlns:a16="http://schemas.microsoft.com/office/drawing/2014/main" id="{00000000-0008-0000-0000-00009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81224" y="6448489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284</xdr:row>
      <xdr:rowOff>0</xdr:rowOff>
    </xdr:from>
    <xdr:ext cx="12700" cy="12700"/>
    <xdr:pic>
      <xdr:nvPicPr>
        <xdr:cNvPr id="405" name="Picture 404" descr="page1image3734704">
          <a:extLst>
            <a:ext uri="{FF2B5EF4-FFF2-40B4-BE49-F238E27FC236}">
              <a16:creationId xmlns:a16="http://schemas.microsoft.com/office/drawing/2014/main" id="{00000000-0008-0000-0000-00009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50102" y="6593632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25400</xdr:colOff>
      <xdr:row>284</xdr:row>
      <xdr:rowOff>0</xdr:rowOff>
    </xdr:from>
    <xdr:ext cx="12700" cy="12700"/>
    <xdr:pic>
      <xdr:nvPicPr>
        <xdr:cNvPr id="406" name="Picture 405" descr="page1image3735120">
          <a:extLst>
            <a:ext uri="{FF2B5EF4-FFF2-40B4-BE49-F238E27FC236}">
              <a16:creationId xmlns:a16="http://schemas.microsoft.com/office/drawing/2014/main" id="{00000000-0008-0000-0000-00009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75502" y="6593632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284</xdr:row>
      <xdr:rowOff>0</xdr:rowOff>
    </xdr:from>
    <xdr:ext cx="12700" cy="12700"/>
    <xdr:pic>
      <xdr:nvPicPr>
        <xdr:cNvPr id="407" name="Picture 406" descr="page1image3736784">
          <a:extLst>
            <a:ext uri="{FF2B5EF4-FFF2-40B4-BE49-F238E27FC236}">
              <a16:creationId xmlns:a16="http://schemas.microsoft.com/office/drawing/2014/main" id="{00000000-0008-0000-0000-00009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81224" y="6593632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283</xdr:row>
      <xdr:rowOff>0</xdr:rowOff>
    </xdr:from>
    <xdr:ext cx="12700" cy="12700"/>
    <xdr:pic>
      <xdr:nvPicPr>
        <xdr:cNvPr id="408" name="Picture 407" descr="page1image3734704">
          <a:extLst>
            <a:ext uri="{FF2B5EF4-FFF2-40B4-BE49-F238E27FC236}">
              <a16:creationId xmlns:a16="http://schemas.microsoft.com/office/drawing/2014/main" id="{00000000-0008-0000-0000-00009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50102" y="6593632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25400</xdr:colOff>
      <xdr:row>283</xdr:row>
      <xdr:rowOff>0</xdr:rowOff>
    </xdr:from>
    <xdr:ext cx="12700" cy="12700"/>
    <xdr:pic>
      <xdr:nvPicPr>
        <xdr:cNvPr id="409" name="Picture 408" descr="page1image3735120">
          <a:extLst>
            <a:ext uri="{FF2B5EF4-FFF2-40B4-BE49-F238E27FC236}">
              <a16:creationId xmlns:a16="http://schemas.microsoft.com/office/drawing/2014/main" id="{00000000-0008-0000-0000-00009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75502" y="6593632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283</xdr:row>
      <xdr:rowOff>0</xdr:rowOff>
    </xdr:from>
    <xdr:ext cx="12700" cy="12700"/>
    <xdr:pic>
      <xdr:nvPicPr>
        <xdr:cNvPr id="410" name="Picture 409" descr="page1image3736784">
          <a:extLst>
            <a:ext uri="{FF2B5EF4-FFF2-40B4-BE49-F238E27FC236}">
              <a16:creationId xmlns:a16="http://schemas.microsoft.com/office/drawing/2014/main" id="{00000000-0008-0000-0000-00009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81224" y="6593632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444</xdr:row>
      <xdr:rowOff>0</xdr:rowOff>
    </xdr:from>
    <xdr:ext cx="12700" cy="12700"/>
    <xdr:pic>
      <xdr:nvPicPr>
        <xdr:cNvPr id="411" name="Picture 410" descr="page1image3732624">
          <a:extLst>
            <a:ext uri="{FF2B5EF4-FFF2-40B4-BE49-F238E27FC236}">
              <a16:creationId xmlns:a16="http://schemas.microsoft.com/office/drawing/2014/main" id="{00000000-0008-0000-0000-00009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3074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444</xdr:row>
      <xdr:rowOff>0</xdr:rowOff>
    </xdr:from>
    <xdr:ext cx="12700" cy="12700"/>
    <xdr:pic>
      <xdr:nvPicPr>
        <xdr:cNvPr id="412" name="Picture 411" descr="page1image3774432">
          <a:extLst>
            <a:ext uri="{FF2B5EF4-FFF2-40B4-BE49-F238E27FC236}">
              <a16:creationId xmlns:a16="http://schemas.microsoft.com/office/drawing/2014/main" id="{00000000-0008-0000-0000-00009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3074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444</xdr:row>
      <xdr:rowOff>0</xdr:rowOff>
    </xdr:from>
    <xdr:ext cx="12700" cy="12700"/>
    <xdr:pic>
      <xdr:nvPicPr>
        <xdr:cNvPr id="413" name="Picture 412" descr="page1image3732624">
          <a:extLst>
            <a:ext uri="{FF2B5EF4-FFF2-40B4-BE49-F238E27FC236}">
              <a16:creationId xmlns:a16="http://schemas.microsoft.com/office/drawing/2014/main" id="{00000000-0008-0000-0000-00009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3074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444</xdr:row>
      <xdr:rowOff>0</xdr:rowOff>
    </xdr:from>
    <xdr:ext cx="12700" cy="12700"/>
    <xdr:pic>
      <xdr:nvPicPr>
        <xdr:cNvPr id="414" name="Picture 413" descr="page1image3732624">
          <a:extLst>
            <a:ext uri="{FF2B5EF4-FFF2-40B4-BE49-F238E27FC236}">
              <a16:creationId xmlns:a16="http://schemas.microsoft.com/office/drawing/2014/main" id="{00000000-0008-0000-0000-00009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3074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445</xdr:row>
      <xdr:rowOff>0</xdr:rowOff>
    </xdr:from>
    <xdr:ext cx="12700" cy="12700"/>
    <xdr:pic>
      <xdr:nvPicPr>
        <xdr:cNvPr id="415" name="Picture 414" descr="page1image3732624">
          <a:extLst>
            <a:ext uri="{FF2B5EF4-FFF2-40B4-BE49-F238E27FC236}">
              <a16:creationId xmlns:a16="http://schemas.microsoft.com/office/drawing/2014/main" id="{00000000-0008-0000-0000-00009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3121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445</xdr:row>
      <xdr:rowOff>0</xdr:rowOff>
    </xdr:from>
    <xdr:ext cx="12700" cy="12700"/>
    <xdr:pic>
      <xdr:nvPicPr>
        <xdr:cNvPr id="416" name="Picture 415" descr="page1image3774432">
          <a:extLst>
            <a:ext uri="{FF2B5EF4-FFF2-40B4-BE49-F238E27FC236}">
              <a16:creationId xmlns:a16="http://schemas.microsoft.com/office/drawing/2014/main" id="{00000000-0008-0000-0000-0000A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3121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445</xdr:row>
      <xdr:rowOff>0</xdr:rowOff>
    </xdr:from>
    <xdr:ext cx="12700" cy="12700"/>
    <xdr:pic>
      <xdr:nvPicPr>
        <xdr:cNvPr id="417" name="Picture 416" descr="page1image3732624">
          <a:extLst>
            <a:ext uri="{FF2B5EF4-FFF2-40B4-BE49-F238E27FC236}">
              <a16:creationId xmlns:a16="http://schemas.microsoft.com/office/drawing/2014/main" id="{00000000-0008-0000-0000-0000A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3121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444</xdr:row>
      <xdr:rowOff>0</xdr:rowOff>
    </xdr:from>
    <xdr:ext cx="12700" cy="12700"/>
    <xdr:pic>
      <xdr:nvPicPr>
        <xdr:cNvPr id="418" name="Picture 417" descr="page1image3774432">
          <a:extLst>
            <a:ext uri="{FF2B5EF4-FFF2-40B4-BE49-F238E27FC236}">
              <a16:creationId xmlns:a16="http://schemas.microsoft.com/office/drawing/2014/main" id="{00000000-0008-0000-0000-0000A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3074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444</xdr:row>
      <xdr:rowOff>0</xdr:rowOff>
    </xdr:from>
    <xdr:ext cx="12700" cy="12700"/>
    <xdr:pic>
      <xdr:nvPicPr>
        <xdr:cNvPr id="419" name="Picture 418" descr="page1image3732624">
          <a:extLst>
            <a:ext uri="{FF2B5EF4-FFF2-40B4-BE49-F238E27FC236}">
              <a16:creationId xmlns:a16="http://schemas.microsoft.com/office/drawing/2014/main" id="{00000000-0008-0000-0000-0000A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3074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419</xdr:row>
      <xdr:rowOff>0</xdr:rowOff>
    </xdr:from>
    <xdr:ext cx="12700" cy="12700"/>
    <xdr:pic>
      <xdr:nvPicPr>
        <xdr:cNvPr id="420" name="Picture 419" descr="page1image3774432">
          <a:extLst>
            <a:ext uri="{FF2B5EF4-FFF2-40B4-BE49-F238E27FC236}">
              <a16:creationId xmlns:a16="http://schemas.microsoft.com/office/drawing/2014/main" id="{00000000-0008-0000-0000-0000A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23558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419</xdr:row>
      <xdr:rowOff>0</xdr:rowOff>
    </xdr:from>
    <xdr:ext cx="12700" cy="12700"/>
    <xdr:pic>
      <xdr:nvPicPr>
        <xdr:cNvPr id="421" name="Picture 420" descr="page1image3732624">
          <a:extLst>
            <a:ext uri="{FF2B5EF4-FFF2-40B4-BE49-F238E27FC236}">
              <a16:creationId xmlns:a16="http://schemas.microsoft.com/office/drawing/2014/main" id="{00000000-0008-0000-0000-0000A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23558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444</xdr:row>
      <xdr:rowOff>0</xdr:rowOff>
    </xdr:from>
    <xdr:ext cx="12700" cy="12700"/>
    <xdr:pic>
      <xdr:nvPicPr>
        <xdr:cNvPr id="422" name="Picture 421" descr="page1image3732624">
          <a:extLst>
            <a:ext uri="{FF2B5EF4-FFF2-40B4-BE49-F238E27FC236}">
              <a16:creationId xmlns:a16="http://schemas.microsoft.com/office/drawing/2014/main" id="{00000000-0008-0000-0000-0000A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3074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706</xdr:row>
      <xdr:rowOff>0</xdr:rowOff>
    </xdr:from>
    <xdr:ext cx="12700" cy="12700"/>
    <xdr:pic>
      <xdr:nvPicPr>
        <xdr:cNvPr id="423" name="Picture 422" descr="page1image3774432">
          <a:extLst>
            <a:ext uri="{FF2B5EF4-FFF2-40B4-BE49-F238E27FC236}">
              <a16:creationId xmlns:a16="http://schemas.microsoft.com/office/drawing/2014/main" id="{00000000-0008-0000-0000-0000A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20013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706</xdr:row>
      <xdr:rowOff>0</xdr:rowOff>
    </xdr:from>
    <xdr:ext cx="12700" cy="12700"/>
    <xdr:pic>
      <xdr:nvPicPr>
        <xdr:cNvPr id="424" name="Picture 423" descr="page1image3732624">
          <a:extLst>
            <a:ext uri="{FF2B5EF4-FFF2-40B4-BE49-F238E27FC236}">
              <a16:creationId xmlns:a16="http://schemas.microsoft.com/office/drawing/2014/main" id="{00000000-0008-0000-0000-0000A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20013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704</xdr:row>
      <xdr:rowOff>0</xdr:rowOff>
    </xdr:from>
    <xdr:ext cx="12700" cy="12700"/>
    <xdr:pic>
      <xdr:nvPicPr>
        <xdr:cNvPr id="425" name="Picture 424" descr="page1image3774432">
          <a:extLst>
            <a:ext uri="{FF2B5EF4-FFF2-40B4-BE49-F238E27FC236}">
              <a16:creationId xmlns:a16="http://schemas.microsoft.com/office/drawing/2014/main" id="{00000000-0008-0000-0000-0000A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99631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704</xdr:row>
      <xdr:rowOff>0</xdr:rowOff>
    </xdr:from>
    <xdr:ext cx="12700" cy="12700"/>
    <xdr:pic>
      <xdr:nvPicPr>
        <xdr:cNvPr id="426" name="Picture 425" descr="page1image3732624">
          <a:extLst>
            <a:ext uri="{FF2B5EF4-FFF2-40B4-BE49-F238E27FC236}">
              <a16:creationId xmlns:a16="http://schemas.microsoft.com/office/drawing/2014/main" id="{00000000-0008-0000-0000-0000A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99631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705</xdr:row>
      <xdr:rowOff>0</xdr:rowOff>
    </xdr:from>
    <xdr:ext cx="12700" cy="12700"/>
    <xdr:pic>
      <xdr:nvPicPr>
        <xdr:cNvPr id="427" name="Picture 426" descr="page1image3732624">
          <a:extLst>
            <a:ext uri="{FF2B5EF4-FFF2-40B4-BE49-F238E27FC236}">
              <a16:creationId xmlns:a16="http://schemas.microsoft.com/office/drawing/2014/main" id="{00000000-0008-0000-0000-0000A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99885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705</xdr:row>
      <xdr:rowOff>0</xdr:rowOff>
    </xdr:from>
    <xdr:ext cx="12700" cy="12700"/>
    <xdr:pic>
      <xdr:nvPicPr>
        <xdr:cNvPr id="428" name="Picture 427" descr="page1image3774432">
          <a:extLst>
            <a:ext uri="{FF2B5EF4-FFF2-40B4-BE49-F238E27FC236}">
              <a16:creationId xmlns:a16="http://schemas.microsoft.com/office/drawing/2014/main" id="{00000000-0008-0000-0000-0000A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99885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705</xdr:row>
      <xdr:rowOff>0</xdr:rowOff>
    </xdr:from>
    <xdr:ext cx="12700" cy="12700"/>
    <xdr:pic>
      <xdr:nvPicPr>
        <xdr:cNvPr id="429" name="Picture 428" descr="page1image3732624">
          <a:extLst>
            <a:ext uri="{FF2B5EF4-FFF2-40B4-BE49-F238E27FC236}">
              <a16:creationId xmlns:a16="http://schemas.microsoft.com/office/drawing/2014/main" id="{00000000-0008-0000-0000-0000A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99885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705</xdr:row>
      <xdr:rowOff>0</xdr:rowOff>
    </xdr:from>
    <xdr:ext cx="12700" cy="12700"/>
    <xdr:pic>
      <xdr:nvPicPr>
        <xdr:cNvPr id="430" name="Picture 429" descr="page1image3732624">
          <a:extLst>
            <a:ext uri="{FF2B5EF4-FFF2-40B4-BE49-F238E27FC236}">
              <a16:creationId xmlns:a16="http://schemas.microsoft.com/office/drawing/2014/main" id="{00000000-0008-0000-0000-0000A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99885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706</xdr:row>
      <xdr:rowOff>0</xdr:rowOff>
    </xdr:from>
    <xdr:ext cx="12700" cy="12700"/>
    <xdr:pic>
      <xdr:nvPicPr>
        <xdr:cNvPr id="431" name="Picture 430" descr="page1image3732624">
          <a:extLst>
            <a:ext uri="{FF2B5EF4-FFF2-40B4-BE49-F238E27FC236}">
              <a16:creationId xmlns:a16="http://schemas.microsoft.com/office/drawing/2014/main" id="{00000000-0008-0000-0000-0000A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20013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706</xdr:row>
      <xdr:rowOff>0</xdr:rowOff>
    </xdr:from>
    <xdr:ext cx="12700" cy="12700"/>
    <xdr:pic>
      <xdr:nvPicPr>
        <xdr:cNvPr id="432" name="Picture 431" descr="page1image3774432">
          <a:extLst>
            <a:ext uri="{FF2B5EF4-FFF2-40B4-BE49-F238E27FC236}">
              <a16:creationId xmlns:a16="http://schemas.microsoft.com/office/drawing/2014/main" id="{00000000-0008-0000-0000-0000B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20013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706</xdr:row>
      <xdr:rowOff>0</xdr:rowOff>
    </xdr:from>
    <xdr:ext cx="12700" cy="12700"/>
    <xdr:pic>
      <xdr:nvPicPr>
        <xdr:cNvPr id="433" name="Picture 432" descr="page1image3732624">
          <a:extLst>
            <a:ext uri="{FF2B5EF4-FFF2-40B4-BE49-F238E27FC236}">
              <a16:creationId xmlns:a16="http://schemas.microsoft.com/office/drawing/2014/main" id="{00000000-0008-0000-0000-0000B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20013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705</xdr:row>
      <xdr:rowOff>0</xdr:rowOff>
    </xdr:from>
    <xdr:ext cx="12700" cy="12700"/>
    <xdr:pic>
      <xdr:nvPicPr>
        <xdr:cNvPr id="434" name="Picture 433" descr="page1image3774432">
          <a:extLst>
            <a:ext uri="{FF2B5EF4-FFF2-40B4-BE49-F238E27FC236}">
              <a16:creationId xmlns:a16="http://schemas.microsoft.com/office/drawing/2014/main" id="{00000000-0008-0000-0000-0000B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99885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705</xdr:row>
      <xdr:rowOff>0</xdr:rowOff>
    </xdr:from>
    <xdr:ext cx="12700" cy="12700"/>
    <xdr:pic>
      <xdr:nvPicPr>
        <xdr:cNvPr id="435" name="Picture 434" descr="page1image3732624">
          <a:extLst>
            <a:ext uri="{FF2B5EF4-FFF2-40B4-BE49-F238E27FC236}">
              <a16:creationId xmlns:a16="http://schemas.microsoft.com/office/drawing/2014/main" id="{00000000-0008-0000-0000-0000B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99885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703</xdr:row>
      <xdr:rowOff>0</xdr:rowOff>
    </xdr:from>
    <xdr:ext cx="12700" cy="12700"/>
    <xdr:pic>
      <xdr:nvPicPr>
        <xdr:cNvPr id="436" name="Picture 435" descr="page1image3774432">
          <a:extLst>
            <a:ext uri="{FF2B5EF4-FFF2-40B4-BE49-F238E27FC236}">
              <a16:creationId xmlns:a16="http://schemas.microsoft.com/office/drawing/2014/main" id="{00000000-0008-0000-0000-0000B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9937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703</xdr:row>
      <xdr:rowOff>0</xdr:rowOff>
    </xdr:from>
    <xdr:ext cx="12700" cy="12700"/>
    <xdr:pic>
      <xdr:nvPicPr>
        <xdr:cNvPr id="437" name="Picture 436" descr="page1image3732624">
          <a:extLst>
            <a:ext uri="{FF2B5EF4-FFF2-40B4-BE49-F238E27FC236}">
              <a16:creationId xmlns:a16="http://schemas.microsoft.com/office/drawing/2014/main" id="{00000000-0008-0000-0000-0000B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99377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705</xdr:row>
      <xdr:rowOff>0</xdr:rowOff>
    </xdr:from>
    <xdr:ext cx="12700" cy="12700"/>
    <xdr:pic>
      <xdr:nvPicPr>
        <xdr:cNvPr id="438" name="Picture 437" descr="page1image3732624">
          <a:extLst>
            <a:ext uri="{FF2B5EF4-FFF2-40B4-BE49-F238E27FC236}">
              <a16:creationId xmlns:a16="http://schemas.microsoft.com/office/drawing/2014/main" id="{00000000-0008-0000-0000-0000B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99885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551</xdr:row>
      <xdr:rowOff>0</xdr:rowOff>
    </xdr:from>
    <xdr:ext cx="12700" cy="12700"/>
    <xdr:pic>
      <xdr:nvPicPr>
        <xdr:cNvPr id="439" name="Picture 438" descr="page1image3774432">
          <a:extLst>
            <a:ext uri="{FF2B5EF4-FFF2-40B4-BE49-F238E27FC236}">
              <a16:creationId xmlns:a16="http://schemas.microsoft.com/office/drawing/2014/main" id="{00000000-0008-0000-0000-0000B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59689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551</xdr:row>
      <xdr:rowOff>0</xdr:rowOff>
    </xdr:from>
    <xdr:ext cx="12700" cy="12700"/>
    <xdr:pic>
      <xdr:nvPicPr>
        <xdr:cNvPr id="440" name="Picture 439" descr="page1image3732624">
          <a:extLst>
            <a:ext uri="{FF2B5EF4-FFF2-40B4-BE49-F238E27FC236}">
              <a16:creationId xmlns:a16="http://schemas.microsoft.com/office/drawing/2014/main" id="{00000000-0008-0000-0000-0000B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59689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467</xdr:row>
      <xdr:rowOff>0</xdr:rowOff>
    </xdr:from>
    <xdr:ext cx="12700" cy="12700"/>
    <xdr:pic>
      <xdr:nvPicPr>
        <xdr:cNvPr id="441" name="Picture 440" descr="page1image3732624">
          <a:extLst>
            <a:ext uri="{FF2B5EF4-FFF2-40B4-BE49-F238E27FC236}">
              <a16:creationId xmlns:a16="http://schemas.microsoft.com/office/drawing/2014/main" id="{00000000-0008-0000-0000-0000B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467</xdr:row>
      <xdr:rowOff>0</xdr:rowOff>
    </xdr:from>
    <xdr:ext cx="12700" cy="12700"/>
    <xdr:pic>
      <xdr:nvPicPr>
        <xdr:cNvPr id="442" name="Picture 441" descr="page1image3774432">
          <a:extLst>
            <a:ext uri="{FF2B5EF4-FFF2-40B4-BE49-F238E27FC236}">
              <a16:creationId xmlns:a16="http://schemas.microsoft.com/office/drawing/2014/main" id="{00000000-0008-0000-0000-0000B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467</xdr:row>
      <xdr:rowOff>0</xdr:rowOff>
    </xdr:from>
    <xdr:ext cx="12700" cy="12700"/>
    <xdr:pic>
      <xdr:nvPicPr>
        <xdr:cNvPr id="443" name="Picture 442" descr="page1image3732624">
          <a:extLst>
            <a:ext uri="{FF2B5EF4-FFF2-40B4-BE49-F238E27FC236}">
              <a16:creationId xmlns:a16="http://schemas.microsoft.com/office/drawing/2014/main" id="{00000000-0008-0000-0000-0000B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467</xdr:row>
      <xdr:rowOff>0</xdr:rowOff>
    </xdr:from>
    <xdr:ext cx="12700" cy="12700"/>
    <xdr:pic>
      <xdr:nvPicPr>
        <xdr:cNvPr id="444" name="Picture 443" descr="page1image3732624">
          <a:extLst>
            <a:ext uri="{FF2B5EF4-FFF2-40B4-BE49-F238E27FC236}">
              <a16:creationId xmlns:a16="http://schemas.microsoft.com/office/drawing/2014/main" id="{00000000-0008-0000-0000-0000B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552</xdr:row>
      <xdr:rowOff>0</xdr:rowOff>
    </xdr:from>
    <xdr:ext cx="12700" cy="12700"/>
    <xdr:pic>
      <xdr:nvPicPr>
        <xdr:cNvPr id="445" name="Picture 444" descr="page1image3732624">
          <a:extLst>
            <a:ext uri="{FF2B5EF4-FFF2-40B4-BE49-F238E27FC236}">
              <a16:creationId xmlns:a16="http://schemas.microsoft.com/office/drawing/2014/main" id="{00000000-0008-0000-0000-0000B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5995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552</xdr:row>
      <xdr:rowOff>0</xdr:rowOff>
    </xdr:from>
    <xdr:ext cx="12700" cy="12700"/>
    <xdr:pic>
      <xdr:nvPicPr>
        <xdr:cNvPr id="446" name="Picture 445" descr="page1image3774432">
          <a:extLst>
            <a:ext uri="{FF2B5EF4-FFF2-40B4-BE49-F238E27FC236}">
              <a16:creationId xmlns:a16="http://schemas.microsoft.com/office/drawing/2014/main" id="{00000000-0008-0000-0000-0000B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5995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552</xdr:row>
      <xdr:rowOff>0</xdr:rowOff>
    </xdr:from>
    <xdr:ext cx="12700" cy="12700"/>
    <xdr:pic>
      <xdr:nvPicPr>
        <xdr:cNvPr id="447" name="Picture 446" descr="page1image3732624">
          <a:extLst>
            <a:ext uri="{FF2B5EF4-FFF2-40B4-BE49-F238E27FC236}">
              <a16:creationId xmlns:a16="http://schemas.microsoft.com/office/drawing/2014/main" id="{00000000-0008-0000-0000-0000B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5995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467</xdr:row>
      <xdr:rowOff>0</xdr:rowOff>
    </xdr:from>
    <xdr:ext cx="12700" cy="12700"/>
    <xdr:pic>
      <xdr:nvPicPr>
        <xdr:cNvPr id="448" name="Picture 447" descr="page1image3774432">
          <a:extLst>
            <a:ext uri="{FF2B5EF4-FFF2-40B4-BE49-F238E27FC236}">
              <a16:creationId xmlns:a16="http://schemas.microsoft.com/office/drawing/2014/main" id="{00000000-0008-0000-0000-0000C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467</xdr:row>
      <xdr:rowOff>0</xdr:rowOff>
    </xdr:from>
    <xdr:ext cx="12700" cy="12700"/>
    <xdr:pic>
      <xdr:nvPicPr>
        <xdr:cNvPr id="449" name="Picture 448" descr="page1image3732624">
          <a:extLst>
            <a:ext uri="{FF2B5EF4-FFF2-40B4-BE49-F238E27FC236}">
              <a16:creationId xmlns:a16="http://schemas.microsoft.com/office/drawing/2014/main" id="{00000000-0008-0000-0000-0000C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467</xdr:row>
      <xdr:rowOff>0</xdr:rowOff>
    </xdr:from>
    <xdr:ext cx="12700" cy="12700"/>
    <xdr:pic>
      <xdr:nvPicPr>
        <xdr:cNvPr id="450" name="Picture 449" descr="page1image3732624">
          <a:extLst>
            <a:ext uri="{FF2B5EF4-FFF2-40B4-BE49-F238E27FC236}">
              <a16:creationId xmlns:a16="http://schemas.microsoft.com/office/drawing/2014/main" id="{00000000-0008-0000-0000-0000C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467</xdr:row>
      <xdr:rowOff>0</xdr:rowOff>
    </xdr:from>
    <xdr:ext cx="12700" cy="12700"/>
    <xdr:pic>
      <xdr:nvPicPr>
        <xdr:cNvPr id="451" name="Picture 450" descr="page1image3736784">
          <a:extLst>
            <a:ext uri="{FF2B5EF4-FFF2-40B4-BE49-F238E27FC236}">
              <a16:creationId xmlns:a16="http://schemas.microsoft.com/office/drawing/2014/main" id="{00000000-0008-0000-0000-0000C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404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467</xdr:row>
      <xdr:rowOff>0</xdr:rowOff>
    </xdr:from>
    <xdr:ext cx="12700" cy="12700"/>
    <xdr:pic>
      <xdr:nvPicPr>
        <xdr:cNvPr id="452" name="Picture 451" descr="page1image3736784">
          <a:extLst>
            <a:ext uri="{FF2B5EF4-FFF2-40B4-BE49-F238E27FC236}">
              <a16:creationId xmlns:a16="http://schemas.microsoft.com/office/drawing/2014/main" id="{00000000-0008-0000-0000-0000C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404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467</xdr:row>
      <xdr:rowOff>0</xdr:rowOff>
    </xdr:from>
    <xdr:ext cx="12700" cy="12700"/>
    <xdr:pic>
      <xdr:nvPicPr>
        <xdr:cNvPr id="453" name="Picture 452" descr="page1image3736784">
          <a:extLst>
            <a:ext uri="{FF2B5EF4-FFF2-40B4-BE49-F238E27FC236}">
              <a16:creationId xmlns:a16="http://schemas.microsoft.com/office/drawing/2014/main" id="{00000000-0008-0000-0000-0000C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404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552</xdr:row>
      <xdr:rowOff>0</xdr:rowOff>
    </xdr:from>
    <xdr:ext cx="12700" cy="12700"/>
    <xdr:pic>
      <xdr:nvPicPr>
        <xdr:cNvPr id="454" name="Picture 453" descr="page1image3736784">
          <a:extLst>
            <a:ext uri="{FF2B5EF4-FFF2-40B4-BE49-F238E27FC236}">
              <a16:creationId xmlns:a16="http://schemas.microsoft.com/office/drawing/2014/main" id="{00000000-0008-0000-0000-0000C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40400" y="15995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552</xdr:row>
      <xdr:rowOff>0</xdr:rowOff>
    </xdr:from>
    <xdr:ext cx="12700" cy="12700"/>
    <xdr:pic>
      <xdr:nvPicPr>
        <xdr:cNvPr id="455" name="Picture 454" descr="page1image3736784">
          <a:extLst>
            <a:ext uri="{FF2B5EF4-FFF2-40B4-BE49-F238E27FC236}">
              <a16:creationId xmlns:a16="http://schemas.microsoft.com/office/drawing/2014/main" id="{00000000-0008-0000-0000-0000C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40400" y="15995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467</xdr:row>
      <xdr:rowOff>0</xdr:rowOff>
    </xdr:from>
    <xdr:ext cx="12700" cy="12700"/>
    <xdr:pic>
      <xdr:nvPicPr>
        <xdr:cNvPr id="456" name="Picture 455" descr="page1image3736784">
          <a:extLst>
            <a:ext uri="{FF2B5EF4-FFF2-40B4-BE49-F238E27FC236}">
              <a16:creationId xmlns:a16="http://schemas.microsoft.com/office/drawing/2014/main" id="{00000000-0008-0000-0000-0000C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404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467</xdr:row>
      <xdr:rowOff>0</xdr:rowOff>
    </xdr:from>
    <xdr:ext cx="12700" cy="12700"/>
    <xdr:pic>
      <xdr:nvPicPr>
        <xdr:cNvPr id="457" name="Picture 456" descr="page1image3736784">
          <a:extLst>
            <a:ext uri="{FF2B5EF4-FFF2-40B4-BE49-F238E27FC236}">
              <a16:creationId xmlns:a16="http://schemas.microsoft.com/office/drawing/2014/main" id="{00000000-0008-0000-0000-0000C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404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644</xdr:row>
      <xdr:rowOff>0</xdr:rowOff>
    </xdr:from>
    <xdr:ext cx="12700" cy="12700"/>
    <xdr:pic>
      <xdr:nvPicPr>
        <xdr:cNvPr id="458" name="Picture 457" descr="page1image3774432">
          <a:extLst>
            <a:ext uri="{FF2B5EF4-FFF2-40B4-BE49-F238E27FC236}">
              <a16:creationId xmlns:a16="http://schemas.microsoft.com/office/drawing/2014/main" id="{00000000-0008-0000-0000-0000C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84213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644</xdr:row>
      <xdr:rowOff>0</xdr:rowOff>
    </xdr:from>
    <xdr:ext cx="12700" cy="12700"/>
    <xdr:pic>
      <xdr:nvPicPr>
        <xdr:cNvPr id="459" name="Picture 458" descr="page1image3732624">
          <a:extLst>
            <a:ext uri="{FF2B5EF4-FFF2-40B4-BE49-F238E27FC236}">
              <a16:creationId xmlns:a16="http://schemas.microsoft.com/office/drawing/2014/main" id="{00000000-0008-0000-0000-0000C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84213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467</xdr:row>
      <xdr:rowOff>0</xdr:rowOff>
    </xdr:from>
    <xdr:ext cx="12700" cy="12700"/>
    <xdr:pic>
      <xdr:nvPicPr>
        <xdr:cNvPr id="460" name="Picture 459" descr="page1image3774432">
          <a:extLst>
            <a:ext uri="{FF2B5EF4-FFF2-40B4-BE49-F238E27FC236}">
              <a16:creationId xmlns:a16="http://schemas.microsoft.com/office/drawing/2014/main" id="{00000000-0008-0000-0000-0000C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467</xdr:row>
      <xdr:rowOff>0</xdr:rowOff>
    </xdr:from>
    <xdr:ext cx="12700" cy="12700"/>
    <xdr:pic>
      <xdr:nvPicPr>
        <xdr:cNvPr id="461" name="Picture 460" descr="page1image3732624">
          <a:extLst>
            <a:ext uri="{FF2B5EF4-FFF2-40B4-BE49-F238E27FC236}">
              <a16:creationId xmlns:a16="http://schemas.microsoft.com/office/drawing/2014/main" id="{00000000-0008-0000-0000-0000C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420</xdr:row>
      <xdr:rowOff>0</xdr:rowOff>
    </xdr:from>
    <xdr:ext cx="12700" cy="12700"/>
    <xdr:pic>
      <xdr:nvPicPr>
        <xdr:cNvPr id="462" name="Picture 461" descr="page1image3732624">
          <a:extLst>
            <a:ext uri="{FF2B5EF4-FFF2-40B4-BE49-F238E27FC236}">
              <a16:creationId xmlns:a16="http://schemas.microsoft.com/office/drawing/2014/main" id="{00000000-0008-0000-0000-0000C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23774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420</xdr:row>
      <xdr:rowOff>0</xdr:rowOff>
    </xdr:from>
    <xdr:ext cx="12700" cy="12700"/>
    <xdr:pic>
      <xdr:nvPicPr>
        <xdr:cNvPr id="463" name="Picture 462" descr="page1image3774432">
          <a:extLst>
            <a:ext uri="{FF2B5EF4-FFF2-40B4-BE49-F238E27FC236}">
              <a16:creationId xmlns:a16="http://schemas.microsoft.com/office/drawing/2014/main" id="{00000000-0008-0000-0000-0000C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23774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420</xdr:row>
      <xdr:rowOff>0</xdr:rowOff>
    </xdr:from>
    <xdr:ext cx="12700" cy="12700"/>
    <xdr:pic>
      <xdr:nvPicPr>
        <xdr:cNvPr id="464" name="Picture 463" descr="page1image3732624">
          <a:extLst>
            <a:ext uri="{FF2B5EF4-FFF2-40B4-BE49-F238E27FC236}">
              <a16:creationId xmlns:a16="http://schemas.microsoft.com/office/drawing/2014/main" id="{00000000-0008-0000-0000-0000D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23774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644</xdr:row>
      <xdr:rowOff>0</xdr:rowOff>
    </xdr:from>
    <xdr:ext cx="12700" cy="12700"/>
    <xdr:pic>
      <xdr:nvPicPr>
        <xdr:cNvPr id="465" name="Picture 464" descr="page1image3736784">
          <a:extLst>
            <a:ext uri="{FF2B5EF4-FFF2-40B4-BE49-F238E27FC236}">
              <a16:creationId xmlns:a16="http://schemas.microsoft.com/office/drawing/2014/main" id="{00000000-0008-0000-0000-0000D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40400" y="184213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467</xdr:row>
      <xdr:rowOff>0</xdr:rowOff>
    </xdr:from>
    <xdr:ext cx="12700" cy="12700"/>
    <xdr:pic>
      <xdr:nvPicPr>
        <xdr:cNvPr id="466" name="Picture 465" descr="page1image3736784">
          <a:extLst>
            <a:ext uri="{FF2B5EF4-FFF2-40B4-BE49-F238E27FC236}">
              <a16:creationId xmlns:a16="http://schemas.microsoft.com/office/drawing/2014/main" id="{00000000-0008-0000-0000-0000D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404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420</xdr:row>
      <xdr:rowOff>0</xdr:rowOff>
    </xdr:from>
    <xdr:ext cx="12700" cy="12700"/>
    <xdr:pic>
      <xdr:nvPicPr>
        <xdr:cNvPr id="467" name="Picture 466" descr="page1image3736784">
          <a:extLst>
            <a:ext uri="{FF2B5EF4-FFF2-40B4-BE49-F238E27FC236}">
              <a16:creationId xmlns:a16="http://schemas.microsoft.com/office/drawing/2014/main" id="{00000000-0008-0000-0000-0000D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40400" y="123774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420</xdr:row>
      <xdr:rowOff>0</xdr:rowOff>
    </xdr:from>
    <xdr:ext cx="12700" cy="12700"/>
    <xdr:pic>
      <xdr:nvPicPr>
        <xdr:cNvPr id="468" name="Picture 467" descr="page1image3736784">
          <a:extLst>
            <a:ext uri="{FF2B5EF4-FFF2-40B4-BE49-F238E27FC236}">
              <a16:creationId xmlns:a16="http://schemas.microsoft.com/office/drawing/2014/main" id="{00000000-0008-0000-0000-0000D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40400" y="123774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420</xdr:row>
      <xdr:rowOff>0</xdr:rowOff>
    </xdr:from>
    <xdr:ext cx="12700" cy="12700"/>
    <xdr:pic>
      <xdr:nvPicPr>
        <xdr:cNvPr id="469" name="Picture 468" descr="page1image3732624">
          <a:extLst>
            <a:ext uri="{FF2B5EF4-FFF2-40B4-BE49-F238E27FC236}">
              <a16:creationId xmlns:a16="http://schemas.microsoft.com/office/drawing/2014/main" id="{00000000-0008-0000-0000-0000D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23774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420</xdr:row>
      <xdr:rowOff>0</xdr:rowOff>
    </xdr:from>
    <xdr:ext cx="12700" cy="12700"/>
    <xdr:pic>
      <xdr:nvPicPr>
        <xdr:cNvPr id="470" name="Picture 469" descr="page1image3774432">
          <a:extLst>
            <a:ext uri="{FF2B5EF4-FFF2-40B4-BE49-F238E27FC236}">
              <a16:creationId xmlns:a16="http://schemas.microsoft.com/office/drawing/2014/main" id="{00000000-0008-0000-0000-0000D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23774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420</xdr:row>
      <xdr:rowOff>0</xdr:rowOff>
    </xdr:from>
    <xdr:ext cx="12700" cy="12700"/>
    <xdr:pic>
      <xdr:nvPicPr>
        <xdr:cNvPr id="471" name="Picture 470" descr="page1image3732624">
          <a:extLst>
            <a:ext uri="{FF2B5EF4-FFF2-40B4-BE49-F238E27FC236}">
              <a16:creationId xmlns:a16="http://schemas.microsoft.com/office/drawing/2014/main" id="{00000000-0008-0000-0000-0000D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23774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643</xdr:row>
      <xdr:rowOff>0</xdr:rowOff>
    </xdr:from>
    <xdr:ext cx="12700" cy="12700"/>
    <xdr:pic>
      <xdr:nvPicPr>
        <xdr:cNvPr id="472" name="Picture 471" descr="page1image3736784">
          <a:extLst>
            <a:ext uri="{FF2B5EF4-FFF2-40B4-BE49-F238E27FC236}">
              <a16:creationId xmlns:a16="http://schemas.microsoft.com/office/drawing/2014/main" id="{00000000-0008-0000-0000-0000D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40400" y="18395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643</xdr:row>
      <xdr:rowOff>0</xdr:rowOff>
    </xdr:from>
    <xdr:ext cx="12700" cy="12700"/>
    <xdr:pic>
      <xdr:nvPicPr>
        <xdr:cNvPr id="473" name="Picture 472" descr="page1image3736784">
          <a:extLst>
            <a:ext uri="{FF2B5EF4-FFF2-40B4-BE49-F238E27FC236}">
              <a16:creationId xmlns:a16="http://schemas.microsoft.com/office/drawing/2014/main" id="{00000000-0008-0000-0000-0000D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40400" y="18395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643</xdr:row>
      <xdr:rowOff>0</xdr:rowOff>
    </xdr:from>
    <xdr:ext cx="12700" cy="12700"/>
    <xdr:pic>
      <xdr:nvPicPr>
        <xdr:cNvPr id="474" name="Picture 473" descr="page1image3736784">
          <a:extLst>
            <a:ext uri="{FF2B5EF4-FFF2-40B4-BE49-F238E27FC236}">
              <a16:creationId xmlns:a16="http://schemas.microsoft.com/office/drawing/2014/main" id="{00000000-0008-0000-0000-0000D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40400" y="18395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643</xdr:row>
      <xdr:rowOff>0</xdr:rowOff>
    </xdr:from>
    <xdr:ext cx="12700" cy="12700"/>
    <xdr:pic>
      <xdr:nvPicPr>
        <xdr:cNvPr id="475" name="Picture 474" descr="page1image3736784">
          <a:extLst>
            <a:ext uri="{FF2B5EF4-FFF2-40B4-BE49-F238E27FC236}">
              <a16:creationId xmlns:a16="http://schemas.microsoft.com/office/drawing/2014/main" id="{00000000-0008-0000-0000-0000D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40400" y="18395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643</xdr:row>
      <xdr:rowOff>0</xdr:rowOff>
    </xdr:from>
    <xdr:ext cx="12700" cy="12700"/>
    <xdr:pic>
      <xdr:nvPicPr>
        <xdr:cNvPr id="476" name="Picture 475" descr="page1image3736784">
          <a:extLst>
            <a:ext uri="{FF2B5EF4-FFF2-40B4-BE49-F238E27FC236}">
              <a16:creationId xmlns:a16="http://schemas.microsoft.com/office/drawing/2014/main" id="{00000000-0008-0000-0000-0000D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40400" y="18395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643</xdr:row>
      <xdr:rowOff>0</xdr:rowOff>
    </xdr:from>
    <xdr:ext cx="12700" cy="12700"/>
    <xdr:pic>
      <xdr:nvPicPr>
        <xdr:cNvPr id="477" name="Picture 476" descr="page1image3736784">
          <a:extLst>
            <a:ext uri="{FF2B5EF4-FFF2-40B4-BE49-F238E27FC236}">
              <a16:creationId xmlns:a16="http://schemas.microsoft.com/office/drawing/2014/main" id="{00000000-0008-0000-0000-0000D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40400" y="18395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644</xdr:row>
      <xdr:rowOff>0</xdr:rowOff>
    </xdr:from>
    <xdr:ext cx="12700" cy="12700"/>
    <xdr:pic>
      <xdr:nvPicPr>
        <xdr:cNvPr id="478" name="Picture 477" descr="page1image3732624">
          <a:extLst>
            <a:ext uri="{FF2B5EF4-FFF2-40B4-BE49-F238E27FC236}">
              <a16:creationId xmlns:a16="http://schemas.microsoft.com/office/drawing/2014/main" id="{00000000-0008-0000-0000-0000D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84213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644</xdr:row>
      <xdr:rowOff>0</xdr:rowOff>
    </xdr:from>
    <xdr:ext cx="12700" cy="12700"/>
    <xdr:pic>
      <xdr:nvPicPr>
        <xdr:cNvPr id="479" name="Picture 478" descr="page1image3774432">
          <a:extLst>
            <a:ext uri="{FF2B5EF4-FFF2-40B4-BE49-F238E27FC236}">
              <a16:creationId xmlns:a16="http://schemas.microsoft.com/office/drawing/2014/main" id="{00000000-0008-0000-0000-0000D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84213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644</xdr:row>
      <xdr:rowOff>0</xdr:rowOff>
    </xdr:from>
    <xdr:ext cx="12700" cy="12700"/>
    <xdr:pic>
      <xdr:nvPicPr>
        <xdr:cNvPr id="480" name="Picture 479" descr="page1image3732624">
          <a:extLst>
            <a:ext uri="{FF2B5EF4-FFF2-40B4-BE49-F238E27FC236}">
              <a16:creationId xmlns:a16="http://schemas.microsoft.com/office/drawing/2014/main" id="{00000000-0008-0000-0000-0000E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84213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644</xdr:row>
      <xdr:rowOff>0</xdr:rowOff>
    </xdr:from>
    <xdr:ext cx="12700" cy="12700"/>
    <xdr:pic>
      <xdr:nvPicPr>
        <xdr:cNvPr id="481" name="Picture 480" descr="page1image3732624">
          <a:extLst>
            <a:ext uri="{FF2B5EF4-FFF2-40B4-BE49-F238E27FC236}">
              <a16:creationId xmlns:a16="http://schemas.microsoft.com/office/drawing/2014/main" id="{00000000-0008-0000-0000-0000E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84213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645</xdr:row>
      <xdr:rowOff>0</xdr:rowOff>
    </xdr:from>
    <xdr:ext cx="12700" cy="12700"/>
    <xdr:pic>
      <xdr:nvPicPr>
        <xdr:cNvPr id="482" name="Picture 481" descr="page1image3732624">
          <a:extLst>
            <a:ext uri="{FF2B5EF4-FFF2-40B4-BE49-F238E27FC236}">
              <a16:creationId xmlns:a16="http://schemas.microsoft.com/office/drawing/2014/main" id="{00000000-0008-0000-0000-0000E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84467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645</xdr:row>
      <xdr:rowOff>0</xdr:rowOff>
    </xdr:from>
    <xdr:ext cx="12700" cy="12700"/>
    <xdr:pic>
      <xdr:nvPicPr>
        <xdr:cNvPr id="483" name="Picture 482" descr="page1image3774432">
          <a:extLst>
            <a:ext uri="{FF2B5EF4-FFF2-40B4-BE49-F238E27FC236}">
              <a16:creationId xmlns:a16="http://schemas.microsoft.com/office/drawing/2014/main" id="{00000000-0008-0000-0000-0000E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84467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645</xdr:row>
      <xdr:rowOff>0</xdr:rowOff>
    </xdr:from>
    <xdr:ext cx="12700" cy="12700"/>
    <xdr:pic>
      <xdr:nvPicPr>
        <xdr:cNvPr id="484" name="Picture 483" descr="page1image3732624">
          <a:extLst>
            <a:ext uri="{FF2B5EF4-FFF2-40B4-BE49-F238E27FC236}">
              <a16:creationId xmlns:a16="http://schemas.microsoft.com/office/drawing/2014/main" id="{00000000-0008-0000-0000-0000E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84467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644</xdr:row>
      <xdr:rowOff>0</xdr:rowOff>
    </xdr:from>
    <xdr:ext cx="12700" cy="12700"/>
    <xdr:pic>
      <xdr:nvPicPr>
        <xdr:cNvPr id="485" name="Picture 484" descr="page1image3774432">
          <a:extLst>
            <a:ext uri="{FF2B5EF4-FFF2-40B4-BE49-F238E27FC236}">
              <a16:creationId xmlns:a16="http://schemas.microsoft.com/office/drawing/2014/main" id="{00000000-0008-0000-0000-0000E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84213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644</xdr:row>
      <xdr:rowOff>0</xdr:rowOff>
    </xdr:from>
    <xdr:ext cx="12700" cy="12700"/>
    <xdr:pic>
      <xdr:nvPicPr>
        <xdr:cNvPr id="486" name="Picture 485" descr="page1image3732624">
          <a:extLst>
            <a:ext uri="{FF2B5EF4-FFF2-40B4-BE49-F238E27FC236}">
              <a16:creationId xmlns:a16="http://schemas.microsoft.com/office/drawing/2014/main" id="{00000000-0008-0000-0000-0000E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84213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552</xdr:row>
      <xdr:rowOff>0</xdr:rowOff>
    </xdr:from>
    <xdr:ext cx="12700" cy="12700"/>
    <xdr:pic>
      <xdr:nvPicPr>
        <xdr:cNvPr id="487" name="Picture 486" descr="page1image3774432">
          <a:extLst>
            <a:ext uri="{FF2B5EF4-FFF2-40B4-BE49-F238E27FC236}">
              <a16:creationId xmlns:a16="http://schemas.microsoft.com/office/drawing/2014/main" id="{00000000-0008-0000-0000-0000E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5995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552</xdr:row>
      <xdr:rowOff>0</xdr:rowOff>
    </xdr:from>
    <xdr:ext cx="12700" cy="12700"/>
    <xdr:pic>
      <xdr:nvPicPr>
        <xdr:cNvPr id="488" name="Picture 487" descr="page1image3732624">
          <a:extLst>
            <a:ext uri="{FF2B5EF4-FFF2-40B4-BE49-F238E27FC236}">
              <a16:creationId xmlns:a16="http://schemas.microsoft.com/office/drawing/2014/main" id="{00000000-0008-0000-0000-0000E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5995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644</xdr:row>
      <xdr:rowOff>0</xdr:rowOff>
    </xdr:from>
    <xdr:ext cx="12700" cy="12700"/>
    <xdr:pic>
      <xdr:nvPicPr>
        <xdr:cNvPr id="489" name="Picture 488" descr="page1image3732624">
          <a:extLst>
            <a:ext uri="{FF2B5EF4-FFF2-40B4-BE49-F238E27FC236}">
              <a16:creationId xmlns:a16="http://schemas.microsoft.com/office/drawing/2014/main" id="{00000000-0008-0000-0000-0000E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84213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466</xdr:row>
      <xdr:rowOff>0</xdr:rowOff>
    </xdr:from>
    <xdr:ext cx="12700" cy="12700"/>
    <xdr:pic>
      <xdr:nvPicPr>
        <xdr:cNvPr id="490" name="Picture 489" descr="page1image3774432">
          <a:extLst>
            <a:ext uri="{FF2B5EF4-FFF2-40B4-BE49-F238E27FC236}">
              <a16:creationId xmlns:a16="http://schemas.microsoft.com/office/drawing/2014/main" id="{00000000-0008-0000-0000-0000E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3702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466</xdr:row>
      <xdr:rowOff>0</xdr:rowOff>
    </xdr:from>
    <xdr:ext cx="12700" cy="12700"/>
    <xdr:pic>
      <xdr:nvPicPr>
        <xdr:cNvPr id="491" name="Picture 490" descr="page1image3732624">
          <a:extLst>
            <a:ext uri="{FF2B5EF4-FFF2-40B4-BE49-F238E27FC236}">
              <a16:creationId xmlns:a16="http://schemas.microsoft.com/office/drawing/2014/main" id="{00000000-0008-0000-0000-0000E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13702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646</xdr:row>
      <xdr:rowOff>0</xdr:rowOff>
    </xdr:from>
    <xdr:ext cx="12700" cy="12700"/>
    <xdr:pic>
      <xdr:nvPicPr>
        <xdr:cNvPr id="492" name="Picture 491" descr="page1image3736784">
          <a:extLst>
            <a:ext uri="{FF2B5EF4-FFF2-40B4-BE49-F238E27FC236}">
              <a16:creationId xmlns:a16="http://schemas.microsoft.com/office/drawing/2014/main" id="{00000000-0008-0000-0000-0000E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40400" y="184721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646</xdr:row>
      <xdr:rowOff>0</xdr:rowOff>
    </xdr:from>
    <xdr:ext cx="12700" cy="12700"/>
    <xdr:pic>
      <xdr:nvPicPr>
        <xdr:cNvPr id="493" name="Picture 492" descr="page1image3736784">
          <a:extLst>
            <a:ext uri="{FF2B5EF4-FFF2-40B4-BE49-F238E27FC236}">
              <a16:creationId xmlns:a16="http://schemas.microsoft.com/office/drawing/2014/main" id="{00000000-0008-0000-0000-0000E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40400" y="184721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646</xdr:row>
      <xdr:rowOff>0</xdr:rowOff>
    </xdr:from>
    <xdr:ext cx="12700" cy="12700"/>
    <xdr:pic>
      <xdr:nvPicPr>
        <xdr:cNvPr id="494" name="Picture 493" descr="page1image3736784">
          <a:extLst>
            <a:ext uri="{FF2B5EF4-FFF2-40B4-BE49-F238E27FC236}">
              <a16:creationId xmlns:a16="http://schemas.microsoft.com/office/drawing/2014/main" id="{00000000-0008-0000-0000-0000E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40400" y="184721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646</xdr:row>
      <xdr:rowOff>0</xdr:rowOff>
    </xdr:from>
    <xdr:ext cx="12700" cy="12700"/>
    <xdr:pic>
      <xdr:nvPicPr>
        <xdr:cNvPr id="495" name="Picture 494" descr="page1image3736784">
          <a:extLst>
            <a:ext uri="{FF2B5EF4-FFF2-40B4-BE49-F238E27FC236}">
              <a16:creationId xmlns:a16="http://schemas.microsoft.com/office/drawing/2014/main" id="{00000000-0008-0000-0000-0000E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40400" y="184721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646</xdr:row>
      <xdr:rowOff>0</xdr:rowOff>
    </xdr:from>
    <xdr:ext cx="12700" cy="12700"/>
    <xdr:pic>
      <xdr:nvPicPr>
        <xdr:cNvPr id="496" name="Picture 495" descr="page1image3736784">
          <a:extLst>
            <a:ext uri="{FF2B5EF4-FFF2-40B4-BE49-F238E27FC236}">
              <a16:creationId xmlns:a16="http://schemas.microsoft.com/office/drawing/2014/main" id="{00000000-0008-0000-0000-0000F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40400" y="184721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646</xdr:row>
      <xdr:rowOff>0</xdr:rowOff>
    </xdr:from>
    <xdr:ext cx="12700" cy="12700"/>
    <xdr:pic>
      <xdr:nvPicPr>
        <xdr:cNvPr id="497" name="Picture 496" descr="page1image3736784">
          <a:extLst>
            <a:ext uri="{FF2B5EF4-FFF2-40B4-BE49-F238E27FC236}">
              <a16:creationId xmlns:a16="http://schemas.microsoft.com/office/drawing/2014/main" id="{00000000-0008-0000-0000-0000F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40400" y="184721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467</xdr:row>
      <xdr:rowOff>0</xdr:rowOff>
    </xdr:from>
    <xdr:ext cx="12700" cy="12700"/>
    <xdr:pic>
      <xdr:nvPicPr>
        <xdr:cNvPr id="498" name="Picture 497" descr="page1image3736784">
          <a:extLst>
            <a:ext uri="{FF2B5EF4-FFF2-40B4-BE49-F238E27FC236}">
              <a16:creationId xmlns:a16="http://schemas.microsoft.com/office/drawing/2014/main" id="{00000000-0008-0000-0000-0000F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9974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467</xdr:row>
      <xdr:rowOff>0</xdr:rowOff>
    </xdr:from>
    <xdr:ext cx="12700" cy="12700"/>
    <xdr:pic>
      <xdr:nvPicPr>
        <xdr:cNvPr id="499" name="Picture 498" descr="page1image3736784">
          <a:extLst>
            <a:ext uri="{FF2B5EF4-FFF2-40B4-BE49-F238E27FC236}">
              <a16:creationId xmlns:a16="http://schemas.microsoft.com/office/drawing/2014/main" id="{00000000-0008-0000-0000-0000F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9974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467</xdr:row>
      <xdr:rowOff>0</xdr:rowOff>
    </xdr:from>
    <xdr:ext cx="12700" cy="12700"/>
    <xdr:pic>
      <xdr:nvPicPr>
        <xdr:cNvPr id="500" name="Picture 499" descr="page1image3736784">
          <a:extLst>
            <a:ext uri="{FF2B5EF4-FFF2-40B4-BE49-F238E27FC236}">
              <a16:creationId xmlns:a16="http://schemas.microsoft.com/office/drawing/2014/main" id="{00000000-0008-0000-0000-0000F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9974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552</xdr:row>
      <xdr:rowOff>0</xdr:rowOff>
    </xdr:from>
    <xdr:ext cx="12700" cy="12700"/>
    <xdr:pic>
      <xdr:nvPicPr>
        <xdr:cNvPr id="501" name="Picture 500" descr="page1image3736784">
          <a:extLst>
            <a:ext uri="{FF2B5EF4-FFF2-40B4-BE49-F238E27FC236}">
              <a16:creationId xmlns:a16="http://schemas.microsoft.com/office/drawing/2014/main" id="{00000000-0008-0000-0000-0000F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997400" y="15995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552</xdr:row>
      <xdr:rowOff>0</xdr:rowOff>
    </xdr:from>
    <xdr:ext cx="12700" cy="12700"/>
    <xdr:pic>
      <xdr:nvPicPr>
        <xdr:cNvPr id="502" name="Picture 501" descr="page1image3736784">
          <a:extLst>
            <a:ext uri="{FF2B5EF4-FFF2-40B4-BE49-F238E27FC236}">
              <a16:creationId xmlns:a16="http://schemas.microsoft.com/office/drawing/2014/main" id="{00000000-0008-0000-0000-0000F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997400" y="15995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467</xdr:row>
      <xdr:rowOff>0</xdr:rowOff>
    </xdr:from>
    <xdr:ext cx="12700" cy="12700"/>
    <xdr:pic>
      <xdr:nvPicPr>
        <xdr:cNvPr id="503" name="Picture 502" descr="page1image3736784">
          <a:extLst>
            <a:ext uri="{FF2B5EF4-FFF2-40B4-BE49-F238E27FC236}">
              <a16:creationId xmlns:a16="http://schemas.microsoft.com/office/drawing/2014/main" id="{00000000-0008-0000-0000-0000F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9974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467</xdr:row>
      <xdr:rowOff>0</xdr:rowOff>
    </xdr:from>
    <xdr:ext cx="12700" cy="12700"/>
    <xdr:pic>
      <xdr:nvPicPr>
        <xdr:cNvPr id="504" name="Picture 503" descr="page1image3736784">
          <a:extLst>
            <a:ext uri="{FF2B5EF4-FFF2-40B4-BE49-F238E27FC236}">
              <a16:creationId xmlns:a16="http://schemas.microsoft.com/office/drawing/2014/main" id="{00000000-0008-0000-0000-0000F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9974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644</xdr:row>
      <xdr:rowOff>0</xdr:rowOff>
    </xdr:from>
    <xdr:ext cx="12700" cy="12700"/>
    <xdr:pic>
      <xdr:nvPicPr>
        <xdr:cNvPr id="505" name="Picture 504" descr="page1image3736784">
          <a:extLst>
            <a:ext uri="{FF2B5EF4-FFF2-40B4-BE49-F238E27FC236}">
              <a16:creationId xmlns:a16="http://schemas.microsoft.com/office/drawing/2014/main" id="{00000000-0008-0000-0000-0000F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997400" y="184213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467</xdr:row>
      <xdr:rowOff>0</xdr:rowOff>
    </xdr:from>
    <xdr:ext cx="12700" cy="12700"/>
    <xdr:pic>
      <xdr:nvPicPr>
        <xdr:cNvPr id="506" name="Picture 505" descr="page1image3736784">
          <a:extLst>
            <a:ext uri="{FF2B5EF4-FFF2-40B4-BE49-F238E27FC236}">
              <a16:creationId xmlns:a16="http://schemas.microsoft.com/office/drawing/2014/main" id="{00000000-0008-0000-0000-0000F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9974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420</xdr:row>
      <xdr:rowOff>0</xdr:rowOff>
    </xdr:from>
    <xdr:ext cx="12700" cy="12700"/>
    <xdr:pic>
      <xdr:nvPicPr>
        <xdr:cNvPr id="507" name="Picture 506" descr="page1image3736784">
          <a:extLst>
            <a:ext uri="{FF2B5EF4-FFF2-40B4-BE49-F238E27FC236}">
              <a16:creationId xmlns:a16="http://schemas.microsoft.com/office/drawing/2014/main" id="{00000000-0008-0000-0000-0000F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997400" y="123774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420</xdr:row>
      <xdr:rowOff>0</xdr:rowOff>
    </xdr:from>
    <xdr:ext cx="12700" cy="12700"/>
    <xdr:pic>
      <xdr:nvPicPr>
        <xdr:cNvPr id="508" name="Picture 507" descr="page1image3736784">
          <a:extLst>
            <a:ext uri="{FF2B5EF4-FFF2-40B4-BE49-F238E27FC236}">
              <a16:creationId xmlns:a16="http://schemas.microsoft.com/office/drawing/2014/main" id="{00000000-0008-0000-0000-0000F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997400" y="123774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643</xdr:row>
      <xdr:rowOff>0</xdr:rowOff>
    </xdr:from>
    <xdr:ext cx="12700" cy="12700"/>
    <xdr:pic>
      <xdr:nvPicPr>
        <xdr:cNvPr id="509" name="Picture 508" descr="page1image3736784">
          <a:extLst>
            <a:ext uri="{FF2B5EF4-FFF2-40B4-BE49-F238E27FC236}">
              <a16:creationId xmlns:a16="http://schemas.microsoft.com/office/drawing/2014/main" id="{00000000-0008-0000-0000-0000F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997400" y="18395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643</xdr:row>
      <xdr:rowOff>0</xdr:rowOff>
    </xdr:from>
    <xdr:ext cx="12700" cy="12700"/>
    <xdr:pic>
      <xdr:nvPicPr>
        <xdr:cNvPr id="510" name="Picture 509" descr="page1image3736784">
          <a:extLst>
            <a:ext uri="{FF2B5EF4-FFF2-40B4-BE49-F238E27FC236}">
              <a16:creationId xmlns:a16="http://schemas.microsoft.com/office/drawing/2014/main" id="{00000000-0008-0000-0000-0000F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997400" y="18395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643</xdr:row>
      <xdr:rowOff>0</xdr:rowOff>
    </xdr:from>
    <xdr:ext cx="12700" cy="12700"/>
    <xdr:pic>
      <xdr:nvPicPr>
        <xdr:cNvPr id="511" name="Picture 510" descr="page1image3736784">
          <a:extLst>
            <a:ext uri="{FF2B5EF4-FFF2-40B4-BE49-F238E27FC236}">
              <a16:creationId xmlns:a16="http://schemas.microsoft.com/office/drawing/2014/main" id="{00000000-0008-0000-0000-0000F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997400" y="18395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643</xdr:row>
      <xdr:rowOff>0</xdr:rowOff>
    </xdr:from>
    <xdr:ext cx="12700" cy="12700"/>
    <xdr:pic>
      <xdr:nvPicPr>
        <xdr:cNvPr id="512" name="Picture 511" descr="page1image3736784">
          <a:extLst>
            <a:ext uri="{FF2B5EF4-FFF2-40B4-BE49-F238E27FC236}">
              <a16:creationId xmlns:a16="http://schemas.microsoft.com/office/drawing/2014/main" id="{00000000-0008-0000-0000-00000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997400" y="18395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643</xdr:row>
      <xdr:rowOff>0</xdr:rowOff>
    </xdr:from>
    <xdr:ext cx="12700" cy="12700"/>
    <xdr:pic>
      <xdr:nvPicPr>
        <xdr:cNvPr id="513" name="Picture 512" descr="page1image3736784">
          <a:extLst>
            <a:ext uri="{FF2B5EF4-FFF2-40B4-BE49-F238E27FC236}">
              <a16:creationId xmlns:a16="http://schemas.microsoft.com/office/drawing/2014/main" id="{00000000-0008-0000-0000-000001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997400" y="18395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643</xdr:row>
      <xdr:rowOff>0</xdr:rowOff>
    </xdr:from>
    <xdr:ext cx="12700" cy="12700"/>
    <xdr:pic>
      <xdr:nvPicPr>
        <xdr:cNvPr id="514" name="Picture 513" descr="page1image3736784">
          <a:extLst>
            <a:ext uri="{FF2B5EF4-FFF2-40B4-BE49-F238E27FC236}">
              <a16:creationId xmlns:a16="http://schemas.microsoft.com/office/drawing/2014/main" id="{00000000-0008-0000-0000-00000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997400" y="18395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646</xdr:row>
      <xdr:rowOff>0</xdr:rowOff>
    </xdr:from>
    <xdr:ext cx="12700" cy="12700"/>
    <xdr:pic>
      <xdr:nvPicPr>
        <xdr:cNvPr id="515" name="Picture 514" descr="page1image3736784">
          <a:extLst>
            <a:ext uri="{FF2B5EF4-FFF2-40B4-BE49-F238E27FC236}">
              <a16:creationId xmlns:a16="http://schemas.microsoft.com/office/drawing/2014/main" id="{00000000-0008-0000-0000-000003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997400" y="184721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646</xdr:row>
      <xdr:rowOff>0</xdr:rowOff>
    </xdr:from>
    <xdr:ext cx="12700" cy="12700"/>
    <xdr:pic>
      <xdr:nvPicPr>
        <xdr:cNvPr id="516" name="Picture 515" descr="page1image3736784">
          <a:extLst>
            <a:ext uri="{FF2B5EF4-FFF2-40B4-BE49-F238E27FC236}">
              <a16:creationId xmlns:a16="http://schemas.microsoft.com/office/drawing/2014/main" id="{00000000-0008-0000-0000-00000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997400" y="184721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646</xdr:row>
      <xdr:rowOff>0</xdr:rowOff>
    </xdr:from>
    <xdr:ext cx="12700" cy="12700"/>
    <xdr:pic>
      <xdr:nvPicPr>
        <xdr:cNvPr id="517" name="Picture 516" descr="page1image3736784">
          <a:extLst>
            <a:ext uri="{FF2B5EF4-FFF2-40B4-BE49-F238E27FC236}">
              <a16:creationId xmlns:a16="http://schemas.microsoft.com/office/drawing/2014/main" id="{00000000-0008-0000-0000-000005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997400" y="184721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646</xdr:row>
      <xdr:rowOff>0</xdr:rowOff>
    </xdr:from>
    <xdr:ext cx="12700" cy="12700"/>
    <xdr:pic>
      <xdr:nvPicPr>
        <xdr:cNvPr id="518" name="Picture 517" descr="page1image3736784">
          <a:extLst>
            <a:ext uri="{FF2B5EF4-FFF2-40B4-BE49-F238E27FC236}">
              <a16:creationId xmlns:a16="http://schemas.microsoft.com/office/drawing/2014/main" id="{00000000-0008-0000-0000-00000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997400" y="184721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646</xdr:row>
      <xdr:rowOff>0</xdr:rowOff>
    </xdr:from>
    <xdr:ext cx="12700" cy="12700"/>
    <xdr:pic>
      <xdr:nvPicPr>
        <xdr:cNvPr id="519" name="Picture 518" descr="page1image3736784">
          <a:extLst>
            <a:ext uri="{FF2B5EF4-FFF2-40B4-BE49-F238E27FC236}">
              <a16:creationId xmlns:a16="http://schemas.microsoft.com/office/drawing/2014/main" id="{00000000-0008-0000-0000-000007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997400" y="184721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646</xdr:row>
      <xdr:rowOff>0</xdr:rowOff>
    </xdr:from>
    <xdr:ext cx="12700" cy="12700"/>
    <xdr:pic>
      <xdr:nvPicPr>
        <xdr:cNvPr id="520" name="Picture 519" descr="page1image3736784">
          <a:extLst>
            <a:ext uri="{FF2B5EF4-FFF2-40B4-BE49-F238E27FC236}">
              <a16:creationId xmlns:a16="http://schemas.microsoft.com/office/drawing/2014/main" id="{00000000-0008-0000-0000-00000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997400" y="184721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467</xdr:row>
      <xdr:rowOff>0</xdr:rowOff>
    </xdr:from>
    <xdr:ext cx="12700" cy="12700"/>
    <xdr:pic>
      <xdr:nvPicPr>
        <xdr:cNvPr id="521" name="Picture 520" descr="page1image3736784">
          <a:extLst>
            <a:ext uri="{FF2B5EF4-FFF2-40B4-BE49-F238E27FC236}">
              <a16:creationId xmlns:a16="http://schemas.microsoft.com/office/drawing/2014/main" id="{00000000-0008-0000-0000-000009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467</xdr:row>
      <xdr:rowOff>0</xdr:rowOff>
    </xdr:from>
    <xdr:ext cx="12700" cy="12700"/>
    <xdr:pic>
      <xdr:nvPicPr>
        <xdr:cNvPr id="522" name="Picture 521" descr="page1image3736784">
          <a:extLst>
            <a:ext uri="{FF2B5EF4-FFF2-40B4-BE49-F238E27FC236}">
              <a16:creationId xmlns:a16="http://schemas.microsoft.com/office/drawing/2014/main" id="{00000000-0008-0000-0000-00000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467</xdr:row>
      <xdr:rowOff>0</xdr:rowOff>
    </xdr:from>
    <xdr:ext cx="12700" cy="12700"/>
    <xdr:pic>
      <xdr:nvPicPr>
        <xdr:cNvPr id="523" name="Picture 522" descr="page1image3736784">
          <a:extLst>
            <a:ext uri="{FF2B5EF4-FFF2-40B4-BE49-F238E27FC236}">
              <a16:creationId xmlns:a16="http://schemas.microsoft.com/office/drawing/2014/main" id="{00000000-0008-0000-0000-00000B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552</xdr:row>
      <xdr:rowOff>0</xdr:rowOff>
    </xdr:from>
    <xdr:ext cx="12700" cy="12700"/>
    <xdr:pic>
      <xdr:nvPicPr>
        <xdr:cNvPr id="524" name="Picture 523" descr="page1image3736784">
          <a:extLst>
            <a:ext uri="{FF2B5EF4-FFF2-40B4-BE49-F238E27FC236}">
              <a16:creationId xmlns:a16="http://schemas.microsoft.com/office/drawing/2014/main" id="{00000000-0008-0000-0000-00000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0" y="15995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552</xdr:row>
      <xdr:rowOff>0</xdr:rowOff>
    </xdr:from>
    <xdr:ext cx="12700" cy="12700"/>
    <xdr:pic>
      <xdr:nvPicPr>
        <xdr:cNvPr id="525" name="Picture 524" descr="page1image3736784">
          <a:extLst>
            <a:ext uri="{FF2B5EF4-FFF2-40B4-BE49-F238E27FC236}">
              <a16:creationId xmlns:a16="http://schemas.microsoft.com/office/drawing/2014/main" id="{00000000-0008-0000-0000-00000D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0" y="15995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467</xdr:row>
      <xdr:rowOff>0</xdr:rowOff>
    </xdr:from>
    <xdr:ext cx="12700" cy="12700"/>
    <xdr:pic>
      <xdr:nvPicPr>
        <xdr:cNvPr id="526" name="Picture 525" descr="page1image3736784">
          <a:extLst>
            <a:ext uri="{FF2B5EF4-FFF2-40B4-BE49-F238E27FC236}">
              <a16:creationId xmlns:a16="http://schemas.microsoft.com/office/drawing/2014/main" id="{00000000-0008-0000-0000-00000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467</xdr:row>
      <xdr:rowOff>0</xdr:rowOff>
    </xdr:from>
    <xdr:ext cx="12700" cy="12700"/>
    <xdr:pic>
      <xdr:nvPicPr>
        <xdr:cNvPr id="527" name="Picture 526" descr="page1image3736784">
          <a:extLst>
            <a:ext uri="{FF2B5EF4-FFF2-40B4-BE49-F238E27FC236}">
              <a16:creationId xmlns:a16="http://schemas.microsoft.com/office/drawing/2014/main" id="{00000000-0008-0000-0000-00000F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644</xdr:row>
      <xdr:rowOff>0</xdr:rowOff>
    </xdr:from>
    <xdr:ext cx="12700" cy="12700"/>
    <xdr:pic>
      <xdr:nvPicPr>
        <xdr:cNvPr id="528" name="Picture 527" descr="page1image3736784">
          <a:extLst>
            <a:ext uri="{FF2B5EF4-FFF2-40B4-BE49-F238E27FC236}">
              <a16:creationId xmlns:a16="http://schemas.microsoft.com/office/drawing/2014/main" id="{00000000-0008-0000-0000-00001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0" y="184213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467</xdr:row>
      <xdr:rowOff>0</xdr:rowOff>
    </xdr:from>
    <xdr:ext cx="12700" cy="12700"/>
    <xdr:pic>
      <xdr:nvPicPr>
        <xdr:cNvPr id="529" name="Picture 528" descr="page1image3736784">
          <a:extLst>
            <a:ext uri="{FF2B5EF4-FFF2-40B4-BE49-F238E27FC236}">
              <a16:creationId xmlns:a16="http://schemas.microsoft.com/office/drawing/2014/main" id="{00000000-0008-0000-0000-000011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420</xdr:row>
      <xdr:rowOff>0</xdr:rowOff>
    </xdr:from>
    <xdr:ext cx="12700" cy="12700"/>
    <xdr:pic>
      <xdr:nvPicPr>
        <xdr:cNvPr id="530" name="Picture 529" descr="page1image3736784">
          <a:extLst>
            <a:ext uri="{FF2B5EF4-FFF2-40B4-BE49-F238E27FC236}">
              <a16:creationId xmlns:a16="http://schemas.microsoft.com/office/drawing/2014/main" id="{00000000-0008-0000-0000-00001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0" y="123774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420</xdr:row>
      <xdr:rowOff>0</xdr:rowOff>
    </xdr:from>
    <xdr:ext cx="12700" cy="12700"/>
    <xdr:pic>
      <xdr:nvPicPr>
        <xdr:cNvPr id="531" name="Picture 530" descr="page1image3736784">
          <a:extLst>
            <a:ext uri="{FF2B5EF4-FFF2-40B4-BE49-F238E27FC236}">
              <a16:creationId xmlns:a16="http://schemas.microsoft.com/office/drawing/2014/main" id="{00000000-0008-0000-0000-000013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0" y="123774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643</xdr:row>
      <xdr:rowOff>0</xdr:rowOff>
    </xdr:from>
    <xdr:ext cx="12700" cy="12700"/>
    <xdr:pic>
      <xdr:nvPicPr>
        <xdr:cNvPr id="532" name="Picture 531" descr="page1image3736784">
          <a:extLst>
            <a:ext uri="{FF2B5EF4-FFF2-40B4-BE49-F238E27FC236}">
              <a16:creationId xmlns:a16="http://schemas.microsoft.com/office/drawing/2014/main" id="{00000000-0008-0000-0000-00001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0" y="18395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643</xdr:row>
      <xdr:rowOff>0</xdr:rowOff>
    </xdr:from>
    <xdr:ext cx="12700" cy="12700"/>
    <xdr:pic>
      <xdr:nvPicPr>
        <xdr:cNvPr id="533" name="Picture 532" descr="page1image3736784">
          <a:extLst>
            <a:ext uri="{FF2B5EF4-FFF2-40B4-BE49-F238E27FC236}">
              <a16:creationId xmlns:a16="http://schemas.microsoft.com/office/drawing/2014/main" id="{00000000-0008-0000-0000-000015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0" y="18395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643</xdr:row>
      <xdr:rowOff>0</xdr:rowOff>
    </xdr:from>
    <xdr:ext cx="12700" cy="12700"/>
    <xdr:pic>
      <xdr:nvPicPr>
        <xdr:cNvPr id="534" name="Picture 533" descr="page1image3736784">
          <a:extLst>
            <a:ext uri="{FF2B5EF4-FFF2-40B4-BE49-F238E27FC236}">
              <a16:creationId xmlns:a16="http://schemas.microsoft.com/office/drawing/2014/main" id="{00000000-0008-0000-0000-00001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0" y="18395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643</xdr:row>
      <xdr:rowOff>0</xdr:rowOff>
    </xdr:from>
    <xdr:ext cx="12700" cy="12700"/>
    <xdr:pic>
      <xdr:nvPicPr>
        <xdr:cNvPr id="535" name="Picture 534" descr="page1image3736784">
          <a:extLst>
            <a:ext uri="{FF2B5EF4-FFF2-40B4-BE49-F238E27FC236}">
              <a16:creationId xmlns:a16="http://schemas.microsoft.com/office/drawing/2014/main" id="{00000000-0008-0000-0000-000017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0" y="18395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643</xdr:row>
      <xdr:rowOff>0</xdr:rowOff>
    </xdr:from>
    <xdr:ext cx="12700" cy="12700"/>
    <xdr:pic>
      <xdr:nvPicPr>
        <xdr:cNvPr id="536" name="Picture 535" descr="page1image3736784">
          <a:extLst>
            <a:ext uri="{FF2B5EF4-FFF2-40B4-BE49-F238E27FC236}">
              <a16:creationId xmlns:a16="http://schemas.microsoft.com/office/drawing/2014/main" id="{00000000-0008-0000-0000-00001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0" y="18395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643</xdr:row>
      <xdr:rowOff>0</xdr:rowOff>
    </xdr:from>
    <xdr:ext cx="12700" cy="12700"/>
    <xdr:pic>
      <xdr:nvPicPr>
        <xdr:cNvPr id="537" name="Picture 536" descr="page1image3736784">
          <a:extLst>
            <a:ext uri="{FF2B5EF4-FFF2-40B4-BE49-F238E27FC236}">
              <a16:creationId xmlns:a16="http://schemas.microsoft.com/office/drawing/2014/main" id="{00000000-0008-0000-0000-000019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0" y="18395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646</xdr:row>
      <xdr:rowOff>0</xdr:rowOff>
    </xdr:from>
    <xdr:ext cx="12700" cy="12700"/>
    <xdr:pic>
      <xdr:nvPicPr>
        <xdr:cNvPr id="538" name="Picture 537" descr="page1image3736784">
          <a:extLst>
            <a:ext uri="{FF2B5EF4-FFF2-40B4-BE49-F238E27FC236}">
              <a16:creationId xmlns:a16="http://schemas.microsoft.com/office/drawing/2014/main" id="{00000000-0008-0000-0000-00001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0" y="184721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646</xdr:row>
      <xdr:rowOff>0</xdr:rowOff>
    </xdr:from>
    <xdr:ext cx="12700" cy="12700"/>
    <xdr:pic>
      <xdr:nvPicPr>
        <xdr:cNvPr id="539" name="Picture 538" descr="page1image3736784">
          <a:extLst>
            <a:ext uri="{FF2B5EF4-FFF2-40B4-BE49-F238E27FC236}">
              <a16:creationId xmlns:a16="http://schemas.microsoft.com/office/drawing/2014/main" id="{00000000-0008-0000-0000-00001B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0" y="184721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646</xdr:row>
      <xdr:rowOff>0</xdr:rowOff>
    </xdr:from>
    <xdr:ext cx="12700" cy="12700"/>
    <xdr:pic>
      <xdr:nvPicPr>
        <xdr:cNvPr id="540" name="Picture 539" descr="page1image3736784">
          <a:extLst>
            <a:ext uri="{FF2B5EF4-FFF2-40B4-BE49-F238E27FC236}">
              <a16:creationId xmlns:a16="http://schemas.microsoft.com/office/drawing/2014/main" id="{00000000-0008-0000-0000-00001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0" y="184721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646</xdr:row>
      <xdr:rowOff>0</xdr:rowOff>
    </xdr:from>
    <xdr:ext cx="12700" cy="12700"/>
    <xdr:pic>
      <xdr:nvPicPr>
        <xdr:cNvPr id="541" name="Picture 540" descr="page1image3736784">
          <a:extLst>
            <a:ext uri="{FF2B5EF4-FFF2-40B4-BE49-F238E27FC236}">
              <a16:creationId xmlns:a16="http://schemas.microsoft.com/office/drawing/2014/main" id="{00000000-0008-0000-0000-00001D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0" y="184721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646</xdr:row>
      <xdr:rowOff>0</xdr:rowOff>
    </xdr:from>
    <xdr:ext cx="12700" cy="12700"/>
    <xdr:pic>
      <xdr:nvPicPr>
        <xdr:cNvPr id="542" name="Picture 541" descr="page1image3736784">
          <a:extLst>
            <a:ext uri="{FF2B5EF4-FFF2-40B4-BE49-F238E27FC236}">
              <a16:creationId xmlns:a16="http://schemas.microsoft.com/office/drawing/2014/main" id="{00000000-0008-0000-0000-00001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0" y="184721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646</xdr:row>
      <xdr:rowOff>0</xdr:rowOff>
    </xdr:from>
    <xdr:ext cx="12700" cy="12700"/>
    <xdr:pic>
      <xdr:nvPicPr>
        <xdr:cNvPr id="543" name="Picture 542" descr="page1image3736784">
          <a:extLst>
            <a:ext uri="{FF2B5EF4-FFF2-40B4-BE49-F238E27FC236}">
              <a16:creationId xmlns:a16="http://schemas.microsoft.com/office/drawing/2014/main" id="{00000000-0008-0000-0000-00001F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97000" y="184721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467</xdr:row>
      <xdr:rowOff>0</xdr:rowOff>
    </xdr:from>
    <xdr:ext cx="12700" cy="12700"/>
    <xdr:pic>
      <xdr:nvPicPr>
        <xdr:cNvPr id="544" name="Picture 543" descr="page1image3736784">
          <a:extLst>
            <a:ext uri="{FF2B5EF4-FFF2-40B4-BE49-F238E27FC236}">
              <a16:creationId xmlns:a16="http://schemas.microsoft.com/office/drawing/2014/main" id="{00000000-0008-0000-0000-00002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467</xdr:row>
      <xdr:rowOff>0</xdr:rowOff>
    </xdr:from>
    <xdr:ext cx="12700" cy="12700"/>
    <xdr:pic>
      <xdr:nvPicPr>
        <xdr:cNvPr id="545" name="Picture 544" descr="page1image3736784">
          <a:extLst>
            <a:ext uri="{FF2B5EF4-FFF2-40B4-BE49-F238E27FC236}">
              <a16:creationId xmlns:a16="http://schemas.microsoft.com/office/drawing/2014/main" id="{00000000-0008-0000-0000-000021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467</xdr:row>
      <xdr:rowOff>0</xdr:rowOff>
    </xdr:from>
    <xdr:ext cx="12700" cy="12700"/>
    <xdr:pic>
      <xdr:nvPicPr>
        <xdr:cNvPr id="546" name="Picture 545" descr="page1image3736784">
          <a:extLst>
            <a:ext uri="{FF2B5EF4-FFF2-40B4-BE49-F238E27FC236}">
              <a16:creationId xmlns:a16="http://schemas.microsoft.com/office/drawing/2014/main" id="{00000000-0008-0000-0000-00002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552</xdr:row>
      <xdr:rowOff>0</xdr:rowOff>
    </xdr:from>
    <xdr:ext cx="12700" cy="12700"/>
    <xdr:pic>
      <xdr:nvPicPr>
        <xdr:cNvPr id="547" name="Picture 546" descr="page1image3736784">
          <a:extLst>
            <a:ext uri="{FF2B5EF4-FFF2-40B4-BE49-F238E27FC236}">
              <a16:creationId xmlns:a16="http://schemas.microsoft.com/office/drawing/2014/main" id="{00000000-0008-0000-0000-000023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15995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552</xdr:row>
      <xdr:rowOff>0</xdr:rowOff>
    </xdr:from>
    <xdr:ext cx="12700" cy="12700"/>
    <xdr:pic>
      <xdr:nvPicPr>
        <xdr:cNvPr id="548" name="Picture 547" descr="page1image3736784">
          <a:extLst>
            <a:ext uri="{FF2B5EF4-FFF2-40B4-BE49-F238E27FC236}">
              <a16:creationId xmlns:a16="http://schemas.microsoft.com/office/drawing/2014/main" id="{00000000-0008-0000-0000-00002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15995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467</xdr:row>
      <xdr:rowOff>0</xdr:rowOff>
    </xdr:from>
    <xdr:ext cx="12700" cy="12700"/>
    <xdr:pic>
      <xdr:nvPicPr>
        <xdr:cNvPr id="549" name="Picture 548" descr="page1image3736784">
          <a:extLst>
            <a:ext uri="{FF2B5EF4-FFF2-40B4-BE49-F238E27FC236}">
              <a16:creationId xmlns:a16="http://schemas.microsoft.com/office/drawing/2014/main" id="{00000000-0008-0000-0000-000025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467</xdr:row>
      <xdr:rowOff>0</xdr:rowOff>
    </xdr:from>
    <xdr:ext cx="12700" cy="12700"/>
    <xdr:pic>
      <xdr:nvPicPr>
        <xdr:cNvPr id="550" name="Picture 549" descr="page1image3736784">
          <a:extLst>
            <a:ext uri="{FF2B5EF4-FFF2-40B4-BE49-F238E27FC236}">
              <a16:creationId xmlns:a16="http://schemas.microsoft.com/office/drawing/2014/main" id="{00000000-0008-0000-0000-00002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644</xdr:row>
      <xdr:rowOff>0</xdr:rowOff>
    </xdr:from>
    <xdr:ext cx="12700" cy="12700"/>
    <xdr:pic>
      <xdr:nvPicPr>
        <xdr:cNvPr id="551" name="Picture 550" descr="page1image3736784">
          <a:extLst>
            <a:ext uri="{FF2B5EF4-FFF2-40B4-BE49-F238E27FC236}">
              <a16:creationId xmlns:a16="http://schemas.microsoft.com/office/drawing/2014/main" id="{00000000-0008-0000-0000-000027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184213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467</xdr:row>
      <xdr:rowOff>0</xdr:rowOff>
    </xdr:from>
    <xdr:ext cx="12700" cy="12700"/>
    <xdr:pic>
      <xdr:nvPicPr>
        <xdr:cNvPr id="552" name="Picture 551" descr="page1image3736784">
          <a:extLst>
            <a:ext uri="{FF2B5EF4-FFF2-40B4-BE49-F238E27FC236}">
              <a16:creationId xmlns:a16="http://schemas.microsoft.com/office/drawing/2014/main" id="{00000000-0008-0000-0000-00002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13728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420</xdr:row>
      <xdr:rowOff>0</xdr:rowOff>
    </xdr:from>
    <xdr:ext cx="12700" cy="12700"/>
    <xdr:pic>
      <xdr:nvPicPr>
        <xdr:cNvPr id="553" name="Picture 552" descr="page1image3736784">
          <a:extLst>
            <a:ext uri="{FF2B5EF4-FFF2-40B4-BE49-F238E27FC236}">
              <a16:creationId xmlns:a16="http://schemas.microsoft.com/office/drawing/2014/main" id="{00000000-0008-0000-0000-000029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123774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420</xdr:row>
      <xdr:rowOff>0</xdr:rowOff>
    </xdr:from>
    <xdr:ext cx="12700" cy="12700"/>
    <xdr:pic>
      <xdr:nvPicPr>
        <xdr:cNvPr id="554" name="Picture 553" descr="page1image3736784">
          <a:extLst>
            <a:ext uri="{FF2B5EF4-FFF2-40B4-BE49-F238E27FC236}">
              <a16:creationId xmlns:a16="http://schemas.microsoft.com/office/drawing/2014/main" id="{00000000-0008-0000-0000-00002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123774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643</xdr:row>
      <xdr:rowOff>0</xdr:rowOff>
    </xdr:from>
    <xdr:ext cx="12700" cy="12700"/>
    <xdr:pic>
      <xdr:nvPicPr>
        <xdr:cNvPr id="555" name="Picture 554" descr="page1image3736784">
          <a:extLst>
            <a:ext uri="{FF2B5EF4-FFF2-40B4-BE49-F238E27FC236}">
              <a16:creationId xmlns:a16="http://schemas.microsoft.com/office/drawing/2014/main" id="{00000000-0008-0000-0000-00002B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18395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643</xdr:row>
      <xdr:rowOff>0</xdr:rowOff>
    </xdr:from>
    <xdr:ext cx="12700" cy="12700"/>
    <xdr:pic>
      <xdr:nvPicPr>
        <xdr:cNvPr id="556" name="Picture 555" descr="page1image3736784">
          <a:extLst>
            <a:ext uri="{FF2B5EF4-FFF2-40B4-BE49-F238E27FC236}">
              <a16:creationId xmlns:a16="http://schemas.microsoft.com/office/drawing/2014/main" id="{00000000-0008-0000-0000-00002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18395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643</xdr:row>
      <xdr:rowOff>0</xdr:rowOff>
    </xdr:from>
    <xdr:ext cx="12700" cy="12700"/>
    <xdr:pic>
      <xdr:nvPicPr>
        <xdr:cNvPr id="557" name="Picture 556" descr="page1image3736784">
          <a:extLst>
            <a:ext uri="{FF2B5EF4-FFF2-40B4-BE49-F238E27FC236}">
              <a16:creationId xmlns:a16="http://schemas.microsoft.com/office/drawing/2014/main" id="{00000000-0008-0000-0000-00002D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18395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643</xdr:row>
      <xdr:rowOff>0</xdr:rowOff>
    </xdr:from>
    <xdr:ext cx="12700" cy="12700"/>
    <xdr:pic>
      <xdr:nvPicPr>
        <xdr:cNvPr id="558" name="Picture 557" descr="page1image3736784">
          <a:extLst>
            <a:ext uri="{FF2B5EF4-FFF2-40B4-BE49-F238E27FC236}">
              <a16:creationId xmlns:a16="http://schemas.microsoft.com/office/drawing/2014/main" id="{00000000-0008-0000-0000-00002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18395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643</xdr:row>
      <xdr:rowOff>0</xdr:rowOff>
    </xdr:from>
    <xdr:ext cx="12700" cy="12700"/>
    <xdr:pic>
      <xdr:nvPicPr>
        <xdr:cNvPr id="559" name="Picture 558" descr="page1image3736784">
          <a:extLst>
            <a:ext uri="{FF2B5EF4-FFF2-40B4-BE49-F238E27FC236}">
              <a16:creationId xmlns:a16="http://schemas.microsoft.com/office/drawing/2014/main" id="{00000000-0008-0000-0000-00002F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18395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643</xdr:row>
      <xdr:rowOff>0</xdr:rowOff>
    </xdr:from>
    <xdr:ext cx="12700" cy="12700"/>
    <xdr:pic>
      <xdr:nvPicPr>
        <xdr:cNvPr id="560" name="Picture 559" descr="page1image3736784">
          <a:extLst>
            <a:ext uri="{FF2B5EF4-FFF2-40B4-BE49-F238E27FC236}">
              <a16:creationId xmlns:a16="http://schemas.microsoft.com/office/drawing/2014/main" id="{00000000-0008-0000-0000-00003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18395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646</xdr:row>
      <xdr:rowOff>0</xdr:rowOff>
    </xdr:from>
    <xdr:ext cx="12700" cy="12700"/>
    <xdr:pic>
      <xdr:nvPicPr>
        <xdr:cNvPr id="561" name="Picture 560" descr="page1image3736784">
          <a:extLst>
            <a:ext uri="{FF2B5EF4-FFF2-40B4-BE49-F238E27FC236}">
              <a16:creationId xmlns:a16="http://schemas.microsoft.com/office/drawing/2014/main" id="{00000000-0008-0000-0000-000031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184721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646</xdr:row>
      <xdr:rowOff>0</xdr:rowOff>
    </xdr:from>
    <xdr:ext cx="12700" cy="12700"/>
    <xdr:pic>
      <xdr:nvPicPr>
        <xdr:cNvPr id="562" name="Picture 561" descr="page1image3736784">
          <a:extLst>
            <a:ext uri="{FF2B5EF4-FFF2-40B4-BE49-F238E27FC236}">
              <a16:creationId xmlns:a16="http://schemas.microsoft.com/office/drawing/2014/main" id="{00000000-0008-0000-0000-00003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184721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646</xdr:row>
      <xdr:rowOff>0</xdr:rowOff>
    </xdr:from>
    <xdr:ext cx="12700" cy="12700"/>
    <xdr:pic>
      <xdr:nvPicPr>
        <xdr:cNvPr id="563" name="Picture 562" descr="page1image3736784">
          <a:extLst>
            <a:ext uri="{FF2B5EF4-FFF2-40B4-BE49-F238E27FC236}">
              <a16:creationId xmlns:a16="http://schemas.microsoft.com/office/drawing/2014/main" id="{00000000-0008-0000-0000-000033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184721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646</xdr:row>
      <xdr:rowOff>0</xdr:rowOff>
    </xdr:from>
    <xdr:ext cx="12700" cy="12700"/>
    <xdr:pic>
      <xdr:nvPicPr>
        <xdr:cNvPr id="564" name="Picture 563" descr="page1image3736784">
          <a:extLst>
            <a:ext uri="{FF2B5EF4-FFF2-40B4-BE49-F238E27FC236}">
              <a16:creationId xmlns:a16="http://schemas.microsoft.com/office/drawing/2014/main" id="{00000000-0008-0000-0000-00003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184721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646</xdr:row>
      <xdr:rowOff>0</xdr:rowOff>
    </xdr:from>
    <xdr:ext cx="12700" cy="12700"/>
    <xdr:pic>
      <xdr:nvPicPr>
        <xdr:cNvPr id="565" name="Picture 564" descr="page1image3736784">
          <a:extLst>
            <a:ext uri="{FF2B5EF4-FFF2-40B4-BE49-F238E27FC236}">
              <a16:creationId xmlns:a16="http://schemas.microsoft.com/office/drawing/2014/main" id="{00000000-0008-0000-0000-000035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184721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646</xdr:row>
      <xdr:rowOff>0</xdr:rowOff>
    </xdr:from>
    <xdr:ext cx="12700" cy="12700"/>
    <xdr:pic>
      <xdr:nvPicPr>
        <xdr:cNvPr id="566" name="Picture 565" descr="page1image3736784">
          <a:extLst>
            <a:ext uri="{FF2B5EF4-FFF2-40B4-BE49-F238E27FC236}">
              <a16:creationId xmlns:a16="http://schemas.microsoft.com/office/drawing/2014/main" id="{00000000-0008-0000-0000-00003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184721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553</xdr:row>
      <xdr:rowOff>0</xdr:rowOff>
    </xdr:from>
    <xdr:ext cx="12700" cy="12700"/>
    <xdr:pic>
      <xdr:nvPicPr>
        <xdr:cNvPr id="567" name="Picture 566" descr="page1image3736784">
          <a:extLst>
            <a:ext uri="{FF2B5EF4-FFF2-40B4-BE49-F238E27FC236}">
              <a16:creationId xmlns:a16="http://schemas.microsoft.com/office/drawing/2014/main" id="{00000000-0008-0000-0000-000037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160223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553</xdr:row>
      <xdr:rowOff>0</xdr:rowOff>
    </xdr:from>
    <xdr:ext cx="12700" cy="12700"/>
    <xdr:pic>
      <xdr:nvPicPr>
        <xdr:cNvPr id="568" name="Picture 567" descr="page1image3736784">
          <a:extLst>
            <a:ext uri="{FF2B5EF4-FFF2-40B4-BE49-F238E27FC236}">
              <a16:creationId xmlns:a16="http://schemas.microsoft.com/office/drawing/2014/main" id="{00000000-0008-0000-0000-00003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160223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554</xdr:row>
      <xdr:rowOff>0</xdr:rowOff>
    </xdr:from>
    <xdr:ext cx="12700" cy="12700"/>
    <xdr:pic>
      <xdr:nvPicPr>
        <xdr:cNvPr id="569" name="Picture 568" descr="page1image3736784">
          <a:extLst>
            <a:ext uri="{FF2B5EF4-FFF2-40B4-BE49-F238E27FC236}">
              <a16:creationId xmlns:a16="http://schemas.microsoft.com/office/drawing/2014/main" id="{00000000-0008-0000-0000-000039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160489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554</xdr:row>
      <xdr:rowOff>0</xdr:rowOff>
    </xdr:from>
    <xdr:ext cx="12700" cy="12700"/>
    <xdr:pic>
      <xdr:nvPicPr>
        <xdr:cNvPr id="570" name="Picture 569" descr="page1image3736784">
          <a:extLst>
            <a:ext uri="{FF2B5EF4-FFF2-40B4-BE49-F238E27FC236}">
              <a16:creationId xmlns:a16="http://schemas.microsoft.com/office/drawing/2014/main" id="{00000000-0008-0000-0000-00003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160489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555</xdr:row>
      <xdr:rowOff>0</xdr:rowOff>
    </xdr:from>
    <xdr:ext cx="12700" cy="12700"/>
    <xdr:pic>
      <xdr:nvPicPr>
        <xdr:cNvPr id="571" name="Picture 570" descr="page1image3736784">
          <a:extLst>
            <a:ext uri="{FF2B5EF4-FFF2-40B4-BE49-F238E27FC236}">
              <a16:creationId xmlns:a16="http://schemas.microsoft.com/office/drawing/2014/main" id="{00000000-0008-0000-0000-00003B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160756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555</xdr:row>
      <xdr:rowOff>0</xdr:rowOff>
    </xdr:from>
    <xdr:ext cx="12700" cy="12700"/>
    <xdr:pic>
      <xdr:nvPicPr>
        <xdr:cNvPr id="572" name="Picture 571" descr="page1image3736784">
          <a:extLst>
            <a:ext uri="{FF2B5EF4-FFF2-40B4-BE49-F238E27FC236}">
              <a16:creationId xmlns:a16="http://schemas.microsoft.com/office/drawing/2014/main" id="{00000000-0008-0000-0000-00003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160756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707</xdr:row>
      <xdr:rowOff>0</xdr:rowOff>
    </xdr:from>
    <xdr:ext cx="12700" cy="12700"/>
    <xdr:pic>
      <xdr:nvPicPr>
        <xdr:cNvPr id="573" name="Picture 572" descr="page1image3732624">
          <a:extLst>
            <a:ext uri="{FF2B5EF4-FFF2-40B4-BE49-F238E27FC236}">
              <a16:creationId xmlns:a16="http://schemas.microsoft.com/office/drawing/2014/main" id="{00000000-0008-0000-0000-00003D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20059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707</xdr:row>
      <xdr:rowOff>0</xdr:rowOff>
    </xdr:from>
    <xdr:ext cx="12700" cy="12700"/>
    <xdr:pic>
      <xdr:nvPicPr>
        <xdr:cNvPr id="574" name="Picture 573" descr="page1image3774432">
          <a:extLst>
            <a:ext uri="{FF2B5EF4-FFF2-40B4-BE49-F238E27FC236}">
              <a16:creationId xmlns:a16="http://schemas.microsoft.com/office/drawing/2014/main" id="{00000000-0008-0000-0000-00003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20059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707</xdr:row>
      <xdr:rowOff>0</xdr:rowOff>
    </xdr:from>
    <xdr:ext cx="12700" cy="12700"/>
    <xdr:pic>
      <xdr:nvPicPr>
        <xdr:cNvPr id="575" name="Picture 574" descr="page1image3732624">
          <a:extLst>
            <a:ext uri="{FF2B5EF4-FFF2-40B4-BE49-F238E27FC236}">
              <a16:creationId xmlns:a16="http://schemas.microsoft.com/office/drawing/2014/main" id="{00000000-0008-0000-0000-00003F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20059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707</xdr:row>
      <xdr:rowOff>0</xdr:rowOff>
    </xdr:from>
    <xdr:ext cx="12700" cy="12700"/>
    <xdr:pic>
      <xdr:nvPicPr>
        <xdr:cNvPr id="576" name="Picture 575" descr="page1image3732624">
          <a:extLst>
            <a:ext uri="{FF2B5EF4-FFF2-40B4-BE49-F238E27FC236}">
              <a16:creationId xmlns:a16="http://schemas.microsoft.com/office/drawing/2014/main" id="{00000000-0008-0000-0000-00004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20059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707</xdr:row>
      <xdr:rowOff>0</xdr:rowOff>
    </xdr:from>
    <xdr:ext cx="12700" cy="12700"/>
    <xdr:pic>
      <xdr:nvPicPr>
        <xdr:cNvPr id="577" name="Picture 576" descr="page1image3774432">
          <a:extLst>
            <a:ext uri="{FF2B5EF4-FFF2-40B4-BE49-F238E27FC236}">
              <a16:creationId xmlns:a16="http://schemas.microsoft.com/office/drawing/2014/main" id="{00000000-0008-0000-0000-000041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20059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707</xdr:row>
      <xdr:rowOff>0</xdr:rowOff>
    </xdr:from>
    <xdr:ext cx="12700" cy="12700"/>
    <xdr:pic>
      <xdr:nvPicPr>
        <xdr:cNvPr id="578" name="Picture 577" descr="page1image3732624">
          <a:extLst>
            <a:ext uri="{FF2B5EF4-FFF2-40B4-BE49-F238E27FC236}">
              <a16:creationId xmlns:a16="http://schemas.microsoft.com/office/drawing/2014/main" id="{00000000-0008-0000-0000-00004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20059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707</xdr:row>
      <xdr:rowOff>0</xdr:rowOff>
    </xdr:from>
    <xdr:ext cx="12700" cy="12700"/>
    <xdr:pic>
      <xdr:nvPicPr>
        <xdr:cNvPr id="579" name="Picture 578" descr="page1image3732624">
          <a:extLst>
            <a:ext uri="{FF2B5EF4-FFF2-40B4-BE49-F238E27FC236}">
              <a16:creationId xmlns:a16="http://schemas.microsoft.com/office/drawing/2014/main" id="{00000000-0008-0000-0000-000043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200596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424</xdr:row>
      <xdr:rowOff>0</xdr:rowOff>
    </xdr:from>
    <xdr:ext cx="12700" cy="12700"/>
    <xdr:pic>
      <xdr:nvPicPr>
        <xdr:cNvPr id="580" name="Picture 579" descr="page1image3736784">
          <a:extLst>
            <a:ext uri="{FF2B5EF4-FFF2-40B4-BE49-F238E27FC236}">
              <a16:creationId xmlns:a16="http://schemas.microsoft.com/office/drawing/2014/main" id="{00000000-0008-0000-0000-00004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74889" y="9307688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424</xdr:row>
      <xdr:rowOff>0</xdr:rowOff>
    </xdr:from>
    <xdr:ext cx="12700" cy="12700"/>
    <xdr:pic>
      <xdr:nvPicPr>
        <xdr:cNvPr id="581" name="Picture 580" descr="page1image3736784">
          <a:extLst>
            <a:ext uri="{FF2B5EF4-FFF2-40B4-BE49-F238E27FC236}">
              <a16:creationId xmlns:a16="http://schemas.microsoft.com/office/drawing/2014/main" id="{00000000-0008-0000-0000-000045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74889" y="9307688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279</xdr:row>
      <xdr:rowOff>0</xdr:rowOff>
    </xdr:from>
    <xdr:ext cx="12700" cy="12700"/>
    <xdr:pic>
      <xdr:nvPicPr>
        <xdr:cNvPr id="582" name="Picture 581" descr="page1image3734704">
          <a:extLst>
            <a:ext uri="{FF2B5EF4-FFF2-40B4-BE49-F238E27FC236}">
              <a16:creationId xmlns:a16="http://schemas.microsoft.com/office/drawing/2014/main" id="{00000000-0008-0000-0000-00004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93889" y="631472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25400</xdr:colOff>
      <xdr:row>279</xdr:row>
      <xdr:rowOff>0</xdr:rowOff>
    </xdr:from>
    <xdr:ext cx="12700" cy="12700"/>
    <xdr:pic>
      <xdr:nvPicPr>
        <xdr:cNvPr id="583" name="Picture 582" descr="page1image3735120">
          <a:extLst>
            <a:ext uri="{FF2B5EF4-FFF2-40B4-BE49-F238E27FC236}">
              <a16:creationId xmlns:a16="http://schemas.microsoft.com/office/drawing/2014/main" id="{00000000-0008-0000-0000-000047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19289" y="6314722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282</xdr:row>
      <xdr:rowOff>0</xdr:rowOff>
    </xdr:from>
    <xdr:ext cx="12700" cy="12700"/>
    <xdr:pic>
      <xdr:nvPicPr>
        <xdr:cNvPr id="584" name="Picture 583" descr="page1image3734704">
          <a:extLst>
            <a:ext uri="{FF2B5EF4-FFF2-40B4-BE49-F238E27FC236}">
              <a16:creationId xmlns:a16="http://schemas.microsoft.com/office/drawing/2014/main" id="{00000000-0008-0000-0000-00004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93889" y="6334477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25400</xdr:colOff>
      <xdr:row>282</xdr:row>
      <xdr:rowOff>0</xdr:rowOff>
    </xdr:from>
    <xdr:ext cx="12700" cy="12700"/>
    <xdr:pic>
      <xdr:nvPicPr>
        <xdr:cNvPr id="585" name="Picture 584" descr="page1image3735120">
          <a:extLst>
            <a:ext uri="{FF2B5EF4-FFF2-40B4-BE49-F238E27FC236}">
              <a16:creationId xmlns:a16="http://schemas.microsoft.com/office/drawing/2014/main" id="{00000000-0008-0000-0000-000049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19289" y="6334477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282</xdr:row>
      <xdr:rowOff>0</xdr:rowOff>
    </xdr:from>
    <xdr:ext cx="12700" cy="12700"/>
    <xdr:pic>
      <xdr:nvPicPr>
        <xdr:cNvPr id="586" name="Picture 585" descr="page1image3734704">
          <a:extLst>
            <a:ext uri="{FF2B5EF4-FFF2-40B4-BE49-F238E27FC236}">
              <a16:creationId xmlns:a16="http://schemas.microsoft.com/office/drawing/2014/main" id="{00000000-0008-0000-0000-00004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93889" y="6334477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25400</xdr:colOff>
      <xdr:row>282</xdr:row>
      <xdr:rowOff>0</xdr:rowOff>
    </xdr:from>
    <xdr:ext cx="12700" cy="12700"/>
    <xdr:pic>
      <xdr:nvPicPr>
        <xdr:cNvPr id="587" name="Picture 586" descr="page1image3735120">
          <a:extLst>
            <a:ext uri="{FF2B5EF4-FFF2-40B4-BE49-F238E27FC236}">
              <a16:creationId xmlns:a16="http://schemas.microsoft.com/office/drawing/2014/main" id="{00000000-0008-0000-0000-00004B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19289" y="6334477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283</xdr:row>
      <xdr:rowOff>0</xdr:rowOff>
    </xdr:from>
    <xdr:ext cx="12700" cy="12700"/>
    <xdr:pic>
      <xdr:nvPicPr>
        <xdr:cNvPr id="588" name="Picture 587" descr="page1image3734704">
          <a:extLst>
            <a:ext uri="{FF2B5EF4-FFF2-40B4-BE49-F238E27FC236}">
              <a16:creationId xmlns:a16="http://schemas.microsoft.com/office/drawing/2014/main" id="{00000000-0008-0000-0000-00004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93889" y="6334477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25400</xdr:colOff>
      <xdr:row>283</xdr:row>
      <xdr:rowOff>0</xdr:rowOff>
    </xdr:from>
    <xdr:ext cx="12700" cy="12700"/>
    <xdr:pic>
      <xdr:nvPicPr>
        <xdr:cNvPr id="589" name="Picture 588" descr="page1image3735120">
          <a:extLst>
            <a:ext uri="{FF2B5EF4-FFF2-40B4-BE49-F238E27FC236}">
              <a16:creationId xmlns:a16="http://schemas.microsoft.com/office/drawing/2014/main" id="{00000000-0008-0000-0000-00004D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19289" y="6334477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283</xdr:row>
      <xdr:rowOff>0</xdr:rowOff>
    </xdr:from>
    <xdr:ext cx="12700" cy="12700"/>
    <xdr:pic>
      <xdr:nvPicPr>
        <xdr:cNvPr id="590" name="Picture 589" descr="page1image3734704">
          <a:extLst>
            <a:ext uri="{FF2B5EF4-FFF2-40B4-BE49-F238E27FC236}">
              <a16:creationId xmlns:a16="http://schemas.microsoft.com/office/drawing/2014/main" id="{00000000-0008-0000-0000-00004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93889" y="6334477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25400</xdr:colOff>
      <xdr:row>283</xdr:row>
      <xdr:rowOff>0</xdr:rowOff>
    </xdr:from>
    <xdr:ext cx="12700" cy="12700"/>
    <xdr:pic>
      <xdr:nvPicPr>
        <xdr:cNvPr id="591" name="Picture 590" descr="page1image3735120">
          <a:extLst>
            <a:ext uri="{FF2B5EF4-FFF2-40B4-BE49-F238E27FC236}">
              <a16:creationId xmlns:a16="http://schemas.microsoft.com/office/drawing/2014/main" id="{00000000-0008-0000-0000-00004F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19289" y="6334477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284</xdr:row>
      <xdr:rowOff>0</xdr:rowOff>
    </xdr:from>
    <xdr:ext cx="12700" cy="12700"/>
    <xdr:pic>
      <xdr:nvPicPr>
        <xdr:cNvPr id="592" name="Picture 591" descr="page1image3734704">
          <a:extLst>
            <a:ext uri="{FF2B5EF4-FFF2-40B4-BE49-F238E27FC236}">
              <a16:creationId xmlns:a16="http://schemas.microsoft.com/office/drawing/2014/main" id="{00000000-0008-0000-0000-00005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93889" y="6334477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25400</xdr:colOff>
      <xdr:row>284</xdr:row>
      <xdr:rowOff>0</xdr:rowOff>
    </xdr:from>
    <xdr:ext cx="12700" cy="12700"/>
    <xdr:pic>
      <xdr:nvPicPr>
        <xdr:cNvPr id="593" name="Picture 592" descr="page1image3735120">
          <a:extLst>
            <a:ext uri="{FF2B5EF4-FFF2-40B4-BE49-F238E27FC236}">
              <a16:creationId xmlns:a16="http://schemas.microsoft.com/office/drawing/2014/main" id="{00000000-0008-0000-0000-000051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19289" y="6334477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284</xdr:row>
      <xdr:rowOff>0</xdr:rowOff>
    </xdr:from>
    <xdr:ext cx="12700" cy="12700"/>
    <xdr:pic>
      <xdr:nvPicPr>
        <xdr:cNvPr id="594" name="Picture 593" descr="page1image3734704">
          <a:extLst>
            <a:ext uri="{FF2B5EF4-FFF2-40B4-BE49-F238E27FC236}">
              <a16:creationId xmlns:a16="http://schemas.microsoft.com/office/drawing/2014/main" id="{00000000-0008-0000-0000-00005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93889" y="6334477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25400</xdr:colOff>
      <xdr:row>284</xdr:row>
      <xdr:rowOff>0</xdr:rowOff>
    </xdr:from>
    <xdr:ext cx="12700" cy="12700"/>
    <xdr:pic>
      <xdr:nvPicPr>
        <xdr:cNvPr id="595" name="Picture 594" descr="page1image3735120">
          <a:extLst>
            <a:ext uri="{FF2B5EF4-FFF2-40B4-BE49-F238E27FC236}">
              <a16:creationId xmlns:a16="http://schemas.microsoft.com/office/drawing/2014/main" id="{00000000-0008-0000-0000-000053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19289" y="6334477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285</xdr:row>
      <xdr:rowOff>0</xdr:rowOff>
    </xdr:from>
    <xdr:ext cx="12700" cy="12700"/>
    <xdr:pic>
      <xdr:nvPicPr>
        <xdr:cNvPr id="596" name="Picture 595" descr="page1image3734704">
          <a:extLst>
            <a:ext uri="{FF2B5EF4-FFF2-40B4-BE49-F238E27FC236}">
              <a16:creationId xmlns:a16="http://schemas.microsoft.com/office/drawing/2014/main" id="{00000000-0008-0000-0000-00005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93889" y="6334477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25400</xdr:colOff>
      <xdr:row>285</xdr:row>
      <xdr:rowOff>0</xdr:rowOff>
    </xdr:from>
    <xdr:ext cx="12700" cy="12700"/>
    <xdr:pic>
      <xdr:nvPicPr>
        <xdr:cNvPr id="597" name="Picture 596" descr="page1image3735120">
          <a:extLst>
            <a:ext uri="{FF2B5EF4-FFF2-40B4-BE49-F238E27FC236}">
              <a16:creationId xmlns:a16="http://schemas.microsoft.com/office/drawing/2014/main" id="{00000000-0008-0000-0000-000055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19289" y="6334477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285</xdr:row>
      <xdr:rowOff>0</xdr:rowOff>
    </xdr:from>
    <xdr:ext cx="12700" cy="12700"/>
    <xdr:pic>
      <xdr:nvPicPr>
        <xdr:cNvPr id="598" name="Picture 597" descr="page1image3734704">
          <a:extLst>
            <a:ext uri="{FF2B5EF4-FFF2-40B4-BE49-F238E27FC236}">
              <a16:creationId xmlns:a16="http://schemas.microsoft.com/office/drawing/2014/main" id="{00000000-0008-0000-0000-00005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193889" y="6334477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25400</xdr:colOff>
      <xdr:row>285</xdr:row>
      <xdr:rowOff>0</xdr:rowOff>
    </xdr:from>
    <xdr:ext cx="12700" cy="12700"/>
    <xdr:pic>
      <xdr:nvPicPr>
        <xdr:cNvPr id="599" name="Picture 598" descr="page1image3735120">
          <a:extLst>
            <a:ext uri="{FF2B5EF4-FFF2-40B4-BE49-F238E27FC236}">
              <a16:creationId xmlns:a16="http://schemas.microsoft.com/office/drawing/2014/main" id="{00000000-0008-0000-0000-000057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19289" y="63344778"/>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424</xdr:row>
      <xdr:rowOff>0</xdr:rowOff>
    </xdr:from>
    <xdr:ext cx="12700" cy="12700"/>
    <xdr:pic>
      <xdr:nvPicPr>
        <xdr:cNvPr id="600" name="Picture 599" descr="page1image3736784">
          <a:extLst>
            <a:ext uri="{FF2B5EF4-FFF2-40B4-BE49-F238E27FC236}">
              <a16:creationId xmlns:a16="http://schemas.microsoft.com/office/drawing/2014/main" id="{00000000-0008-0000-0000-00005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21556" y="9390944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424</xdr:row>
      <xdr:rowOff>0</xdr:rowOff>
    </xdr:from>
    <xdr:ext cx="12700" cy="12700"/>
    <xdr:pic>
      <xdr:nvPicPr>
        <xdr:cNvPr id="601" name="Picture 600" descr="page1image3736784">
          <a:extLst>
            <a:ext uri="{FF2B5EF4-FFF2-40B4-BE49-F238E27FC236}">
              <a16:creationId xmlns:a16="http://schemas.microsoft.com/office/drawing/2014/main" id="{00000000-0008-0000-0000-000059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21556" y="9390944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421</xdr:row>
      <xdr:rowOff>0</xdr:rowOff>
    </xdr:from>
    <xdr:ext cx="12700" cy="12700"/>
    <xdr:pic>
      <xdr:nvPicPr>
        <xdr:cNvPr id="602" name="Picture 601" descr="page1image3736784">
          <a:extLst>
            <a:ext uri="{FF2B5EF4-FFF2-40B4-BE49-F238E27FC236}">
              <a16:creationId xmlns:a16="http://schemas.microsoft.com/office/drawing/2014/main" id="{00000000-0008-0000-0000-00005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21556" y="9390944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421</xdr:row>
      <xdr:rowOff>0</xdr:rowOff>
    </xdr:from>
    <xdr:ext cx="12700" cy="12700"/>
    <xdr:pic>
      <xdr:nvPicPr>
        <xdr:cNvPr id="603" name="Picture 602" descr="page1image3736784">
          <a:extLst>
            <a:ext uri="{FF2B5EF4-FFF2-40B4-BE49-F238E27FC236}">
              <a16:creationId xmlns:a16="http://schemas.microsoft.com/office/drawing/2014/main" id="{00000000-0008-0000-0000-00005B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21556" y="9390944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421</xdr:row>
      <xdr:rowOff>0</xdr:rowOff>
    </xdr:from>
    <xdr:ext cx="12700" cy="12700"/>
    <xdr:pic>
      <xdr:nvPicPr>
        <xdr:cNvPr id="604" name="Picture 603" descr="page1image3736784">
          <a:extLst>
            <a:ext uri="{FF2B5EF4-FFF2-40B4-BE49-F238E27FC236}">
              <a16:creationId xmlns:a16="http://schemas.microsoft.com/office/drawing/2014/main" id="{00000000-0008-0000-0000-00005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21556" y="9390944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421</xdr:row>
      <xdr:rowOff>0</xdr:rowOff>
    </xdr:from>
    <xdr:ext cx="12700" cy="12700"/>
    <xdr:pic>
      <xdr:nvPicPr>
        <xdr:cNvPr id="605" name="Picture 604" descr="page1image3736784">
          <a:extLst>
            <a:ext uri="{FF2B5EF4-FFF2-40B4-BE49-F238E27FC236}">
              <a16:creationId xmlns:a16="http://schemas.microsoft.com/office/drawing/2014/main" id="{00000000-0008-0000-0000-00005D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21556" y="9390944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422</xdr:row>
      <xdr:rowOff>0</xdr:rowOff>
    </xdr:from>
    <xdr:ext cx="12700" cy="12700"/>
    <xdr:pic>
      <xdr:nvPicPr>
        <xdr:cNvPr id="606" name="Picture 605" descr="page1image3736784">
          <a:extLst>
            <a:ext uri="{FF2B5EF4-FFF2-40B4-BE49-F238E27FC236}">
              <a16:creationId xmlns:a16="http://schemas.microsoft.com/office/drawing/2014/main" id="{00000000-0008-0000-0000-00005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21556" y="9390944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422</xdr:row>
      <xdr:rowOff>0</xdr:rowOff>
    </xdr:from>
    <xdr:ext cx="12700" cy="12700"/>
    <xdr:pic>
      <xdr:nvPicPr>
        <xdr:cNvPr id="607" name="Picture 606" descr="page1image3736784">
          <a:extLst>
            <a:ext uri="{FF2B5EF4-FFF2-40B4-BE49-F238E27FC236}">
              <a16:creationId xmlns:a16="http://schemas.microsoft.com/office/drawing/2014/main" id="{00000000-0008-0000-0000-00005F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21556" y="9390944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423</xdr:row>
      <xdr:rowOff>0</xdr:rowOff>
    </xdr:from>
    <xdr:ext cx="12700" cy="12700"/>
    <xdr:pic>
      <xdr:nvPicPr>
        <xdr:cNvPr id="608" name="Picture 607" descr="page1image3736784">
          <a:extLst>
            <a:ext uri="{FF2B5EF4-FFF2-40B4-BE49-F238E27FC236}">
              <a16:creationId xmlns:a16="http://schemas.microsoft.com/office/drawing/2014/main" id="{00000000-0008-0000-0000-00006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21556" y="9390944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423</xdr:row>
      <xdr:rowOff>0</xdr:rowOff>
    </xdr:from>
    <xdr:ext cx="12700" cy="12700"/>
    <xdr:pic>
      <xdr:nvPicPr>
        <xdr:cNvPr id="609" name="Picture 608" descr="page1image3736784">
          <a:extLst>
            <a:ext uri="{FF2B5EF4-FFF2-40B4-BE49-F238E27FC236}">
              <a16:creationId xmlns:a16="http://schemas.microsoft.com/office/drawing/2014/main" id="{00000000-0008-0000-0000-000061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21556" y="9390944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424</xdr:row>
      <xdr:rowOff>0</xdr:rowOff>
    </xdr:from>
    <xdr:ext cx="12700" cy="12700"/>
    <xdr:pic>
      <xdr:nvPicPr>
        <xdr:cNvPr id="610" name="Picture 609" descr="page1image3736784">
          <a:extLst>
            <a:ext uri="{FF2B5EF4-FFF2-40B4-BE49-F238E27FC236}">
              <a16:creationId xmlns:a16="http://schemas.microsoft.com/office/drawing/2014/main" id="{00000000-0008-0000-0000-00006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21556" y="9390944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424</xdr:row>
      <xdr:rowOff>0</xdr:rowOff>
    </xdr:from>
    <xdr:ext cx="12700" cy="12700"/>
    <xdr:pic>
      <xdr:nvPicPr>
        <xdr:cNvPr id="611" name="Picture 610" descr="page1image3736784">
          <a:extLst>
            <a:ext uri="{FF2B5EF4-FFF2-40B4-BE49-F238E27FC236}">
              <a16:creationId xmlns:a16="http://schemas.microsoft.com/office/drawing/2014/main" id="{00000000-0008-0000-0000-000063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21556" y="9390944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425</xdr:row>
      <xdr:rowOff>0</xdr:rowOff>
    </xdr:from>
    <xdr:ext cx="12700" cy="12700"/>
    <xdr:pic>
      <xdr:nvPicPr>
        <xdr:cNvPr id="612" name="Picture 611" descr="page1image3736784">
          <a:extLst>
            <a:ext uri="{FF2B5EF4-FFF2-40B4-BE49-F238E27FC236}">
              <a16:creationId xmlns:a16="http://schemas.microsoft.com/office/drawing/2014/main" id="{00000000-0008-0000-0000-00006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21556" y="9390944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425</xdr:row>
      <xdr:rowOff>0</xdr:rowOff>
    </xdr:from>
    <xdr:ext cx="12700" cy="12700"/>
    <xdr:pic>
      <xdr:nvPicPr>
        <xdr:cNvPr id="613" name="Picture 612" descr="page1image3736784">
          <a:extLst>
            <a:ext uri="{FF2B5EF4-FFF2-40B4-BE49-F238E27FC236}">
              <a16:creationId xmlns:a16="http://schemas.microsoft.com/office/drawing/2014/main" id="{00000000-0008-0000-0000-000065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21556" y="9390944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426</xdr:row>
      <xdr:rowOff>0</xdr:rowOff>
    </xdr:from>
    <xdr:ext cx="12700" cy="12700"/>
    <xdr:pic>
      <xdr:nvPicPr>
        <xdr:cNvPr id="616" name="Picture 615" descr="page1image3736784">
          <a:extLst>
            <a:ext uri="{FF2B5EF4-FFF2-40B4-BE49-F238E27FC236}">
              <a16:creationId xmlns:a16="http://schemas.microsoft.com/office/drawing/2014/main" id="{00000000-0008-0000-0000-00006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21556" y="9574388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426</xdr:row>
      <xdr:rowOff>0</xdr:rowOff>
    </xdr:from>
    <xdr:ext cx="12700" cy="12700"/>
    <xdr:pic>
      <xdr:nvPicPr>
        <xdr:cNvPr id="617" name="Picture 616" descr="page1image3736784">
          <a:extLst>
            <a:ext uri="{FF2B5EF4-FFF2-40B4-BE49-F238E27FC236}">
              <a16:creationId xmlns:a16="http://schemas.microsoft.com/office/drawing/2014/main" id="{00000000-0008-0000-0000-000069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21556" y="9574388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468</xdr:row>
      <xdr:rowOff>0</xdr:rowOff>
    </xdr:from>
    <xdr:ext cx="12700" cy="12700"/>
    <xdr:pic>
      <xdr:nvPicPr>
        <xdr:cNvPr id="620" name="Picture 619" descr="page1image3736784">
          <a:extLst>
            <a:ext uri="{FF2B5EF4-FFF2-40B4-BE49-F238E27FC236}">
              <a16:creationId xmlns:a16="http://schemas.microsoft.com/office/drawing/2014/main" id="{00000000-0008-0000-0000-00006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21556" y="10552288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468</xdr:row>
      <xdr:rowOff>0</xdr:rowOff>
    </xdr:from>
    <xdr:ext cx="12700" cy="12700"/>
    <xdr:pic>
      <xdr:nvPicPr>
        <xdr:cNvPr id="621" name="Picture 620" descr="page1image3736784">
          <a:extLst>
            <a:ext uri="{FF2B5EF4-FFF2-40B4-BE49-F238E27FC236}">
              <a16:creationId xmlns:a16="http://schemas.microsoft.com/office/drawing/2014/main" id="{00000000-0008-0000-0000-00006D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21556" y="10552288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468</xdr:row>
      <xdr:rowOff>0</xdr:rowOff>
    </xdr:from>
    <xdr:ext cx="12700" cy="12700"/>
    <xdr:pic>
      <xdr:nvPicPr>
        <xdr:cNvPr id="622" name="Picture 621" descr="page1image3736784">
          <a:extLst>
            <a:ext uri="{FF2B5EF4-FFF2-40B4-BE49-F238E27FC236}">
              <a16:creationId xmlns:a16="http://schemas.microsoft.com/office/drawing/2014/main" id="{00000000-0008-0000-0000-00006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21556" y="10552288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468</xdr:row>
      <xdr:rowOff>0</xdr:rowOff>
    </xdr:from>
    <xdr:ext cx="12700" cy="12700"/>
    <xdr:pic>
      <xdr:nvPicPr>
        <xdr:cNvPr id="623" name="Picture 622" descr="page1image3736784">
          <a:extLst>
            <a:ext uri="{FF2B5EF4-FFF2-40B4-BE49-F238E27FC236}">
              <a16:creationId xmlns:a16="http://schemas.microsoft.com/office/drawing/2014/main" id="{00000000-0008-0000-0000-00006F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21556" y="10552288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468</xdr:row>
      <xdr:rowOff>0</xdr:rowOff>
    </xdr:from>
    <xdr:ext cx="12700" cy="12700"/>
    <xdr:pic>
      <xdr:nvPicPr>
        <xdr:cNvPr id="624" name="Picture 623" descr="page1image3736784">
          <a:extLst>
            <a:ext uri="{FF2B5EF4-FFF2-40B4-BE49-F238E27FC236}">
              <a16:creationId xmlns:a16="http://schemas.microsoft.com/office/drawing/2014/main" id="{00000000-0008-0000-0000-00007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21556" y="10552288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468</xdr:row>
      <xdr:rowOff>0</xdr:rowOff>
    </xdr:from>
    <xdr:ext cx="12700" cy="12700"/>
    <xdr:pic>
      <xdr:nvPicPr>
        <xdr:cNvPr id="625" name="Picture 624" descr="page1image3736784">
          <a:extLst>
            <a:ext uri="{FF2B5EF4-FFF2-40B4-BE49-F238E27FC236}">
              <a16:creationId xmlns:a16="http://schemas.microsoft.com/office/drawing/2014/main" id="{00000000-0008-0000-0000-000071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21556" y="105522889"/>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873</xdr:row>
      <xdr:rowOff>0</xdr:rowOff>
    </xdr:from>
    <xdr:ext cx="12700" cy="12700"/>
    <xdr:pic>
      <xdr:nvPicPr>
        <xdr:cNvPr id="626" name="Picture 625" descr="page1image3774432">
          <a:extLst>
            <a:ext uri="{FF2B5EF4-FFF2-40B4-BE49-F238E27FC236}">
              <a16:creationId xmlns:a16="http://schemas.microsoft.com/office/drawing/2014/main" id="{47ECD4C9-7A1C-ED48-955B-E9D30931D7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73778" y="18063633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873</xdr:row>
      <xdr:rowOff>0</xdr:rowOff>
    </xdr:from>
    <xdr:ext cx="12700" cy="12700"/>
    <xdr:pic>
      <xdr:nvPicPr>
        <xdr:cNvPr id="627" name="Picture 626" descr="page1image3732624">
          <a:extLst>
            <a:ext uri="{FF2B5EF4-FFF2-40B4-BE49-F238E27FC236}">
              <a16:creationId xmlns:a16="http://schemas.microsoft.com/office/drawing/2014/main" id="{15474FDA-785C-BA44-9665-BE3E91EDF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73778" y="18063633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873</xdr:row>
      <xdr:rowOff>0</xdr:rowOff>
    </xdr:from>
    <xdr:ext cx="12700" cy="12700"/>
    <xdr:pic>
      <xdr:nvPicPr>
        <xdr:cNvPr id="628" name="Picture 627" descr="page1image3732624">
          <a:extLst>
            <a:ext uri="{FF2B5EF4-FFF2-40B4-BE49-F238E27FC236}">
              <a16:creationId xmlns:a16="http://schemas.microsoft.com/office/drawing/2014/main" id="{7DA39EC1-81D9-8349-AF0D-3FB14457B9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73778" y="18063633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873</xdr:row>
      <xdr:rowOff>0</xdr:rowOff>
    </xdr:from>
    <xdr:ext cx="12700" cy="12700"/>
    <xdr:pic>
      <xdr:nvPicPr>
        <xdr:cNvPr id="629" name="Picture 628" descr="page1image3774432">
          <a:extLst>
            <a:ext uri="{FF2B5EF4-FFF2-40B4-BE49-F238E27FC236}">
              <a16:creationId xmlns:a16="http://schemas.microsoft.com/office/drawing/2014/main" id="{DEC33C2F-CAAD-E146-801A-4A8F9C12F0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73778" y="18063633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873</xdr:row>
      <xdr:rowOff>0</xdr:rowOff>
    </xdr:from>
    <xdr:ext cx="12700" cy="12700"/>
    <xdr:pic>
      <xdr:nvPicPr>
        <xdr:cNvPr id="630" name="Picture 629" descr="page1image3732624">
          <a:extLst>
            <a:ext uri="{FF2B5EF4-FFF2-40B4-BE49-F238E27FC236}">
              <a16:creationId xmlns:a16="http://schemas.microsoft.com/office/drawing/2014/main" id="{97FFF876-C38E-8E4F-8307-2D46ADE208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73778" y="18063633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280</xdr:row>
      <xdr:rowOff>0</xdr:rowOff>
    </xdr:from>
    <xdr:ext cx="12700" cy="12700"/>
    <xdr:pic>
      <xdr:nvPicPr>
        <xdr:cNvPr id="631" name="Picture 630" descr="page1image3732624">
          <a:extLst>
            <a:ext uri="{FF2B5EF4-FFF2-40B4-BE49-F238E27FC236}">
              <a16:creationId xmlns:a16="http://schemas.microsoft.com/office/drawing/2014/main" id="{1AA166D4-3186-F240-9BD0-7EE0BF2F61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2339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280</xdr:row>
      <xdr:rowOff>0</xdr:rowOff>
    </xdr:from>
    <xdr:ext cx="12700" cy="12700"/>
    <xdr:pic>
      <xdr:nvPicPr>
        <xdr:cNvPr id="632" name="Picture 631" descr="page1image3774432">
          <a:extLst>
            <a:ext uri="{FF2B5EF4-FFF2-40B4-BE49-F238E27FC236}">
              <a16:creationId xmlns:a16="http://schemas.microsoft.com/office/drawing/2014/main" id="{D27139E2-43D6-AA4D-AF7A-9CFB8007D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2339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280</xdr:row>
      <xdr:rowOff>0</xdr:rowOff>
    </xdr:from>
    <xdr:ext cx="12700" cy="12700"/>
    <xdr:pic>
      <xdr:nvPicPr>
        <xdr:cNvPr id="633" name="Picture 632" descr="page1image3732624">
          <a:extLst>
            <a:ext uri="{FF2B5EF4-FFF2-40B4-BE49-F238E27FC236}">
              <a16:creationId xmlns:a16="http://schemas.microsoft.com/office/drawing/2014/main" id="{B36107FE-36D5-0D44-93D5-9BEA63231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2339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280</xdr:row>
      <xdr:rowOff>0</xdr:rowOff>
    </xdr:from>
    <xdr:ext cx="12700" cy="12700"/>
    <xdr:pic>
      <xdr:nvPicPr>
        <xdr:cNvPr id="634" name="Picture 633" descr="page1image3732624">
          <a:extLst>
            <a:ext uri="{FF2B5EF4-FFF2-40B4-BE49-F238E27FC236}">
              <a16:creationId xmlns:a16="http://schemas.microsoft.com/office/drawing/2014/main" id="{03B469EB-8DC4-404B-A92D-E12673A62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2339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281</xdr:row>
      <xdr:rowOff>0</xdr:rowOff>
    </xdr:from>
    <xdr:ext cx="12700" cy="12700"/>
    <xdr:pic>
      <xdr:nvPicPr>
        <xdr:cNvPr id="635" name="Picture 634" descr="page1image3732624">
          <a:extLst>
            <a:ext uri="{FF2B5EF4-FFF2-40B4-BE49-F238E27FC236}">
              <a16:creationId xmlns:a16="http://schemas.microsoft.com/office/drawing/2014/main" id="{3BD56DAB-0D22-274A-811F-992C4CE240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2555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281</xdr:row>
      <xdr:rowOff>0</xdr:rowOff>
    </xdr:from>
    <xdr:ext cx="12700" cy="12700"/>
    <xdr:pic>
      <xdr:nvPicPr>
        <xdr:cNvPr id="636" name="Picture 635" descr="page1image3774432">
          <a:extLst>
            <a:ext uri="{FF2B5EF4-FFF2-40B4-BE49-F238E27FC236}">
              <a16:creationId xmlns:a16="http://schemas.microsoft.com/office/drawing/2014/main" id="{8505C553-F224-0745-A05E-A970A5FF4F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2555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281</xdr:row>
      <xdr:rowOff>0</xdr:rowOff>
    </xdr:from>
    <xdr:ext cx="12700" cy="12700"/>
    <xdr:pic>
      <xdr:nvPicPr>
        <xdr:cNvPr id="637" name="Picture 636" descr="page1image3732624">
          <a:extLst>
            <a:ext uri="{FF2B5EF4-FFF2-40B4-BE49-F238E27FC236}">
              <a16:creationId xmlns:a16="http://schemas.microsoft.com/office/drawing/2014/main" id="{DFF74CF0-77AC-DC4F-8999-65C9B7727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2555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280</xdr:row>
      <xdr:rowOff>0</xdr:rowOff>
    </xdr:from>
    <xdr:ext cx="12700" cy="12700"/>
    <xdr:pic>
      <xdr:nvPicPr>
        <xdr:cNvPr id="638" name="Picture 637" descr="page1image3774432">
          <a:extLst>
            <a:ext uri="{FF2B5EF4-FFF2-40B4-BE49-F238E27FC236}">
              <a16:creationId xmlns:a16="http://schemas.microsoft.com/office/drawing/2014/main" id="{53A3615D-3C20-CC46-8E3A-3F48DABC7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2339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280</xdr:row>
      <xdr:rowOff>0</xdr:rowOff>
    </xdr:from>
    <xdr:ext cx="12700" cy="12700"/>
    <xdr:pic>
      <xdr:nvPicPr>
        <xdr:cNvPr id="639" name="Picture 638" descr="page1image3732624">
          <a:extLst>
            <a:ext uri="{FF2B5EF4-FFF2-40B4-BE49-F238E27FC236}">
              <a16:creationId xmlns:a16="http://schemas.microsoft.com/office/drawing/2014/main" id="{CBC2EA5B-0EB0-C247-994A-BE8F228FFB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2339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278</xdr:row>
      <xdr:rowOff>0</xdr:rowOff>
    </xdr:from>
    <xdr:ext cx="12700" cy="12700"/>
    <xdr:pic>
      <xdr:nvPicPr>
        <xdr:cNvPr id="640" name="Picture 639" descr="page1image3774432">
          <a:extLst>
            <a:ext uri="{FF2B5EF4-FFF2-40B4-BE49-F238E27FC236}">
              <a16:creationId xmlns:a16="http://schemas.microsoft.com/office/drawing/2014/main" id="{CC0FFD35-9733-8D47-92B8-FE010201D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1907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278</xdr:row>
      <xdr:rowOff>0</xdr:rowOff>
    </xdr:from>
    <xdr:ext cx="12700" cy="12700"/>
    <xdr:pic>
      <xdr:nvPicPr>
        <xdr:cNvPr id="641" name="Picture 640" descr="page1image3732624">
          <a:extLst>
            <a:ext uri="{FF2B5EF4-FFF2-40B4-BE49-F238E27FC236}">
              <a16:creationId xmlns:a16="http://schemas.microsoft.com/office/drawing/2014/main" id="{EB2C1719-D5A0-B54E-ABF3-B4F986A38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1907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280</xdr:row>
      <xdr:rowOff>0</xdr:rowOff>
    </xdr:from>
    <xdr:ext cx="12700" cy="12700"/>
    <xdr:pic>
      <xdr:nvPicPr>
        <xdr:cNvPr id="642" name="Picture 641" descr="page1image3732624">
          <a:extLst>
            <a:ext uri="{FF2B5EF4-FFF2-40B4-BE49-F238E27FC236}">
              <a16:creationId xmlns:a16="http://schemas.microsoft.com/office/drawing/2014/main" id="{CE8BC007-4D75-484F-A879-0C6974BAB5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2339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206</xdr:row>
      <xdr:rowOff>0</xdr:rowOff>
    </xdr:from>
    <xdr:ext cx="12700" cy="12700"/>
    <xdr:pic>
      <xdr:nvPicPr>
        <xdr:cNvPr id="643" name="Picture 642" descr="page1image3774432">
          <a:extLst>
            <a:ext uri="{FF2B5EF4-FFF2-40B4-BE49-F238E27FC236}">
              <a16:creationId xmlns:a16="http://schemas.microsoft.com/office/drawing/2014/main" id="{A4B303FA-DC0C-534B-991F-093F65D58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53340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206</xdr:row>
      <xdr:rowOff>0</xdr:rowOff>
    </xdr:from>
    <xdr:ext cx="12700" cy="12700"/>
    <xdr:pic>
      <xdr:nvPicPr>
        <xdr:cNvPr id="644" name="Picture 643" descr="page1image3732624">
          <a:extLst>
            <a:ext uri="{FF2B5EF4-FFF2-40B4-BE49-F238E27FC236}">
              <a16:creationId xmlns:a16="http://schemas.microsoft.com/office/drawing/2014/main" id="{ABD27871-DC8A-4248-A3CC-E6E23B2650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53340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645" name="Picture 644" descr="page1image3732624">
          <a:extLst>
            <a:ext uri="{FF2B5EF4-FFF2-40B4-BE49-F238E27FC236}">
              <a16:creationId xmlns:a16="http://schemas.microsoft.com/office/drawing/2014/main" id="{BB846A68-969E-6C4E-B1B5-458B584B5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646" name="Picture 645" descr="page1image3774432">
          <a:extLst>
            <a:ext uri="{FF2B5EF4-FFF2-40B4-BE49-F238E27FC236}">
              <a16:creationId xmlns:a16="http://schemas.microsoft.com/office/drawing/2014/main" id="{39BE83C2-3CA6-A148-B8DA-178B81EE4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647" name="Picture 646" descr="page1image3732624">
          <a:extLst>
            <a:ext uri="{FF2B5EF4-FFF2-40B4-BE49-F238E27FC236}">
              <a16:creationId xmlns:a16="http://schemas.microsoft.com/office/drawing/2014/main" id="{0A52D639-8F11-FD4B-97B7-DA17B8D51C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648" name="Picture 647" descr="page1image3732624">
          <a:extLst>
            <a:ext uri="{FF2B5EF4-FFF2-40B4-BE49-F238E27FC236}">
              <a16:creationId xmlns:a16="http://schemas.microsoft.com/office/drawing/2014/main" id="{2138AD62-C363-B441-9709-2CDA9FD53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649" name="Picture 648" descr="page1image3732624">
          <a:extLst>
            <a:ext uri="{FF2B5EF4-FFF2-40B4-BE49-F238E27FC236}">
              <a16:creationId xmlns:a16="http://schemas.microsoft.com/office/drawing/2014/main" id="{DAA7F1AE-0FF3-AF45-849B-B1EE42DF6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650" name="Picture 649" descr="page1image3774432">
          <a:extLst>
            <a:ext uri="{FF2B5EF4-FFF2-40B4-BE49-F238E27FC236}">
              <a16:creationId xmlns:a16="http://schemas.microsoft.com/office/drawing/2014/main" id="{11BAC07D-9B09-1242-BEA9-44C6E0442C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651" name="Picture 650" descr="page1image3732624">
          <a:extLst>
            <a:ext uri="{FF2B5EF4-FFF2-40B4-BE49-F238E27FC236}">
              <a16:creationId xmlns:a16="http://schemas.microsoft.com/office/drawing/2014/main" id="{3358B7D2-4577-C244-8549-366AC0CC6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652" name="Picture 651" descr="page1image3774432">
          <a:extLst>
            <a:ext uri="{FF2B5EF4-FFF2-40B4-BE49-F238E27FC236}">
              <a16:creationId xmlns:a16="http://schemas.microsoft.com/office/drawing/2014/main" id="{A3221E7B-C8BF-3249-AB88-7B0816B91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653" name="Picture 652" descr="page1image3732624">
          <a:extLst>
            <a:ext uri="{FF2B5EF4-FFF2-40B4-BE49-F238E27FC236}">
              <a16:creationId xmlns:a16="http://schemas.microsoft.com/office/drawing/2014/main" id="{CE0F606B-13DD-E645-BCA1-EACC14DE0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654" name="Picture 653" descr="page1image3774432">
          <a:extLst>
            <a:ext uri="{FF2B5EF4-FFF2-40B4-BE49-F238E27FC236}">
              <a16:creationId xmlns:a16="http://schemas.microsoft.com/office/drawing/2014/main" id="{4B714669-B2FE-C64B-BBC4-DE8C96295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655" name="Picture 654" descr="page1image3732624">
          <a:extLst>
            <a:ext uri="{FF2B5EF4-FFF2-40B4-BE49-F238E27FC236}">
              <a16:creationId xmlns:a16="http://schemas.microsoft.com/office/drawing/2014/main" id="{8F32AAD8-A523-9D44-8961-CD129C0DC8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656" name="Picture 655" descr="page1image3732624">
          <a:extLst>
            <a:ext uri="{FF2B5EF4-FFF2-40B4-BE49-F238E27FC236}">
              <a16:creationId xmlns:a16="http://schemas.microsoft.com/office/drawing/2014/main" id="{FE29E7F4-6482-7E48-8D02-1AECB09472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284</xdr:row>
      <xdr:rowOff>0</xdr:rowOff>
    </xdr:from>
    <xdr:ext cx="12700" cy="12700"/>
    <xdr:pic>
      <xdr:nvPicPr>
        <xdr:cNvPr id="657" name="Picture 656" descr="page1image3774432">
          <a:extLst>
            <a:ext uri="{FF2B5EF4-FFF2-40B4-BE49-F238E27FC236}">
              <a16:creationId xmlns:a16="http://schemas.microsoft.com/office/drawing/2014/main" id="{4929E21A-6468-C142-A723-EDC8509878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3202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284</xdr:row>
      <xdr:rowOff>0</xdr:rowOff>
    </xdr:from>
    <xdr:ext cx="12700" cy="12700"/>
    <xdr:pic>
      <xdr:nvPicPr>
        <xdr:cNvPr id="658" name="Picture 657" descr="page1image3732624">
          <a:extLst>
            <a:ext uri="{FF2B5EF4-FFF2-40B4-BE49-F238E27FC236}">
              <a16:creationId xmlns:a16="http://schemas.microsoft.com/office/drawing/2014/main" id="{BEE92300-4B1D-4644-A35B-F0A6B8353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3202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285</xdr:row>
      <xdr:rowOff>0</xdr:rowOff>
    </xdr:from>
    <xdr:ext cx="12700" cy="12700"/>
    <xdr:pic>
      <xdr:nvPicPr>
        <xdr:cNvPr id="659" name="Picture 658" descr="page1image3732624">
          <a:extLst>
            <a:ext uri="{FF2B5EF4-FFF2-40B4-BE49-F238E27FC236}">
              <a16:creationId xmlns:a16="http://schemas.microsoft.com/office/drawing/2014/main" id="{768BC767-FE72-BF43-A790-E62A863AA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3418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285</xdr:row>
      <xdr:rowOff>0</xdr:rowOff>
    </xdr:from>
    <xdr:ext cx="12700" cy="12700"/>
    <xdr:pic>
      <xdr:nvPicPr>
        <xdr:cNvPr id="660" name="Picture 659" descr="page1image3774432">
          <a:extLst>
            <a:ext uri="{FF2B5EF4-FFF2-40B4-BE49-F238E27FC236}">
              <a16:creationId xmlns:a16="http://schemas.microsoft.com/office/drawing/2014/main" id="{E6580E29-5DEE-3A4E-8435-CDC109719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3418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285</xdr:row>
      <xdr:rowOff>0</xdr:rowOff>
    </xdr:from>
    <xdr:ext cx="12700" cy="12700"/>
    <xdr:pic>
      <xdr:nvPicPr>
        <xdr:cNvPr id="661" name="Picture 660" descr="page1image3732624">
          <a:extLst>
            <a:ext uri="{FF2B5EF4-FFF2-40B4-BE49-F238E27FC236}">
              <a16:creationId xmlns:a16="http://schemas.microsoft.com/office/drawing/2014/main" id="{97CD2518-CD8B-074B-B0B1-647CABB0D7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3418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285</xdr:row>
      <xdr:rowOff>0</xdr:rowOff>
    </xdr:from>
    <xdr:ext cx="12700" cy="12700"/>
    <xdr:pic>
      <xdr:nvPicPr>
        <xdr:cNvPr id="662" name="Picture 661" descr="page1image3732624">
          <a:extLst>
            <a:ext uri="{FF2B5EF4-FFF2-40B4-BE49-F238E27FC236}">
              <a16:creationId xmlns:a16="http://schemas.microsoft.com/office/drawing/2014/main" id="{22C674BB-8702-FF4A-B63D-1622A023A9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3418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184</xdr:row>
      <xdr:rowOff>0</xdr:rowOff>
    </xdr:from>
    <xdr:ext cx="12700" cy="12700"/>
    <xdr:pic>
      <xdr:nvPicPr>
        <xdr:cNvPr id="663" name="Picture 662" descr="page1image3732624">
          <a:extLst>
            <a:ext uri="{FF2B5EF4-FFF2-40B4-BE49-F238E27FC236}">
              <a16:creationId xmlns:a16="http://schemas.microsoft.com/office/drawing/2014/main" id="{7298B182-577C-4841-B50B-0B2443B3C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46647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184</xdr:row>
      <xdr:rowOff>0</xdr:rowOff>
    </xdr:from>
    <xdr:ext cx="12700" cy="12700"/>
    <xdr:pic>
      <xdr:nvPicPr>
        <xdr:cNvPr id="664" name="Picture 663" descr="page1image3774432">
          <a:extLst>
            <a:ext uri="{FF2B5EF4-FFF2-40B4-BE49-F238E27FC236}">
              <a16:creationId xmlns:a16="http://schemas.microsoft.com/office/drawing/2014/main" id="{40FADE72-1AE5-494F-8515-513ECCE837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46647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184</xdr:row>
      <xdr:rowOff>0</xdr:rowOff>
    </xdr:from>
    <xdr:ext cx="12700" cy="12700"/>
    <xdr:pic>
      <xdr:nvPicPr>
        <xdr:cNvPr id="665" name="Picture 664" descr="page1image3732624">
          <a:extLst>
            <a:ext uri="{FF2B5EF4-FFF2-40B4-BE49-F238E27FC236}">
              <a16:creationId xmlns:a16="http://schemas.microsoft.com/office/drawing/2014/main" id="{43B96AD4-324A-8E44-A74D-3959E7BDBA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46647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285</xdr:row>
      <xdr:rowOff>0</xdr:rowOff>
    </xdr:from>
    <xdr:ext cx="12700" cy="12700"/>
    <xdr:pic>
      <xdr:nvPicPr>
        <xdr:cNvPr id="666" name="Picture 665" descr="page1image3774432">
          <a:extLst>
            <a:ext uri="{FF2B5EF4-FFF2-40B4-BE49-F238E27FC236}">
              <a16:creationId xmlns:a16="http://schemas.microsoft.com/office/drawing/2014/main" id="{09959075-6A57-5C44-BA88-F03D47079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3418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285</xdr:row>
      <xdr:rowOff>0</xdr:rowOff>
    </xdr:from>
    <xdr:ext cx="12700" cy="12700"/>
    <xdr:pic>
      <xdr:nvPicPr>
        <xdr:cNvPr id="667" name="Picture 666" descr="page1image3732624">
          <a:extLst>
            <a:ext uri="{FF2B5EF4-FFF2-40B4-BE49-F238E27FC236}">
              <a16:creationId xmlns:a16="http://schemas.microsoft.com/office/drawing/2014/main" id="{95332833-0A3B-A04F-85C0-DAFA0EB9EE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3418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668" name="Picture 667" descr="page1image3774432">
          <a:extLst>
            <a:ext uri="{FF2B5EF4-FFF2-40B4-BE49-F238E27FC236}">
              <a16:creationId xmlns:a16="http://schemas.microsoft.com/office/drawing/2014/main" id="{D8919528-992D-6844-9728-B8B8B247D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669" name="Picture 668" descr="page1image3732624">
          <a:extLst>
            <a:ext uri="{FF2B5EF4-FFF2-40B4-BE49-F238E27FC236}">
              <a16:creationId xmlns:a16="http://schemas.microsoft.com/office/drawing/2014/main" id="{5CFB803D-1293-4345-A57A-A283902FF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285</xdr:row>
      <xdr:rowOff>0</xdr:rowOff>
    </xdr:from>
    <xdr:ext cx="12700" cy="12700"/>
    <xdr:pic>
      <xdr:nvPicPr>
        <xdr:cNvPr id="670" name="Picture 669" descr="page1image3732624">
          <a:extLst>
            <a:ext uri="{FF2B5EF4-FFF2-40B4-BE49-F238E27FC236}">
              <a16:creationId xmlns:a16="http://schemas.microsoft.com/office/drawing/2014/main" id="{43DD8523-7B25-9545-AE21-8C56D2C97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3418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671" name="Picture 670" descr="page1image3774432">
          <a:extLst>
            <a:ext uri="{FF2B5EF4-FFF2-40B4-BE49-F238E27FC236}">
              <a16:creationId xmlns:a16="http://schemas.microsoft.com/office/drawing/2014/main" id="{1DA27AF6-BC12-AD40-A709-3196B72A0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672" name="Picture 671" descr="page1image3732624">
          <a:extLst>
            <a:ext uri="{FF2B5EF4-FFF2-40B4-BE49-F238E27FC236}">
              <a16:creationId xmlns:a16="http://schemas.microsoft.com/office/drawing/2014/main" id="{ADD2E5BB-29A2-CE4A-A68D-7606735F4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103</xdr:row>
      <xdr:rowOff>0</xdr:rowOff>
    </xdr:from>
    <xdr:ext cx="12700" cy="12700"/>
    <xdr:pic>
      <xdr:nvPicPr>
        <xdr:cNvPr id="673" name="Picture 672" descr="page1image3732624">
          <a:extLst>
            <a:ext uri="{FF2B5EF4-FFF2-40B4-BE49-F238E27FC236}">
              <a16:creationId xmlns:a16="http://schemas.microsoft.com/office/drawing/2014/main" id="{174DE75E-26DB-EE42-BE5D-48E017056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25057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103</xdr:row>
      <xdr:rowOff>0</xdr:rowOff>
    </xdr:from>
    <xdr:ext cx="12700" cy="12700"/>
    <xdr:pic>
      <xdr:nvPicPr>
        <xdr:cNvPr id="674" name="Picture 673" descr="page1image3774432">
          <a:extLst>
            <a:ext uri="{FF2B5EF4-FFF2-40B4-BE49-F238E27FC236}">
              <a16:creationId xmlns:a16="http://schemas.microsoft.com/office/drawing/2014/main" id="{185C13E5-3571-3641-B5C5-E8F2DF026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25057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103</xdr:row>
      <xdr:rowOff>0</xdr:rowOff>
    </xdr:from>
    <xdr:ext cx="12700" cy="12700"/>
    <xdr:pic>
      <xdr:nvPicPr>
        <xdr:cNvPr id="675" name="Picture 674" descr="page1image3732624">
          <a:extLst>
            <a:ext uri="{FF2B5EF4-FFF2-40B4-BE49-F238E27FC236}">
              <a16:creationId xmlns:a16="http://schemas.microsoft.com/office/drawing/2014/main" id="{E8D6F1F4-D251-4840-A5FE-EE65914F8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25057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103</xdr:row>
      <xdr:rowOff>0</xdr:rowOff>
    </xdr:from>
    <xdr:ext cx="12700" cy="12700"/>
    <xdr:pic>
      <xdr:nvPicPr>
        <xdr:cNvPr id="676" name="Picture 675" descr="page1image3732624">
          <a:extLst>
            <a:ext uri="{FF2B5EF4-FFF2-40B4-BE49-F238E27FC236}">
              <a16:creationId xmlns:a16="http://schemas.microsoft.com/office/drawing/2014/main" id="{21DAE9D3-A779-AD40-8942-5419E9BAF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25057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113</xdr:row>
      <xdr:rowOff>0</xdr:rowOff>
    </xdr:from>
    <xdr:ext cx="12700" cy="12700"/>
    <xdr:pic>
      <xdr:nvPicPr>
        <xdr:cNvPr id="677" name="Picture 676" descr="page1image3732624">
          <a:extLst>
            <a:ext uri="{FF2B5EF4-FFF2-40B4-BE49-F238E27FC236}">
              <a16:creationId xmlns:a16="http://schemas.microsoft.com/office/drawing/2014/main" id="{5119E1BE-DA3E-B649-9351-787BDA08FC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27647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113</xdr:row>
      <xdr:rowOff>0</xdr:rowOff>
    </xdr:from>
    <xdr:ext cx="12700" cy="12700"/>
    <xdr:pic>
      <xdr:nvPicPr>
        <xdr:cNvPr id="678" name="Picture 677" descr="page1image3774432">
          <a:extLst>
            <a:ext uri="{FF2B5EF4-FFF2-40B4-BE49-F238E27FC236}">
              <a16:creationId xmlns:a16="http://schemas.microsoft.com/office/drawing/2014/main" id="{888953DE-64E4-1548-84E0-5545EDC50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27647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113</xdr:row>
      <xdr:rowOff>0</xdr:rowOff>
    </xdr:from>
    <xdr:ext cx="12700" cy="12700"/>
    <xdr:pic>
      <xdr:nvPicPr>
        <xdr:cNvPr id="679" name="Picture 678" descr="page1image3732624">
          <a:extLst>
            <a:ext uri="{FF2B5EF4-FFF2-40B4-BE49-F238E27FC236}">
              <a16:creationId xmlns:a16="http://schemas.microsoft.com/office/drawing/2014/main" id="{BCB42258-7C81-4248-A1A7-38993D3DB7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27647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103</xdr:row>
      <xdr:rowOff>0</xdr:rowOff>
    </xdr:from>
    <xdr:ext cx="12700" cy="12700"/>
    <xdr:pic>
      <xdr:nvPicPr>
        <xdr:cNvPr id="680" name="Picture 679" descr="page1image3774432">
          <a:extLst>
            <a:ext uri="{FF2B5EF4-FFF2-40B4-BE49-F238E27FC236}">
              <a16:creationId xmlns:a16="http://schemas.microsoft.com/office/drawing/2014/main" id="{EAF89DD8-6969-8143-8768-8A94E142CA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25057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103</xdr:row>
      <xdr:rowOff>0</xdr:rowOff>
    </xdr:from>
    <xdr:ext cx="12700" cy="12700"/>
    <xdr:pic>
      <xdr:nvPicPr>
        <xdr:cNvPr id="681" name="Picture 680" descr="page1image3732624">
          <a:extLst>
            <a:ext uri="{FF2B5EF4-FFF2-40B4-BE49-F238E27FC236}">
              <a16:creationId xmlns:a16="http://schemas.microsoft.com/office/drawing/2014/main" id="{CA42B16D-ED6B-0C47-A0AB-E7565AF31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25057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184</xdr:row>
      <xdr:rowOff>0</xdr:rowOff>
    </xdr:from>
    <xdr:ext cx="12700" cy="12700"/>
    <xdr:pic>
      <xdr:nvPicPr>
        <xdr:cNvPr id="682" name="Picture 681" descr="page1image3774432">
          <a:extLst>
            <a:ext uri="{FF2B5EF4-FFF2-40B4-BE49-F238E27FC236}">
              <a16:creationId xmlns:a16="http://schemas.microsoft.com/office/drawing/2014/main" id="{B831F087-BF3D-CB46-8001-833E88A608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46647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184</xdr:row>
      <xdr:rowOff>0</xdr:rowOff>
    </xdr:from>
    <xdr:ext cx="12700" cy="12700"/>
    <xdr:pic>
      <xdr:nvPicPr>
        <xdr:cNvPr id="683" name="Picture 682" descr="page1image3732624">
          <a:extLst>
            <a:ext uri="{FF2B5EF4-FFF2-40B4-BE49-F238E27FC236}">
              <a16:creationId xmlns:a16="http://schemas.microsoft.com/office/drawing/2014/main" id="{60A288CF-5ABE-CB4C-B9C4-FE049227D8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46647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103</xdr:row>
      <xdr:rowOff>0</xdr:rowOff>
    </xdr:from>
    <xdr:ext cx="12700" cy="12700"/>
    <xdr:pic>
      <xdr:nvPicPr>
        <xdr:cNvPr id="684" name="Picture 683" descr="page1image3732624">
          <a:extLst>
            <a:ext uri="{FF2B5EF4-FFF2-40B4-BE49-F238E27FC236}">
              <a16:creationId xmlns:a16="http://schemas.microsoft.com/office/drawing/2014/main" id="{B8274FB0-EB5D-684D-92C1-E83018A8A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25057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155</xdr:row>
      <xdr:rowOff>0</xdr:rowOff>
    </xdr:from>
    <xdr:ext cx="12700" cy="12700"/>
    <xdr:pic>
      <xdr:nvPicPr>
        <xdr:cNvPr id="685" name="Picture 684" descr="page1image3774432">
          <a:extLst>
            <a:ext uri="{FF2B5EF4-FFF2-40B4-BE49-F238E27FC236}">
              <a16:creationId xmlns:a16="http://schemas.microsoft.com/office/drawing/2014/main" id="{4CAFA53F-5516-0049-84D3-A5AE1E65F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37795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155</xdr:row>
      <xdr:rowOff>0</xdr:rowOff>
    </xdr:from>
    <xdr:ext cx="12700" cy="12700"/>
    <xdr:pic>
      <xdr:nvPicPr>
        <xdr:cNvPr id="686" name="Picture 685" descr="page1image3732624">
          <a:extLst>
            <a:ext uri="{FF2B5EF4-FFF2-40B4-BE49-F238E27FC236}">
              <a16:creationId xmlns:a16="http://schemas.microsoft.com/office/drawing/2014/main" id="{DD650BA3-ABA1-7E4B-9117-9D798BBA7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37795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208</xdr:row>
      <xdr:rowOff>0</xdr:rowOff>
    </xdr:from>
    <xdr:ext cx="12700" cy="12700"/>
    <xdr:pic>
      <xdr:nvPicPr>
        <xdr:cNvPr id="687" name="Picture 686" descr="page1image3774432">
          <a:extLst>
            <a:ext uri="{FF2B5EF4-FFF2-40B4-BE49-F238E27FC236}">
              <a16:creationId xmlns:a16="http://schemas.microsoft.com/office/drawing/2014/main" id="{91F267E6-ECD6-0844-BEA1-B7C9EA41F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5377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208</xdr:row>
      <xdr:rowOff>0</xdr:rowOff>
    </xdr:from>
    <xdr:ext cx="12700" cy="12700"/>
    <xdr:pic>
      <xdr:nvPicPr>
        <xdr:cNvPr id="688" name="Picture 687" descr="page1image3732624">
          <a:extLst>
            <a:ext uri="{FF2B5EF4-FFF2-40B4-BE49-F238E27FC236}">
              <a16:creationId xmlns:a16="http://schemas.microsoft.com/office/drawing/2014/main" id="{DE1D4B40-328A-1A4D-BAAD-90289AE74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53771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689" name="Picture 688" descr="page1image3732624">
          <a:extLst>
            <a:ext uri="{FF2B5EF4-FFF2-40B4-BE49-F238E27FC236}">
              <a16:creationId xmlns:a16="http://schemas.microsoft.com/office/drawing/2014/main" id="{36347162-FBBA-8546-9EDA-4F253B7378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690" name="Picture 689" descr="page1image3774432">
          <a:extLst>
            <a:ext uri="{FF2B5EF4-FFF2-40B4-BE49-F238E27FC236}">
              <a16:creationId xmlns:a16="http://schemas.microsoft.com/office/drawing/2014/main" id="{D1E81749-1635-6648-8CEC-650CCE5E6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691" name="Picture 690" descr="page1image3732624">
          <a:extLst>
            <a:ext uri="{FF2B5EF4-FFF2-40B4-BE49-F238E27FC236}">
              <a16:creationId xmlns:a16="http://schemas.microsoft.com/office/drawing/2014/main" id="{E6F5292F-31AF-4647-9D7C-C64ED35A8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692" name="Picture 691" descr="page1image3732624">
          <a:extLst>
            <a:ext uri="{FF2B5EF4-FFF2-40B4-BE49-F238E27FC236}">
              <a16:creationId xmlns:a16="http://schemas.microsoft.com/office/drawing/2014/main" id="{FF788799-CF68-5D43-82C9-8844B01CD9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693" name="Picture 692" descr="page1image3732624">
          <a:extLst>
            <a:ext uri="{FF2B5EF4-FFF2-40B4-BE49-F238E27FC236}">
              <a16:creationId xmlns:a16="http://schemas.microsoft.com/office/drawing/2014/main" id="{B2D794EF-9B24-E942-9624-3B37DDBD7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694" name="Picture 693" descr="page1image3774432">
          <a:extLst>
            <a:ext uri="{FF2B5EF4-FFF2-40B4-BE49-F238E27FC236}">
              <a16:creationId xmlns:a16="http://schemas.microsoft.com/office/drawing/2014/main" id="{679EABFC-FED6-3E42-A274-1807C1178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695" name="Picture 694" descr="page1image3732624">
          <a:extLst>
            <a:ext uri="{FF2B5EF4-FFF2-40B4-BE49-F238E27FC236}">
              <a16:creationId xmlns:a16="http://schemas.microsoft.com/office/drawing/2014/main" id="{4C0D3372-C4B2-CE41-BA13-D850FF0FCA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696" name="Picture 695" descr="page1image3774432">
          <a:extLst>
            <a:ext uri="{FF2B5EF4-FFF2-40B4-BE49-F238E27FC236}">
              <a16:creationId xmlns:a16="http://schemas.microsoft.com/office/drawing/2014/main" id="{95EF52DD-1C06-FB4A-8D1A-49F0BD5AEC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697" name="Picture 696" descr="page1image3732624">
          <a:extLst>
            <a:ext uri="{FF2B5EF4-FFF2-40B4-BE49-F238E27FC236}">
              <a16:creationId xmlns:a16="http://schemas.microsoft.com/office/drawing/2014/main" id="{D69AC35B-59CC-2E49-9CED-F99DCEC9EB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698" name="Picture 697" descr="page1image3774432">
          <a:extLst>
            <a:ext uri="{FF2B5EF4-FFF2-40B4-BE49-F238E27FC236}">
              <a16:creationId xmlns:a16="http://schemas.microsoft.com/office/drawing/2014/main" id="{9EF2A430-AD43-B84E-AE72-984EF6865C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699" name="Picture 698" descr="page1image3732624">
          <a:extLst>
            <a:ext uri="{FF2B5EF4-FFF2-40B4-BE49-F238E27FC236}">
              <a16:creationId xmlns:a16="http://schemas.microsoft.com/office/drawing/2014/main" id="{86B40637-B212-F44C-A00A-758AD93016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00" name="Picture 699" descr="page1image3732624">
          <a:extLst>
            <a:ext uri="{FF2B5EF4-FFF2-40B4-BE49-F238E27FC236}">
              <a16:creationId xmlns:a16="http://schemas.microsoft.com/office/drawing/2014/main" id="{3D852D1D-201E-3247-B1EA-85678F6CFF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01" name="Picture 700" descr="page1image3774432">
          <a:extLst>
            <a:ext uri="{FF2B5EF4-FFF2-40B4-BE49-F238E27FC236}">
              <a16:creationId xmlns:a16="http://schemas.microsoft.com/office/drawing/2014/main" id="{2FEB1F51-FCCE-A44C-A289-05BC78549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02" name="Picture 701" descr="page1image3732624">
          <a:extLst>
            <a:ext uri="{FF2B5EF4-FFF2-40B4-BE49-F238E27FC236}">
              <a16:creationId xmlns:a16="http://schemas.microsoft.com/office/drawing/2014/main" id="{1D9E6CA7-ED4F-9246-89CD-90D6D68A6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114</xdr:row>
      <xdr:rowOff>0</xdr:rowOff>
    </xdr:from>
    <xdr:ext cx="12700" cy="12700"/>
    <xdr:pic>
      <xdr:nvPicPr>
        <xdr:cNvPr id="703" name="Picture 702" descr="page1image3732624">
          <a:extLst>
            <a:ext uri="{FF2B5EF4-FFF2-40B4-BE49-F238E27FC236}">
              <a16:creationId xmlns:a16="http://schemas.microsoft.com/office/drawing/2014/main" id="{63CA92C2-F40F-834E-ADE3-55B00D7300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27863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114</xdr:row>
      <xdr:rowOff>0</xdr:rowOff>
    </xdr:from>
    <xdr:ext cx="12700" cy="12700"/>
    <xdr:pic>
      <xdr:nvPicPr>
        <xdr:cNvPr id="704" name="Picture 703" descr="page1image3774432">
          <a:extLst>
            <a:ext uri="{FF2B5EF4-FFF2-40B4-BE49-F238E27FC236}">
              <a16:creationId xmlns:a16="http://schemas.microsoft.com/office/drawing/2014/main" id="{13B70FAD-EDC7-CB4E-8184-D2A54CFAE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27863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114</xdr:row>
      <xdr:rowOff>0</xdr:rowOff>
    </xdr:from>
    <xdr:ext cx="12700" cy="12700"/>
    <xdr:pic>
      <xdr:nvPicPr>
        <xdr:cNvPr id="705" name="Picture 704" descr="page1image3732624">
          <a:extLst>
            <a:ext uri="{FF2B5EF4-FFF2-40B4-BE49-F238E27FC236}">
              <a16:creationId xmlns:a16="http://schemas.microsoft.com/office/drawing/2014/main" id="{B999E75F-EBFF-8549-9608-9C57E5504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27863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113</xdr:row>
      <xdr:rowOff>0</xdr:rowOff>
    </xdr:from>
    <xdr:ext cx="12700" cy="12700"/>
    <xdr:pic>
      <xdr:nvPicPr>
        <xdr:cNvPr id="706" name="Picture 705" descr="page1image3732624">
          <a:extLst>
            <a:ext uri="{FF2B5EF4-FFF2-40B4-BE49-F238E27FC236}">
              <a16:creationId xmlns:a16="http://schemas.microsoft.com/office/drawing/2014/main" id="{0DB20710-A779-4143-BDBC-347EE0CEA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27647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113</xdr:row>
      <xdr:rowOff>0</xdr:rowOff>
    </xdr:from>
    <xdr:ext cx="12700" cy="12700"/>
    <xdr:pic>
      <xdr:nvPicPr>
        <xdr:cNvPr id="707" name="Picture 706" descr="page1image3774432">
          <a:extLst>
            <a:ext uri="{FF2B5EF4-FFF2-40B4-BE49-F238E27FC236}">
              <a16:creationId xmlns:a16="http://schemas.microsoft.com/office/drawing/2014/main" id="{D99714BF-D179-A34C-9C1E-B75D04729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27647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113</xdr:row>
      <xdr:rowOff>0</xdr:rowOff>
    </xdr:from>
    <xdr:ext cx="12700" cy="12700"/>
    <xdr:pic>
      <xdr:nvPicPr>
        <xdr:cNvPr id="708" name="Picture 707" descr="page1image3732624">
          <a:extLst>
            <a:ext uri="{FF2B5EF4-FFF2-40B4-BE49-F238E27FC236}">
              <a16:creationId xmlns:a16="http://schemas.microsoft.com/office/drawing/2014/main" id="{78CAC6E5-EE69-9F46-81CC-B517C1D5BF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27647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113</xdr:row>
      <xdr:rowOff>0</xdr:rowOff>
    </xdr:from>
    <xdr:ext cx="12700" cy="12700"/>
    <xdr:pic>
      <xdr:nvPicPr>
        <xdr:cNvPr id="709" name="Picture 708" descr="page1image3732624">
          <a:extLst>
            <a:ext uri="{FF2B5EF4-FFF2-40B4-BE49-F238E27FC236}">
              <a16:creationId xmlns:a16="http://schemas.microsoft.com/office/drawing/2014/main" id="{D33BC0AF-C59C-0D41-823B-EBA9E6AC4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27647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114</xdr:row>
      <xdr:rowOff>0</xdr:rowOff>
    </xdr:from>
    <xdr:ext cx="12700" cy="12700"/>
    <xdr:pic>
      <xdr:nvPicPr>
        <xdr:cNvPr id="710" name="Picture 709" descr="page1image3732624">
          <a:extLst>
            <a:ext uri="{FF2B5EF4-FFF2-40B4-BE49-F238E27FC236}">
              <a16:creationId xmlns:a16="http://schemas.microsoft.com/office/drawing/2014/main" id="{C3874343-F541-CE42-832E-260BD6159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27863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114</xdr:row>
      <xdr:rowOff>0</xdr:rowOff>
    </xdr:from>
    <xdr:ext cx="12700" cy="12700"/>
    <xdr:pic>
      <xdr:nvPicPr>
        <xdr:cNvPr id="711" name="Picture 710" descr="page1image3774432">
          <a:extLst>
            <a:ext uri="{FF2B5EF4-FFF2-40B4-BE49-F238E27FC236}">
              <a16:creationId xmlns:a16="http://schemas.microsoft.com/office/drawing/2014/main" id="{A94D6A2D-D2AA-004A-A8E4-A02AFC6F6B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27863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114</xdr:row>
      <xdr:rowOff>0</xdr:rowOff>
    </xdr:from>
    <xdr:ext cx="12700" cy="12700"/>
    <xdr:pic>
      <xdr:nvPicPr>
        <xdr:cNvPr id="712" name="Picture 711" descr="page1image3732624">
          <a:extLst>
            <a:ext uri="{FF2B5EF4-FFF2-40B4-BE49-F238E27FC236}">
              <a16:creationId xmlns:a16="http://schemas.microsoft.com/office/drawing/2014/main" id="{34731F6B-86A0-934C-8E34-7F829B8E1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27863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113</xdr:row>
      <xdr:rowOff>0</xdr:rowOff>
    </xdr:from>
    <xdr:ext cx="12700" cy="12700"/>
    <xdr:pic>
      <xdr:nvPicPr>
        <xdr:cNvPr id="713" name="Picture 712" descr="page1image3774432">
          <a:extLst>
            <a:ext uri="{FF2B5EF4-FFF2-40B4-BE49-F238E27FC236}">
              <a16:creationId xmlns:a16="http://schemas.microsoft.com/office/drawing/2014/main" id="{5DB31470-E051-3740-9E39-8CADAE319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27647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113</xdr:row>
      <xdr:rowOff>0</xdr:rowOff>
    </xdr:from>
    <xdr:ext cx="12700" cy="12700"/>
    <xdr:pic>
      <xdr:nvPicPr>
        <xdr:cNvPr id="714" name="Picture 713" descr="page1image3732624">
          <a:extLst>
            <a:ext uri="{FF2B5EF4-FFF2-40B4-BE49-F238E27FC236}">
              <a16:creationId xmlns:a16="http://schemas.microsoft.com/office/drawing/2014/main" id="{73C54DCA-70AD-8945-9F5A-01EE2E5068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27647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19</xdr:row>
      <xdr:rowOff>0</xdr:rowOff>
    </xdr:from>
    <xdr:ext cx="12700" cy="12700"/>
    <xdr:pic>
      <xdr:nvPicPr>
        <xdr:cNvPr id="715" name="Picture 714" descr="page1image3774432">
          <a:extLst>
            <a:ext uri="{FF2B5EF4-FFF2-40B4-BE49-F238E27FC236}">
              <a16:creationId xmlns:a16="http://schemas.microsoft.com/office/drawing/2014/main" id="{C3BE5834-94F9-9F45-93B3-29361F415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4762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19</xdr:row>
      <xdr:rowOff>0</xdr:rowOff>
    </xdr:from>
    <xdr:ext cx="12700" cy="12700"/>
    <xdr:pic>
      <xdr:nvPicPr>
        <xdr:cNvPr id="716" name="Picture 715" descr="page1image3732624">
          <a:extLst>
            <a:ext uri="{FF2B5EF4-FFF2-40B4-BE49-F238E27FC236}">
              <a16:creationId xmlns:a16="http://schemas.microsoft.com/office/drawing/2014/main" id="{144656D5-078E-B244-824D-354E062E0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4762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113</xdr:row>
      <xdr:rowOff>0</xdr:rowOff>
    </xdr:from>
    <xdr:ext cx="12700" cy="12700"/>
    <xdr:pic>
      <xdr:nvPicPr>
        <xdr:cNvPr id="717" name="Picture 716" descr="page1image3732624">
          <a:extLst>
            <a:ext uri="{FF2B5EF4-FFF2-40B4-BE49-F238E27FC236}">
              <a16:creationId xmlns:a16="http://schemas.microsoft.com/office/drawing/2014/main" id="{77B4BB49-9F19-B044-85F7-7F760769FB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276479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285</xdr:row>
      <xdr:rowOff>0</xdr:rowOff>
    </xdr:from>
    <xdr:ext cx="12700" cy="12700"/>
    <xdr:pic>
      <xdr:nvPicPr>
        <xdr:cNvPr id="718" name="Picture 717" descr="page1image3774432">
          <a:extLst>
            <a:ext uri="{FF2B5EF4-FFF2-40B4-BE49-F238E27FC236}">
              <a16:creationId xmlns:a16="http://schemas.microsoft.com/office/drawing/2014/main" id="{7E7B77C2-9C8B-F24A-8AE1-192631716D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3418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285</xdr:row>
      <xdr:rowOff>0</xdr:rowOff>
    </xdr:from>
    <xdr:ext cx="12700" cy="12700"/>
    <xdr:pic>
      <xdr:nvPicPr>
        <xdr:cNvPr id="719" name="Picture 718" descr="page1image3732624">
          <a:extLst>
            <a:ext uri="{FF2B5EF4-FFF2-40B4-BE49-F238E27FC236}">
              <a16:creationId xmlns:a16="http://schemas.microsoft.com/office/drawing/2014/main" id="{80F5DB3A-E2D4-AE4D-BD6C-A61318ACC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3418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20" name="Picture 719" descr="page1image3732624">
          <a:extLst>
            <a:ext uri="{FF2B5EF4-FFF2-40B4-BE49-F238E27FC236}">
              <a16:creationId xmlns:a16="http://schemas.microsoft.com/office/drawing/2014/main" id="{D33EE3AC-6B4E-EE43-B0A9-E7FB9C5E58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21" name="Picture 720" descr="page1image3774432">
          <a:extLst>
            <a:ext uri="{FF2B5EF4-FFF2-40B4-BE49-F238E27FC236}">
              <a16:creationId xmlns:a16="http://schemas.microsoft.com/office/drawing/2014/main" id="{FA6C1274-2DED-B44B-8B7E-E5B016294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22" name="Picture 721" descr="page1image3732624">
          <a:extLst>
            <a:ext uri="{FF2B5EF4-FFF2-40B4-BE49-F238E27FC236}">
              <a16:creationId xmlns:a16="http://schemas.microsoft.com/office/drawing/2014/main" id="{BE6143CA-7336-CF4D-84E6-52904EE9CB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23" name="Picture 722" descr="page1image3732624">
          <a:extLst>
            <a:ext uri="{FF2B5EF4-FFF2-40B4-BE49-F238E27FC236}">
              <a16:creationId xmlns:a16="http://schemas.microsoft.com/office/drawing/2014/main" id="{21FC8762-D142-A04C-A6F4-1327E67C5C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24" name="Picture 723" descr="page1image3732624">
          <a:extLst>
            <a:ext uri="{FF2B5EF4-FFF2-40B4-BE49-F238E27FC236}">
              <a16:creationId xmlns:a16="http://schemas.microsoft.com/office/drawing/2014/main" id="{AD9A2727-9857-8F4B-961D-619C357158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25" name="Picture 724" descr="page1image3774432">
          <a:extLst>
            <a:ext uri="{FF2B5EF4-FFF2-40B4-BE49-F238E27FC236}">
              <a16:creationId xmlns:a16="http://schemas.microsoft.com/office/drawing/2014/main" id="{C458A7F1-3DA6-244B-A26C-54CBE0F79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26" name="Picture 725" descr="page1image3732624">
          <a:extLst>
            <a:ext uri="{FF2B5EF4-FFF2-40B4-BE49-F238E27FC236}">
              <a16:creationId xmlns:a16="http://schemas.microsoft.com/office/drawing/2014/main" id="{48D252D1-49C6-914C-91B4-479BBDA43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27" name="Picture 726" descr="page1image3774432">
          <a:extLst>
            <a:ext uri="{FF2B5EF4-FFF2-40B4-BE49-F238E27FC236}">
              <a16:creationId xmlns:a16="http://schemas.microsoft.com/office/drawing/2014/main" id="{2DB01AEB-54ED-964D-90DA-829D7CAB7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28" name="Picture 727" descr="page1image3732624">
          <a:extLst>
            <a:ext uri="{FF2B5EF4-FFF2-40B4-BE49-F238E27FC236}">
              <a16:creationId xmlns:a16="http://schemas.microsoft.com/office/drawing/2014/main" id="{91D5D886-9313-3E44-8E02-BEA2431DE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29" name="Picture 728" descr="page1image3732624">
          <a:extLst>
            <a:ext uri="{FF2B5EF4-FFF2-40B4-BE49-F238E27FC236}">
              <a16:creationId xmlns:a16="http://schemas.microsoft.com/office/drawing/2014/main" id="{E18B26F1-A0FB-0D46-9A1C-D3A5E251E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30" name="Picture 729" descr="page1image3774432">
          <a:extLst>
            <a:ext uri="{FF2B5EF4-FFF2-40B4-BE49-F238E27FC236}">
              <a16:creationId xmlns:a16="http://schemas.microsoft.com/office/drawing/2014/main" id="{86C9A0B7-A998-394F-B0AA-2E2051700B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31" name="Picture 730" descr="page1image3732624">
          <a:extLst>
            <a:ext uri="{FF2B5EF4-FFF2-40B4-BE49-F238E27FC236}">
              <a16:creationId xmlns:a16="http://schemas.microsoft.com/office/drawing/2014/main" id="{609F7B3E-0582-A049-BC42-C23E2BCB7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32" name="Picture 731" descr="page1image3774432">
          <a:extLst>
            <a:ext uri="{FF2B5EF4-FFF2-40B4-BE49-F238E27FC236}">
              <a16:creationId xmlns:a16="http://schemas.microsoft.com/office/drawing/2014/main" id="{9F95DCED-DDA7-B44A-BBDB-1EA3734298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33" name="Picture 732" descr="page1image3732624">
          <a:extLst>
            <a:ext uri="{FF2B5EF4-FFF2-40B4-BE49-F238E27FC236}">
              <a16:creationId xmlns:a16="http://schemas.microsoft.com/office/drawing/2014/main" id="{C80C41C3-859F-3644-B406-845F36C4D6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286</xdr:row>
      <xdr:rowOff>0</xdr:rowOff>
    </xdr:from>
    <xdr:ext cx="12700" cy="12700"/>
    <xdr:pic>
      <xdr:nvPicPr>
        <xdr:cNvPr id="734" name="Picture 733" descr="page1image3732624">
          <a:extLst>
            <a:ext uri="{FF2B5EF4-FFF2-40B4-BE49-F238E27FC236}">
              <a16:creationId xmlns:a16="http://schemas.microsoft.com/office/drawing/2014/main" id="{2DDCB81E-DA4E-7A4F-BB96-E463538AA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3634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286</xdr:row>
      <xdr:rowOff>0</xdr:rowOff>
    </xdr:from>
    <xdr:ext cx="12700" cy="12700"/>
    <xdr:pic>
      <xdr:nvPicPr>
        <xdr:cNvPr id="735" name="Picture 734" descr="page1image3774432">
          <a:extLst>
            <a:ext uri="{FF2B5EF4-FFF2-40B4-BE49-F238E27FC236}">
              <a16:creationId xmlns:a16="http://schemas.microsoft.com/office/drawing/2014/main" id="{D84474F4-F3CC-1440-8377-3A3E2C1DE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3634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286</xdr:row>
      <xdr:rowOff>0</xdr:rowOff>
    </xdr:from>
    <xdr:ext cx="12700" cy="12700"/>
    <xdr:pic>
      <xdr:nvPicPr>
        <xdr:cNvPr id="736" name="Picture 735" descr="page1image3732624">
          <a:extLst>
            <a:ext uri="{FF2B5EF4-FFF2-40B4-BE49-F238E27FC236}">
              <a16:creationId xmlns:a16="http://schemas.microsoft.com/office/drawing/2014/main" id="{62032688-80F5-B04F-AB9B-5B91B841E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3634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286</xdr:row>
      <xdr:rowOff>0</xdr:rowOff>
    </xdr:from>
    <xdr:ext cx="12700" cy="12700"/>
    <xdr:pic>
      <xdr:nvPicPr>
        <xdr:cNvPr id="737" name="Picture 736" descr="page1image3732624">
          <a:extLst>
            <a:ext uri="{FF2B5EF4-FFF2-40B4-BE49-F238E27FC236}">
              <a16:creationId xmlns:a16="http://schemas.microsoft.com/office/drawing/2014/main" id="{4DEE1AB5-2EE3-764B-A0C1-A345E9889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3634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38" name="Picture 737" descr="page1image3732624">
          <a:extLst>
            <a:ext uri="{FF2B5EF4-FFF2-40B4-BE49-F238E27FC236}">
              <a16:creationId xmlns:a16="http://schemas.microsoft.com/office/drawing/2014/main" id="{73D881EE-D5B8-2946-9142-54F36FBFE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39" name="Picture 738" descr="page1image3774432">
          <a:extLst>
            <a:ext uri="{FF2B5EF4-FFF2-40B4-BE49-F238E27FC236}">
              <a16:creationId xmlns:a16="http://schemas.microsoft.com/office/drawing/2014/main" id="{8434BE76-D6CD-0E45-9AA7-A554F01C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40" name="Picture 739" descr="page1image3732624">
          <a:extLst>
            <a:ext uri="{FF2B5EF4-FFF2-40B4-BE49-F238E27FC236}">
              <a16:creationId xmlns:a16="http://schemas.microsoft.com/office/drawing/2014/main" id="{184C8143-34CF-5849-A410-A3EF3EBB62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286</xdr:row>
      <xdr:rowOff>0</xdr:rowOff>
    </xdr:from>
    <xdr:ext cx="12700" cy="12700"/>
    <xdr:pic>
      <xdr:nvPicPr>
        <xdr:cNvPr id="741" name="Picture 740" descr="page1image3774432">
          <a:extLst>
            <a:ext uri="{FF2B5EF4-FFF2-40B4-BE49-F238E27FC236}">
              <a16:creationId xmlns:a16="http://schemas.microsoft.com/office/drawing/2014/main" id="{63CE0A97-EDC2-094C-818F-69EDF8D84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3634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286</xdr:row>
      <xdr:rowOff>0</xdr:rowOff>
    </xdr:from>
    <xdr:ext cx="12700" cy="12700"/>
    <xdr:pic>
      <xdr:nvPicPr>
        <xdr:cNvPr id="742" name="Picture 741" descr="page1image3732624">
          <a:extLst>
            <a:ext uri="{FF2B5EF4-FFF2-40B4-BE49-F238E27FC236}">
              <a16:creationId xmlns:a16="http://schemas.microsoft.com/office/drawing/2014/main" id="{459F094D-BC3E-D445-A302-46BFF3157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3634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286</xdr:row>
      <xdr:rowOff>0</xdr:rowOff>
    </xdr:from>
    <xdr:ext cx="12700" cy="12700"/>
    <xdr:pic>
      <xdr:nvPicPr>
        <xdr:cNvPr id="743" name="Picture 742" descr="page1image3732624">
          <a:extLst>
            <a:ext uri="{FF2B5EF4-FFF2-40B4-BE49-F238E27FC236}">
              <a16:creationId xmlns:a16="http://schemas.microsoft.com/office/drawing/2014/main" id="{87AF0072-9B74-AC4B-93D2-D2726114A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3634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286</xdr:row>
      <xdr:rowOff>0</xdr:rowOff>
    </xdr:from>
    <xdr:ext cx="12700" cy="12700"/>
    <xdr:pic>
      <xdr:nvPicPr>
        <xdr:cNvPr id="744" name="Picture 743" descr="page1image3732624">
          <a:extLst>
            <a:ext uri="{FF2B5EF4-FFF2-40B4-BE49-F238E27FC236}">
              <a16:creationId xmlns:a16="http://schemas.microsoft.com/office/drawing/2014/main" id="{4BC953C3-B366-F148-8F1C-62B60A97F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3634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286</xdr:row>
      <xdr:rowOff>0</xdr:rowOff>
    </xdr:from>
    <xdr:ext cx="12700" cy="12700"/>
    <xdr:pic>
      <xdr:nvPicPr>
        <xdr:cNvPr id="745" name="Picture 744" descr="page1image3774432">
          <a:extLst>
            <a:ext uri="{FF2B5EF4-FFF2-40B4-BE49-F238E27FC236}">
              <a16:creationId xmlns:a16="http://schemas.microsoft.com/office/drawing/2014/main" id="{D381AE3B-BB1F-4A44-99CB-DF7A085D1B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3634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286</xdr:row>
      <xdr:rowOff>0</xdr:rowOff>
    </xdr:from>
    <xdr:ext cx="12700" cy="12700"/>
    <xdr:pic>
      <xdr:nvPicPr>
        <xdr:cNvPr id="746" name="Picture 745" descr="page1image3732624">
          <a:extLst>
            <a:ext uri="{FF2B5EF4-FFF2-40B4-BE49-F238E27FC236}">
              <a16:creationId xmlns:a16="http://schemas.microsoft.com/office/drawing/2014/main" id="{758C6F63-C6CD-8445-8A9D-661475C649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3634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286</xdr:row>
      <xdr:rowOff>0</xdr:rowOff>
    </xdr:from>
    <xdr:ext cx="12700" cy="12700"/>
    <xdr:pic>
      <xdr:nvPicPr>
        <xdr:cNvPr id="747" name="Picture 746" descr="page1image3732624">
          <a:extLst>
            <a:ext uri="{FF2B5EF4-FFF2-40B4-BE49-F238E27FC236}">
              <a16:creationId xmlns:a16="http://schemas.microsoft.com/office/drawing/2014/main" id="{D622600F-98C9-7648-A97B-C5396988BA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3634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48" name="Picture 747" descr="page1image3732624">
          <a:extLst>
            <a:ext uri="{FF2B5EF4-FFF2-40B4-BE49-F238E27FC236}">
              <a16:creationId xmlns:a16="http://schemas.microsoft.com/office/drawing/2014/main" id="{A6710360-CB94-854C-90C4-172F561C2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49" name="Picture 748" descr="page1image3774432">
          <a:extLst>
            <a:ext uri="{FF2B5EF4-FFF2-40B4-BE49-F238E27FC236}">
              <a16:creationId xmlns:a16="http://schemas.microsoft.com/office/drawing/2014/main" id="{99097EA7-0E84-8646-9BA4-AD726EC49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50" name="Picture 749" descr="page1image3732624">
          <a:extLst>
            <a:ext uri="{FF2B5EF4-FFF2-40B4-BE49-F238E27FC236}">
              <a16:creationId xmlns:a16="http://schemas.microsoft.com/office/drawing/2014/main" id="{D9C02295-C838-F443-8568-0DD203F4C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286</xdr:row>
      <xdr:rowOff>0</xdr:rowOff>
    </xdr:from>
    <xdr:ext cx="12700" cy="12700"/>
    <xdr:pic>
      <xdr:nvPicPr>
        <xdr:cNvPr id="751" name="Picture 750" descr="page1image3774432">
          <a:extLst>
            <a:ext uri="{FF2B5EF4-FFF2-40B4-BE49-F238E27FC236}">
              <a16:creationId xmlns:a16="http://schemas.microsoft.com/office/drawing/2014/main" id="{A45D53B0-E6BA-7C4A-B94C-7D1BCAB48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3634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286</xdr:row>
      <xdr:rowOff>0</xdr:rowOff>
    </xdr:from>
    <xdr:ext cx="12700" cy="12700"/>
    <xdr:pic>
      <xdr:nvPicPr>
        <xdr:cNvPr id="752" name="Picture 751" descr="page1image3732624">
          <a:extLst>
            <a:ext uri="{FF2B5EF4-FFF2-40B4-BE49-F238E27FC236}">
              <a16:creationId xmlns:a16="http://schemas.microsoft.com/office/drawing/2014/main" id="{296D544C-5BEF-8344-9ADB-81DF652E4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3634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286</xdr:row>
      <xdr:rowOff>0</xdr:rowOff>
    </xdr:from>
    <xdr:ext cx="12700" cy="12700"/>
    <xdr:pic>
      <xdr:nvPicPr>
        <xdr:cNvPr id="753" name="Picture 752" descr="page1image3732624">
          <a:extLst>
            <a:ext uri="{FF2B5EF4-FFF2-40B4-BE49-F238E27FC236}">
              <a16:creationId xmlns:a16="http://schemas.microsoft.com/office/drawing/2014/main" id="{9FAA6E00-F878-834B-BA06-8306522DD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73634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54" name="Picture 753" descr="page1image3732624">
          <a:extLst>
            <a:ext uri="{FF2B5EF4-FFF2-40B4-BE49-F238E27FC236}">
              <a16:creationId xmlns:a16="http://schemas.microsoft.com/office/drawing/2014/main" id="{4A828D88-91F2-7E48-82E3-21950DA36B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55" name="Picture 754" descr="page1image3774432">
          <a:extLst>
            <a:ext uri="{FF2B5EF4-FFF2-40B4-BE49-F238E27FC236}">
              <a16:creationId xmlns:a16="http://schemas.microsoft.com/office/drawing/2014/main" id="{3095FB4B-B6CD-BF44-9359-A643D85F7E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56" name="Picture 755" descr="page1image3732624">
          <a:extLst>
            <a:ext uri="{FF2B5EF4-FFF2-40B4-BE49-F238E27FC236}">
              <a16:creationId xmlns:a16="http://schemas.microsoft.com/office/drawing/2014/main" id="{E826A8FE-19BA-2648-83D0-1813F1F4DE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57" name="Picture 756" descr="page1image3732624">
          <a:extLst>
            <a:ext uri="{FF2B5EF4-FFF2-40B4-BE49-F238E27FC236}">
              <a16:creationId xmlns:a16="http://schemas.microsoft.com/office/drawing/2014/main" id="{E846840B-3583-824C-8735-B11FD94DE0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58" name="Picture 757" descr="page1image3732624">
          <a:extLst>
            <a:ext uri="{FF2B5EF4-FFF2-40B4-BE49-F238E27FC236}">
              <a16:creationId xmlns:a16="http://schemas.microsoft.com/office/drawing/2014/main" id="{E9B65EC2-BA50-C041-BA64-E6BFC311B5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59" name="Picture 758" descr="page1image3774432">
          <a:extLst>
            <a:ext uri="{FF2B5EF4-FFF2-40B4-BE49-F238E27FC236}">
              <a16:creationId xmlns:a16="http://schemas.microsoft.com/office/drawing/2014/main" id="{6DC15A63-37D1-F842-A6B1-01C2C8A873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60" name="Picture 759" descr="page1image3732624">
          <a:extLst>
            <a:ext uri="{FF2B5EF4-FFF2-40B4-BE49-F238E27FC236}">
              <a16:creationId xmlns:a16="http://schemas.microsoft.com/office/drawing/2014/main" id="{D0E22E44-AF89-BD45-8B4E-D2598D5CDD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61" name="Picture 760" descr="page1image3774432">
          <a:extLst>
            <a:ext uri="{FF2B5EF4-FFF2-40B4-BE49-F238E27FC236}">
              <a16:creationId xmlns:a16="http://schemas.microsoft.com/office/drawing/2014/main" id="{A987B930-7E54-7C44-BF00-FE5B457ED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62" name="Picture 761" descr="page1image3732624">
          <a:extLst>
            <a:ext uri="{FF2B5EF4-FFF2-40B4-BE49-F238E27FC236}">
              <a16:creationId xmlns:a16="http://schemas.microsoft.com/office/drawing/2014/main" id="{848060D1-5647-FE49-A8EE-A7DFD5A93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63" name="Picture 762" descr="page1image3774432">
          <a:extLst>
            <a:ext uri="{FF2B5EF4-FFF2-40B4-BE49-F238E27FC236}">
              <a16:creationId xmlns:a16="http://schemas.microsoft.com/office/drawing/2014/main" id="{F5FFBECA-6DD7-0447-8C8E-247B2CC70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64" name="Picture 763" descr="page1image3732624">
          <a:extLst>
            <a:ext uri="{FF2B5EF4-FFF2-40B4-BE49-F238E27FC236}">
              <a16:creationId xmlns:a16="http://schemas.microsoft.com/office/drawing/2014/main" id="{FE6D31D4-6E91-AB44-AE87-2B1819DA7A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65" name="Picture 764" descr="page1image3732624">
          <a:extLst>
            <a:ext uri="{FF2B5EF4-FFF2-40B4-BE49-F238E27FC236}">
              <a16:creationId xmlns:a16="http://schemas.microsoft.com/office/drawing/2014/main" id="{D3580A21-5BA9-9B47-9E66-1D1C4495D2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66" name="Picture 765" descr="page1image3774432">
          <a:extLst>
            <a:ext uri="{FF2B5EF4-FFF2-40B4-BE49-F238E27FC236}">
              <a16:creationId xmlns:a16="http://schemas.microsoft.com/office/drawing/2014/main" id="{B8BF86A5-9A15-0B4F-A761-5BE603FBE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67" name="Picture 766" descr="page1image3732624">
          <a:extLst>
            <a:ext uri="{FF2B5EF4-FFF2-40B4-BE49-F238E27FC236}">
              <a16:creationId xmlns:a16="http://schemas.microsoft.com/office/drawing/2014/main" id="{FE897FA3-3733-2641-BB81-051745846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68" name="Picture 767" descr="page1image3732624">
          <a:extLst>
            <a:ext uri="{FF2B5EF4-FFF2-40B4-BE49-F238E27FC236}">
              <a16:creationId xmlns:a16="http://schemas.microsoft.com/office/drawing/2014/main" id="{EBA57CDB-5888-DB4D-B2E1-161AB0E7B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69" name="Picture 768" descr="page1image3774432">
          <a:extLst>
            <a:ext uri="{FF2B5EF4-FFF2-40B4-BE49-F238E27FC236}">
              <a16:creationId xmlns:a16="http://schemas.microsoft.com/office/drawing/2014/main" id="{1CAF869F-837C-FE4E-B2B8-1B1CF2718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70" name="Picture 769" descr="page1image3732624">
          <a:extLst>
            <a:ext uri="{FF2B5EF4-FFF2-40B4-BE49-F238E27FC236}">
              <a16:creationId xmlns:a16="http://schemas.microsoft.com/office/drawing/2014/main" id="{018EF058-81FE-FF46-A25A-2B2F20437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712</xdr:row>
      <xdr:rowOff>0</xdr:rowOff>
    </xdr:from>
    <xdr:ext cx="12700" cy="12700"/>
    <xdr:pic>
      <xdr:nvPicPr>
        <xdr:cNvPr id="771" name="Picture 770" descr="page1image3732624">
          <a:extLst>
            <a:ext uri="{FF2B5EF4-FFF2-40B4-BE49-F238E27FC236}">
              <a16:creationId xmlns:a16="http://schemas.microsoft.com/office/drawing/2014/main" id="{441145B5-B439-7C48-916A-29DC169E4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401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712</xdr:row>
      <xdr:rowOff>0</xdr:rowOff>
    </xdr:from>
    <xdr:ext cx="12700" cy="12700"/>
    <xdr:pic>
      <xdr:nvPicPr>
        <xdr:cNvPr id="772" name="Picture 771" descr="page1image3774432">
          <a:extLst>
            <a:ext uri="{FF2B5EF4-FFF2-40B4-BE49-F238E27FC236}">
              <a16:creationId xmlns:a16="http://schemas.microsoft.com/office/drawing/2014/main" id="{BA846D14-1F0F-374B-86E7-75AD6C985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401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712</xdr:row>
      <xdr:rowOff>0</xdr:rowOff>
    </xdr:from>
    <xdr:ext cx="12700" cy="12700"/>
    <xdr:pic>
      <xdr:nvPicPr>
        <xdr:cNvPr id="773" name="Picture 772" descr="page1image3732624">
          <a:extLst>
            <a:ext uri="{FF2B5EF4-FFF2-40B4-BE49-F238E27FC236}">
              <a16:creationId xmlns:a16="http://schemas.microsoft.com/office/drawing/2014/main" id="{ADD26224-A347-1E40-98BB-64E2B7BC0D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401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74" name="Picture 773" descr="page1image3732624">
          <a:extLst>
            <a:ext uri="{FF2B5EF4-FFF2-40B4-BE49-F238E27FC236}">
              <a16:creationId xmlns:a16="http://schemas.microsoft.com/office/drawing/2014/main" id="{7BDFAA14-888E-D043-8F7F-04D6C7B0B0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75" name="Picture 774" descr="page1image3774432">
          <a:extLst>
            <a:ext uri="{FF2B5EF4-FFF2-40B4-BE49-F238E27FC236}">
              <a16:creationId xmlns:a16="http://schemas.microsoft.com/office/drawing/2014/main" id="{AE93B3F1-7C2C-844D-924F-14CDFBFB94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76" name="Picture 775" descr="page1image3732624">
          <a:extLst>
            <a:ext uri="{FF2B5EF4-FFF2-40B4-BE49-F238E27FC236}">
              <a16:creationId xmlns:a16="http://schemas.microsoft.com/office/drawing/2014/main" id="{7F2AC660-3B66-4B4C-9EE1-57AB5F99C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77" name="Picture 776" descr="page1image3732624">
          <a:extLst>
            <a:ext uri="{FF2B5EF4-FFF2-40B4-BE49-F238E27FC236}">
              <a16:creationId xmlns:a16="http://schemas.microsoft.com/office/drawing/2014/main" id="{8FD010A0-36DA-E940-B2D3-1F1400291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712</xdr:row>
      <xdr:rowOff>0</xdr:rowOff>
    </xdr:from>
    <xdr:ext cx="12700" cy="12700"/>
    <xdr:pic>
      <xdr:nvPicPr>
        <xdr:cNvPr id="778" name="Picture 777" descr="page1image3732624">
          <a:extLst>
            <a:ext uri="{FF2B5EF4-FFF2-40B4-BE49-F238E27FC236}">
              <a16:creationId xmlns:a16="http://schemas.microsoft.com/office/drawing/2014/main" id="{88F4159D-6713-F44A-A6D6-7C5253AE3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401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712</xdr:row>
      <xdr:rowOff>0</xdr:rowOff>
    </xdr:from>
    <xdr:ext cx="12700" cy="12700"/>
    <xdr:pic>
      <xdr:nvPicPr>
        <xdr:cNvPr id="779" name="Picture 778" descr="page1image3774432">
          <a:extLst>
            <a:ext uri="{FF2B5EF4-FFF2-40B4-BE49-F238E27FC236}">
              <a16:creationId xmlns:a16="http://schemas.microsoft.com/office/drawing/2014/main" id="{98F3559B-D149-204C-8A3A-18786C649B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401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712</xdr:row>
      <xdr:rowOff>0</xdr:rowOff>
    </xdr:from>
    <xdr:ext cx="12700" cy="12700"/>
    <xdr:pic>
      <xdr:nvPicPr>
        <xdr:cNvPr id="780" name="Picture 779" descr="page1image3732624">
          <a:extLst>
            <a:ext uri="{FF2B5EF4-FFF2-40B4-BE49-F238E27FC236}">
              <a16:creationId xmlns:a16="http://schemas.microsoft.com/office/drawing/2014/main" id="{57935545-7E75-4C4B-B671-31EF65D3F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401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81" name="Picture 780" descr="page1image3774432">
          <a:extLst>
            <a:ext uri="{FF2B5EF4-FFF2-40B4-BE49-F238E27FC236}">
              <a16:creationId xmlns:a16="http://schemas.microsoft.com/office/drawing/2014/main" id="{32F4770F-4E4B-E546-9290-6DA2B7C592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82" name="Picture 781" descr="page1image3732624">
          <a:extLst>
            <a:ext uri="{FF2B5EF4-FFF2-40B4-BE49-F238E27FC236}">
              <a16:creationId xmlns:a16="http://schemas.microsoft.com/office/drawing/2014/main" id="{914115F1-6A32-8C4B-A341-2AC7AA4591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709</xdr:row>
      <xdr:rowOff>0</xdr:rowOff>
    </xdr:from>
    <xdr:ext cx="12700" cy="12700"/>
    <xdr:pic>
      <xdr:nvPicPr>
        <xdr:cNvPr id="783" name="Picture 782" descr="page1image3732624">
          <a:extLst>
            <a:ext uri="{FF2B5EF4-FFF2-40B4-BE49-F238E27FC236}">
              <a16:creationId xmlns:a16="http://schemas.microsoft.com/office/drawing/2014/main" id="{63DB0D0B-C78D-244C-BA2B-0CA0C9ED2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3362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712</xdr:row>
      <xdr:rowOff>0</xdr:rowOff>
    </xdr:from>
    <xdr:ext cx="12700" cy="12700"/>
    <xdr:pic>
      <xdr:nvPicPr>
        <xdr:cNvPr id="784" name="Picture 783" descr="page1image3732624">
          <a:extLst>
            <a:ext uri="{FF2B5EF4-FFF2-40B4-BE49-F238E27FC236}">
              <a16:creationId xmlns:a16="http://schemas.microsoft.com/office/drawing/2014/main" id="{B17903B6-DC2A-D04A-8EE2-7418F8FE8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401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712</xdr:row>
      <xdr:rowOff>0</xdr:rowOff>
    </xdr:from>
    <xdr:ext cx="12700" cy="12700"/>
    <xdr:pic>
      <xdr:nvPicPr>
        <xdr:cNvPr id="785" name="Picture 784" descr="page1image3774432">
          <a:extLst>
            <a:ext uri="{FF2B5EF4-FFF2-40B4-BE49-F238E27FC236}">
              <a16:creationId xmlns:a16="http://schemas.microsoft.com/office/drawing/2014/main" id="{3E14A165-B063-5D42-9F7A-5271E3185E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401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712</xdr:row>
      <xdr:rowOff>0</xdr:rowOff>
    </xdr:from>
    <xdr:ext cx="12700" cy="12700"/>
    <xdr:pic>
      <xdr:nvPicPr>
        <xdr:cNvPr id="786" name="Picture 785" descr="page1image3732624">
          <a:extLst>
            <a:ext uri="{FF2B5EF4-FFF2-40B4-BE49-F238E27FC236}">
              <a16:creationId xmlns:a16="http://schemas.microsoft.com/office/drawing/2014/main" id="{B0F62839-355B-6242-8DE9-FE1BB55E4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401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714</xdr:row>
      <xdr:rowOff>0</xdr:rowOff>
    </xdr:from>
    <xdr:ext cx="12700" cy="12700"/>
    <xdr:pic>
      <xdr:nvPicPr>
        <xdr:cNvPr id="787" name="Picture 786" descr="page1image3732624">
          <a:extLst>
            <a:ext uri="{FF2B5EF4-FFF2-40B4-BE49-F238E27FC236}">
              <a16:creationId xmlns:a16="http://schemas.microsoft.com/office/drawing/2014/main" id="{85EF4BFB-0182-9146-AD07-190101832C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4442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714</xdr:row>
      <xdr:rowOff>0</xdr:rowOff>
    </xdr:from>
    <xdr:ext cx="12700" cy="12700"/>
    <xdr:pic>
      <xdr:nvPicPr>
        <xdr:cNvPr id="788" name="Picture 787" descr="page1image3774432">
          <a:extLst>
            <a:ext uri="{FF2B5EF4-FFF2-40B4-BE49-F238E27FC236}">
              <a16:creationId xmlns:a16="http://schemas.microsoft.com/office/drawing/2014/main" id="{173B3038-6080-5740-A619-9DAA8FDF2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4442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714</xdr:row>
      <xdr:rowOff>0</xdr:rowOff>
    </xdr:from>
    <xdr:ext cx="12700" cy="12700"/>
    <xdr:pic>
      <xdr:nvPicPr>
        <xdr:cNvPr id="789" name="Picture 788" descr="page1image3732624">
          <a:extLst>
            <a:ext uri="{FF2B5EF4-FFF2-40B4-BE49-F238E27FC236}">
              <a16:creationId xmlns:a16="http://schemas.microsoft.com/office/drawing/2014/main" id="{F737F767-94B3-ED43-82B4-B0062B101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4442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712</xdr:row>
      <xdr:rowOff>0</xdr:rowOff>
    </xdr:from>
    <xdr:ext cx="12700" cy="12700"/>
    <xdr:pic>
      <xdr:nvPicPr>
        <xdr:cNvPr id="790" name="Picture 789" descr="page1image3732624">
          <a:extLst>
            <a:ext uri="{FF2B5EF4-FFF2-40B4-BE49-F238E27FC236}">
              <a16:creationId xmlns:a16="http://schemas.microsoft.com/office/drawing/2014/main" id="{F970F0BD-5231-074E-9649-DE466E6212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401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712</xdr:row>
      <xdr:rowOff>0</xdr:rowOff>
    </xdr:from>
    <xdr:ext cx="12700" cy="12700"/>
    <xdr:pic>
      <xdr:nvPicPr>
        <xdr:cNvPr id="791" name="Picture 790" descr="page1image3774432">
          <a:extLst>
            <a:ext uri="{FF2B5EF4-FFF2-40B4-BE49-F238E27FC236}">
              <a16:creationId xmlns:a16="http://schemas.microsoft.com/office/drawing/2014/main" id="{10FE182B-2A10-5247-BCD9-258B2439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401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712</xdr:row>
      <xdr:rowOff>0</xdr:rowOff>
    </xdr:from>
    <xdr:ext cx="12700" cy="12700"/>
    <xdr:pic>
      <xdr:nvPicPr>
        <xdr:cNvPr id="792" name="Picture 791" descr="page1image3732624">
          <a:extLst>
            <a:ext uri="{FF2B5EF4-FFF2-40B4-BE49-F238E27FC236}">
              <a16:creationId xmlns:a16="http://schemas.microsoft.com/office/drawing/2014/main" id="{7F952444-4376-A641-9E32-F043E1E66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401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712</xdr:row>
      <xdr:rowOff>0</xdr:rowOff>
    </xdr:from>
    <xdr:ext cx="12700" cy="12700"/>
    <xdr:pic>
      <xdr:nvPicPr>
        <xdr:cNvPr id="793" name="Picture 792" descr="page1image3732624">
          <a:extLst>
            <a:ext uri="{FF2B5EF4-FFF2-40B4-BE49-F238E27FC236}">
              <a16:creationId xmlns:a16="http://schemas.microsoft.com/office/drawing/2014/main" id="{C9D8F602-E50F-F54D-A70F-DAF302797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401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714</xdr:row>
      <xdr:rowOff>0</xdr:rowOff>
    </xdr:from>
    <xdr:ext cx="12700" cy="12700"/>
    <xdr:pic>
      <xdr:nvPicPr>
        <xdr:cNvPr id="794" name="Picture 793" descr="page1image3732624">
          <a:extLst>
            <a:ext uri="{FF2B5EF4-FFF2-40B4-BE49-F238E27FC236}">
              <a16:creationId xmlns:a16="http://schemas.microsoft.com/office/drawing/2014/main" id="{B17F8F5D-63E9-354C-9BCB-A1453CE58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4442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714</xdr:row>
      <xdr:rowOff>0</xdr:rowOff>
    </xdr:from>
    <xdr:ext cx="12700" cy="12700"/>
    <xdr:pic>
      <xdr:nvPicPr>
        <xdr:cNvPr id="795" name="Picture 794" descr="page1image3774432">
          <a:extLst>
            <a:ext uri="{FF2B5EF4-FFF2-40B4-BE49-F238E27FC236}">
              <a16:creationId xmlns:a16="http://schemas.microsoft.com/office/drawing/2014/main" id="{DD995B1D-F03B-F541-81EF-D7D19BF124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4442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714</xdr:row>
      <xdr:rowOff>0</xdr:rowOff>
    </xdr:from>
    <xdr:ext cx="12700" cy="12700"/>
    <xdr:pic>
      <xdr:nvPicPr>
        <xdr:cNvPr id="796" name="Picture 795" descr="page1image3732624">
          <a:extLst>
            <a:ext uri="{FF2B5EF4-FFF2-40B4-BE49-F238E27FC236}">
              <a16:creationId xmlns:a16="http://schemas.microsoft.com/office/drawing/2014/main" id="{8B86BDA8-F217-DE47-852C-1ECBEF753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4442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712</xdr:row>
      <xdr:rowOff>0</xdr:rowOff>
    </xdr:from>
    <xdr:ext cx="12700" cy="12700"/>
    <xdr:pic>
      <xdr:nvPicPr>
        <xdr:cNvPr id="797" name="Picture 796" descr="page1image3774432">
          <a:extLst>
            <a:ext uri="{FF2B5EF4-FFF2-40B4-BE49-F238E27FC236}">
              <a16:creationId xmlns:a16="http://schemas.microsoft.com/office/drawing/2014/main" id="{B276AF10-B9DA-A244-8959-8E63E6D5C5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401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712</xdr:row>
      <xdr:rowOff>0</xdr:rowOff>
    </xdr:from>
    <xdr:ext cx="12700" cy="12700"/>
    <xdr:pic>
      <xdr:nvPicPr>
        <xdr:cNvPr id="798" name="Picture 797" descr="page1image3732624">
          <a:extLst>
            <a:ext uri="{FF2B5EF4-FFF2-40B4-BE49-F238E27FC236}">
              <a16:creationId xmlns:a16="http://schemas.microsoft.com/office/drawing/2014/main" id="{39A581AC-B62E-7045-A167-1E042ECEF7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401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712</xdr:row>
      <xdr:rowOff>0</xdr:rowOff>
    </xdr:from>
    <xdr:ext cx="12700" cy="12700"/>
    <xdr:pic>
      <xdr:nvPicPr>
        <xdr:cNvPr id="799" name="Picture 798" descr="page1image3732624">
          <a:extLst>
            <a:ext uri="{FF2B5EF4-FFF2-40B4-BE49-F238E27FC236}">
              <a16:creationId xmlns:a16="http://schemas.microsoft.com/office/drawing/2014/main" id="{0F8331EA-25B9-7343-A424-AE6443DCC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4010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444</xdr:row>
      <xdr:rowOff>0</xdr:rowOff>
    </xdr:from>
    <xdr:ext cx="12700" cy="12700"/>
    <xdr:pic>
      <xdr:nvPicPr>
        <xdr:cNvPr id="800" name="Picture 799" descr="page1image3732624">
          <a:extLst>
            <a:ext uri="{FF2B5EF4-FFF2-40B4-BE49-F238E27FC236}">
              <a16:creationId xmlns:a16="http://schemas.microsoft.com/office/drawing/2014/main" id="{63ACE5A0-B0AB-D445-8772-EA790C841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13360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444</xdr:row>
      <xdr:rowOff>0</xdr:rowOff>
    </xdr:from>
    <xdr:ext cx="12700" cy="12700"/>
    <xdr:pic>
      <xdr:nvPicPr>
        <xdr:cNvPr id="801" name="Picture 800" descr="page1image3774432">
          <a:extLst>
            <a:ext uri="{FF2B5EF4-FFF2-40B4-BE49-F238E27FC236}">
              <a16:creationId xmlns:a16="http://schemas.microsoft.com/office/drawing/2014/main" id="{7662524A-DB8D-6A4B-9533-8603EB6F7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13360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444</xdr:row>
      <xdr:rowOff>0</xdr:rowOff>
    </xdr:from>
    <xdr:ext cx="12700" cy="12700"/>
    <xdr:pic>
      <xdr:nvPicPr>
        <xdr:cNvPr id="802" name="Picture 801" descr="page1image3732624">
          <a:extLst>
            <a:ext uri="{FF2B5EF4-FFF2-40B4-BE49-F238E27FC236}">
              <a16:creationId xmlns:a16="http://schemas.microsoft.com/office/drawing/2014/main" id="{EBFB9255-1277-064A-9DFF-BEE1B4043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13360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444</xdr:row>
      <xdr:rowOff>0</xdr:rowOff>
    </xdr:from>
    <xdr:ext cx="12700" cy="12700"/>
    <xdr:pic>
      <xdr:nvPicPr>
        <xdr:cNvPr id="803" name="Picture 802" descr="page1image3732624">
          <a:extLst>
            <a:ext uri="{FF2B5EF4-FFF2-40B4-BE49-F238E27FC236}">
              <a16:creationId xmlns:a16="http://schemas.microsoft.com/office/drawing/2014/main" id="{2D75F7B2-E460-1D4D-9127-A78AACF36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13360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445</xdr:row>
      <xdr:rowOff>0</xdr:rowOff>
    </xdr:from>
    <xdr:ext cx="12700" cy="12700"/>
    <xdr:pic>
      <xdr:nvPicPr>
        <xdr:cNvPr id="804" name="Picture 803" descr="page1image3732624">
          <a:extLst>
            <a:ext uri="{FF2B5EF4-FFF2-40B4-BE49-F238E27FC236}">
              <a16:creationId xmlns:a16="http://schemas.microsoft.com/office/drawing/2014/main" id="{96320FEC-F24A-574F-A688-659A6C520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1379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445</xdr:row>
      <xdr:rowOff>0</xdr:rowOff>
    </xdr:from>
    <xdr:ext cx="12700" cy="12700"/>
    <xdr:pic>
      <xdr:nvPicPr>
        <xdr:cNvPr id="805" name="Picture 804" descr="page1image3774432">
          <a:extLst>
            <a:ext uri="{FF2B5EF4-FFF2-40B4-BE49-F238E27FC236}">
              <a16:creationId xmlns:a16="http://schemas.microsoft.com/office/drawing/2014/main" id="{FA3319D6-94A9-8844-84B9-727C0265E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1379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445</xdr:row>
      <xdr:rowOff>0</xdr:rowOff>
    </xdr:from>
    <xdr:ext cx="12700" cy="12700"/>
    <xdr:pic>
      <xdr:nvPicPr>
        <xdr:cNvPr id="806" name="Picture 805" descr="page1image3732624">
          <a:extLst>
            <a:ext uri="{FF2B5EF4-FFF2-40B4-BE49-F238E27FC236}">
              <a16:creationId xmlns:a16="http://schemas.microsoft.com/office/drawing/2014/main" id="{F6C0C81E-7A55-054B-84AA-7ECC86691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1379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444</xdr:row>
      <xdr:rowOff>0</xdr:rowOff>
    </xdr:from>
    <xdr:ext cx="12700" cy="12700"/>
    <xdr:pic>
      <xdr:nvPicPr>
        <xdr:cNvPr id="807" name="Picture 806" descr="page1image3774432">
          <a:extLst>
            <a:ext uri="{FF2B5EF4-FFF2-40B4-BE49-F238E27FC236}">
              <a16:creationId xmlns:a16="http://schemas.microsoft.com/office/drawing/2014/main" id="{B782D90E-64DD-2B4B-BADB-8A0D29D67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13360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444</xdr:row>
      <xdr:rowOff>0</xdr:rowOff>
    </xdr:from>
    <xdr:ext cx="12700" cy="12700"/>
    <xdr:pic>
      <xdr:nvPicPr>
        <xdr:cNvPr id="808" name="Picture 807" descr="page1image3732624">
          <a:extLst>
            <a:ext uri="{FF2B5EF4-FFF2-40B4-BE49-F238E27FC236}">
              <a16:creationId xmlns:a16="http://schemas.microsoft.com/office/drawing/2014/main" id="{A1177542-5339-E647-9194-C605A02F4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13360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419</xdr:row>
      <xdr:rowOff>0</xdr:rowOff>
    </xdr:from>
    <xdr:ext cx="12700" cy="12700"/>
    <xdr:pic>
      <xdr:nvPicPr>
        <xdr:cNvPr id="809" name="Picture 808" descr="page1image3774432">
          <a:extLst>
            <a:ext uri="{FF2B5EF4-FFF2-40B4-BE49-F238E27FC236}">
              <a16:creationId xmlns:a16="http://schemas.microsoft.com/office/drawing/2014/main" id="{9EE5E5F0-9FC2-864C-98A9-324E5E4DE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05803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419</xdr:row>
      <xdr:rowOff>0</xdr:rowOff>
    </xdr:from>
    <xdr:ext cx="12700" cy="12700"/>
    <xdr:pic>
      <xdr:nvPicPr>
        <xdr:cNvPr id="810" name="Picture 809" descr="page1image3732624">
          <a:extLst>
            <a:ext uri="{FF2B5EF4-FFF2-40B4-BE49-F238E27FC236}">
              <a16:creationId xmlns:a16="http://schemas.microsoft.com/office/drawing/2014/main" id="{D7BC8276-8069-5A43-A72D-931383146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058037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444</xdr:row>
      <xdr:rowOff>0</xdr:rowOff>
    </xdr:from>
    <xdr:ext cx="12700" cy="12700"/>
    <xdr:pic>
      <xdr:nvPicPr>
        <xdr:cNvPr id="811" name="Picture 810" descr="page1image3732624">
          <a:extLst>
            <a:ext uri="{FF2B5EF4-FFF2-40B4-BE49-F238E27FC236}">
              <a16:creationId xmlns:a16="http://schemas.microsoft.com/office/drawing/2014/main" id="{074F1665-D9F8-0E4F-BDE4-FB67DBFF63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13360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706</xdr:row>
      <xdr:rowOff>0</xdr:rowOff>
    </xdr:from>
    <xdr:ext cx="12700" cy="12700"/>
    <xdr:pic>
      <xdr:nvPicPr>
        <xdr:cNvPr id="812" name="Picture 811" descr="page1image3774432">
          <a:extLst>
            <a:ext uri="{FF2B5EF4-FFF2-40B4-BE49-F238E27FC236}">
              <a16:creationId xmlns:a16="http://schemas.microsoft.com/office/drawing/2014/main" id="{995C857E-7D2A-BF45-8136-1CFC1855CF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2499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706</xdr:row>
      <xdr:rowOff>0</xdr:rowOff>
    </xdr:from>
    <xdr:ext cx="12700" cy="12700"/>
    <xdr:pic>
      <xdr:nvPicPr>
        <xdr:cNvPr id="813" name="Picture 812" descr="page1image3732624">
          <a:extLst>
            <a:ext uri="{FF2B5EF4-FFF2-40B4-BE49-F238E27FC236}">
              <a16:creationId xmlns:a16="http://schemas.microsoft.com/office/drawing/2014/main" id="{0A1B04F6-2AD4-844E-A4F6-648E3B5F3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2499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704</xdr:row>
      <xdr:rowOff>0</xdr:rowOff>
    </xdr:from>
    <xdr:ext cx="12700" cy="12700"/>
    <xdr:pic>
      <xdr:nvPicPr>
        <xdr:cNvPr id="814" name="Picture 813" descr="page1image3774432">
          <a:extLst>
            <a:ext uri="{FF2B5EF4-FFF2-40B4-BE49-F238E27FC236}">
              <a16:creationId xmlns:a16="http://schemas.microsoft.com/office/drawing/2014/main" id="{2DFEF9EB-107C-8D40-80D7-7BADA2E20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1635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704</xdr:row>
      <xdr:rowOff>0</xdr:rowOff>
    </xdr:from>
    <xdr:ext cx="12700" cy="12700"/>
    <xdr:pic>
      <xdr:nvPicPr>
        <xdr:cNvPr id="815" name="Picture 814" descr="page1image3732624">
          <a:extLst>
            <a:ext uri="{FF2B5EF4-FFF2-40B4-BE49-F238E27FC236}">
              <a16:creationId xmlns:a16="http://schemas.microsoft.com/office/drawing/2014/main" id="{40D8F429-8DC3-6C45-8C59-8B4C71E801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1635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705</xdr:row>
      <xdr:rowOff>0</xdr:rowOff>
    </xdr:from>
    <xdr:ext cx="12700" cy="12700"/>
    <xdr:pic>
      <xdr:nvPicPr>
        <xdr:cNvPr id="816" name="Picture 815" descr="page1image3732624">
          <a:extLst>
            <a:ext uri="{FF2B5EF4-FFF2-40B4-BE49-F238E27FC236}">
              <a16:creationId xmlns:a16="http://schemas.microsoft.com/office/drawing/2014/main" id="{1F2C85E3-99FA-C74A-A65B-9134D30B8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2067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705</xdr:row>
      <xdr:rowOff>0</xdr:rowOff>
    </xdr:from>
    <xdr:ext cx="12700" cy="12700"/>
    <xdr:pic>
      <xdr:nvPicPr>
        <xdr:cNvPr id="817" name="Picture 816" descr="page1image3774432">
          <a:extLst>
            <a:ext uri="{FF2B5EF4-FFF2-40B4-BE49-F238E27FC236}">
              <a16:creationId xmlns:a16="http://schemas.microsoft.com/office/drawing/2014/main" id="{E62D3676-E8B0-5A45-A4D5-03EBCD61F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2067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705</xdr:row>
      <xdr:rowOff>0</xdr:rowOff>
    </xdr:from>
    <xdr:ext cx="12700" cy="12700"/>
    <xdr:pic>
      <xdr:nvPicPr>
        <xdr:cNvPr id="818" name="Picture 817" descr="page1image3732624">
          <a:extLst>
            <a:ext uri="{FF2B5EF4-FFF2-40B4-BE49-F238E27FC236}">
              <a16:creationId xmlns:a16="http://schemas.microsoft.com/office/drawing/2014/main" id="{1DF65E41-29D0-E042-BC7F-890D491998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2067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705</xdr:row>
      <xdr:rowOff>0</xdr:rowOff>
    </xdr:from>
    <xdr:ext cx="12700" cy="12700"/>
    <xdr:pic>
      <xdr:nvPicPr>
        <xdr:cNvPr id="819" name="Picture 818" descr="page1image3732624">
          <a:extLst>
            <a:ext uri="{FF2B5EF4-FFF2-40B4-BE49-F238E27FC236}">
              <a16:creationId xmlns:a16="http://schemas.microsoft.com/office/drawing/2014/main" id="{3787B92E-3C99-3B44-AF48-30A0E88B8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2067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706</xdr:row>
      <xdr:rowOff>0</xdr:rowOff>
    </xdr:from>
    <xdr:ext cx="12700" cy="12700"/>
    <xdr:pic>
      <xdr:nvPicPr>
        <xdr:cNvPr id="820" name="Picture 819" descr="page1image3732624">
          <a:extLst>
            <a:ext uri="{FF2B5EF4-FFF2-40B4-BE49-F238E27FC236}">
              <a16:creationId xmlns:a16="http://schemas.microsoft.com/office/drawing/2014/main" id="{93E4FE22-3671-EA41-9310-ADBF878B0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2499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706</xdr:row>
      <xdr:rowOff>0</xdr:rowOff>
    </xdr:from>
    <xdr:ext cx="12700" cy="12700"/>
    <xdr:pic>
      <xdr:nvPicPr>
        <xdr:cNvPr id="821" name="Picture 820" descr="page1image3774432">
          <a:extLst>
            <a:ext uri="{FF2B5EF4-FFF2-40B4-BE49-F238E27FC236}">
              <a16:creationId xmlns:a16="http://schemas.microsoft.com/office/drawing/2014/main" id="{8F0B27A1-25A0-DA48-B0EC-73BEED62E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2499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706</xdr:row>
      <xdr:rowOff>0</xdr:rowOff>
    </xdr:from>
    <xdr:ext cx="12700" cy="12700"/>
    <xdr:pic>
      <xdr:nvPicPr>
        <xdr:cNvPr id="822" name="Picture 821" descr="page1image3732624">
          <a:extLst>
            <a:ext uri="{FF2B5EF4-FFF2-40B4-BE49-F238E27FC236}">
              <a16:creationId xmlns:a16="http://schemas.microsoft.com/office/drawing/2014/main" id="{3ECA4A9B-9029-B74E-A5E6-238DC849F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2499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705</xdr:row>
      <xdr:rowOff>0</xdr:rowOff>
    </xdr:from>
    <xdr:ext cx="12700" cy="12700"/>
    <xdr:pic>
      <xdr:nvPicPr>
        <xdr:cNvPr id="823" name="Picture 822" descr="page1image3774432">
          <a:extLst>
            <a:ext uri="{FF2B5EF4-FFF2-40B4-BE49-F238E27FC236}">
              <a16:creationId xmlns:a16="http://schemas.microsoft.com/office/drawing/2014/main" id="{49E81B70-9832-CD41-AD32-F484AE923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2067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705</xdr:row>
      <xdr:rowOff>0</xdr:rowOff>
    </xdr:from>
    <xdr:ext cx="12700" cy="12700"/>
    <xdr:pic>
      <xdr:nvPicPr>
        <xdr:cNvPr id="824" name="Picture 823" descr="page1image3732624">
          <a:extLst>
            <a:ext uri="{FF2B5EF4-FFF2-40B4-BE49-F238E27FC236}">
              <a16:creationId xmlns:a16="http://schemas.microsoft.com/office/drawing/2014/main" id="{380BCB11-8071-334B-B608-47B0AF836D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2067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703</xdr:row>
      <xdr:rowOff>0</xdr:rowOff>
    </xdr:from>
    <xdr:ext cx="12700" cy="12700"/>
    <xdr:pic>
      <xdr:nvPicPr>
        <xdr:cNvPr id="825" name="Picture 824" descr="page1image3774432">
          <a:extLst>
            <a:ext uri="{FF2B5EF4-FFF2-40B4-BE49-F238E27FC236}">
              <a16:creationId xmlns:a16="http://schemas.microsoft.com/office/drawing/2014/main" id="{D7BD8B5A-F277-8448-AB6A-6109ED96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1203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703</xdr:row>
      <xdr:rowOff>0</xdr:rowOff>
    </xdr:from>
    <xdr:ext cx="12700" cy="12700"/>
    <xdr:pic>
      <xdr:nvPicPr>
        <xdr:cNvPr id="826" name="Picture 825" descr="page1image3732624">
          <a:extLst>
            <a:ext uri="{FF2B5EF4-FFF2-40B4-BE49-F238E27FC236}">
              <a16:creationId xmlns:a16="http://schemas.microsoft.com/office/drawing/2014/main" id="{457CA1C9-8EA5-8542-9913-37A1450A6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1203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705</xdr:row>
      <xdr:rowOff>0</xdr:rowOff>
    </xdr:from>
    <xdr:ext cx="12700" cy="12700"/>
    <xdr:pic>
      <xdr:nvPicPr>
        <xdr:cNvPr id="827" name="Picture 826" descr="page1image3732624">
          <a:extLst>
            <a:ext uri="{FF2B5EF4-FFF2-40B4-BE49-F238E27FC236}">
              <a16:creationId xmlns:a16="http://schemas.microsoft.com/office/drawing/2014/main" id="{DC74730D-F044-104C-A097-6587D98EE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20672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551</xdr:row>
      <xdr:rowOff>0</xdr:rowOff>
    </xdr:from>
    <xdr:ext cx="12700" cy="12700"/>
    <xdr:pic>
      <xdr:nvPicPr>
        <xdr:cNvPr id="828" name="Picture 827" descr="page1image3774432">
          <a:extLst>
            <a:ext uri="{FF2B5EF4-FFF2-40B4-BE49-F238E27FC236}">
              <a16:creationId xmlns:a16="http://schemas.microsoft.com/office/drawing/2014/main" id="{48F40BFA-9146-C840-B928-88BC619A0A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3883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551</xdr:row>
      <xdr:rowOff>0</xdr:rowOff>
    </xdr:from>
    <xdr:ext cx="12700" cy="12700"/>
    <xdr:pic>
      <xdr:nvPicPr>
        <xdr:cNvPr id="829" name="Picture 828" descr="page1image3732624">
          <a:extLst>
            <a:ext uri="{FF2B5EF4-FFF2-40B4-BE49-F238E27FC236}">
              <a16:creationId xmlns:a16="http://schemas.microsoft.com/office/drawing/2014/main" id="{FDD4C58A-4A78-454A-B018-D21BD5E3A2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38836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467</xdr:row>
      <xdr:rowOff>0</xdr:rowOff>
    </xdr:from>
    <xdr:ext cx="12700" cy="12700"/>
    <xdr:pic>
      <xdr:nvPicPr>
        <xdr:cNvPr id="830" name="Picture 829" descr="page1image3732624">
          <a:extLst>
            <a:ext uri="{FF2B5EF4-FFF2-40B4-BE49-F238E27FC236}">
              <a16:creationId xmlns:a16="http://schemas.microsoft.com/office/drawing/2014/main" id="{17428D24-FC6B-3B47-BD4E-A73DC8B872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1918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467</xdr:row>
      <xdr:rowOff>0</xdr:rowOff>
    </xdr:from>
    <xdr:ext cx="12700" cy="12700"/>
    <xdr:pic>
      <xdr:nvPicPr>
        <xdr:cNvPr id="831" name="Picture 830" descr="page1image3774432">
          <a:extLst>
            <a:ext uri="{FF2B5EF4-FFF2-40B4-BE49-F238E27FC236}">
              <a16:creationId xmlns:a16="http://schemas.microsoft.com/office/drawing/2014/main" id="{CB3B6220-77CC-7141-B731-C5B90A52AD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1918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467</xdr:row>
      <xdr:rowOff>0</xdr:rowOff>
    </xdr:from>
    <xdr:ext cx="12700" cy="12700"/>
    <xdr:pic>
      <xdr:nvPicPr>
        <xdr:cNvPr id="832" name="Picture 831" descr="page1image3732624">
          <a:extLst>
            <a:ext uri="{FF2B5EF4-FFF2-40B4-BE49-F238E27FC236}">
              <a16:creationId xmlns:a16="http://schemas.microsoft.com/office/drawing/2014/main" id="{834D4DD2-ED5C-7644-A3B1-7C1ED3D088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1918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467</xdr:row>
      <xdr:rowOff>0</xdr:rowOff>
    </xdr:from>
    <xdr:ext cx="12700" cy="12700"/>
    <xdr:pic>
      <xdr:nvPicPr>
        <xdr:cNvPr id="833" name="Picture 832" descr="page1image3732624">
          <a:extLst>
            <a:ext uri="{FF2B5EF4-FFF2-40B4-BE49-F238E27FC236}">
              <a16:creationId xmlns:a16="http://schemas.microsoft.com/office/drawing/2014/main" id="{3B940A3A-20B7-8E46-B570-C637B2371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1918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552</xdr:row>
      <xdr:rowOff>0</xdr:rowOff>
    </xdr:from>
    <xdr:ext cx="12700" cy="12700"/>
    <xdr:pic>
      <xdr:nvPicPr>
        <xdr:cNvPr id="834" name="Picture 833" descr="page1image3732624">
          <a:extLst>
            <a:ext uri="{FF2B5EF4-FFF2-40B4-BE49-F238E27FC236}">
              <a16:creationId xmlns:a16="http://schemas.microsoft.com/office/drawing/2014/main" id="{BBABE365-30B1-FE44-AF2F-EE11D68E2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39052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552</xdr:row>
      <xdr:rowOff>0</xdr:rowOff>
    </xdr:from>
    <xdr:ext cx="12700" cy="12700"/>
    <xdr:pic>
      <xdr:nvPicPr>
        <xdr:cNvPr id="835" name="Picture 834" descr="page1image3774432">
          <a:extLst>
            <a:ext uri="{FF2B5EF4-FFF2-40B4-BE49-F238E27FC236}">
              <a16:creationId xmlns:a16="http://schemas.microsoft.com/office/drawing/2014/main" id="{66B5C59B-A669-FD4A-9AF3-A427237B8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39052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552</xdr:row>
      <xdr:rowOff>0</xdr:rowOff>
    </xdr:from>
    <xdr:ext cx="12700" cy="12700"/>
    <xdr:pic>
      <xdr:nvPicPr>
        <xdr:cNvPr id="836" name="Picture 835" descr="page1image3732624">
          <a:extLst>
            <a:ext uri="{FF2B5EF4-FFF2-40B4-BE49-F238E27FC236}">
              <a16:creationId xmlns:a16="http://schemas.microsoft.com/office/drawing/2014/main" id="{D7F51EC7-DD92-604A-A1F7-8AA75BBF9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39052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467</xdr:row>
      <xdr:rowOff>0</xdr:rowOff>
    </xdr:from>
    <xdr:ext cx="12700" cy="12700"/>
    <xdr:pic>
      <xdr:nvPicPr>
        <xdr:cNvPr id="837" name="Picture 836" descr="page1image3774432">
          <a:extLst>
            <a:ext uri="{FF2B5EF4-FFF2-40B4-BE49-F238E27FC236}">
              <a16:creationId xmlns:a16="http://schemas.microsoft.com/office/drawing/2014/main" id="{1A89EC31-6397-B343-A40C-417E66912A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1918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467</xdr:row>
      <xdr:rowOff>0</xdr:rowOff>
    </xdr:from>
    <xdr:ext cx="12700" cy="12700"/>
    <xdr:pic>
      <xdr:nvPicPr>
        <xdr:cNvPr id="838" name="Picture 837" descr="page1image3732624">
          <a:extLst>
            <a:ext uri="{FF2B5EF4-FFF2-40B4-BE49-F238E27FC236}">
              <a16:creationId xmlns:a16="http://schemas.microsoft.com/office/drawing/2014/main" id="{8E547E43-91CF-9746-AA1B-B80D4B3DF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1918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467</xdr:row>
      <xdr:rowOff>0</xdr:rowOff>
    </xdr:from>
    <xdr:ext cx="12700" cy="12700"/>
    <xdr:pic>
      <xdr:nvPicPr>
        <xdr:cNvPr id="839" name="Picture 838" descr="page1image3732624">
          <a:extLst>
            <a:ext uri="{FF2B5EF4-FFF2-40B4-BE49-F238E27FC236}">
              <a16:creationId xmlns:a16="http://schemas.microsoft.com/office/drawing/2014/main" id="{5730B6A7-F841-3344-A195-2096F9070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1918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644</xdr:row>
      <xdr:rowOff>0</xdr:rowOff>
    </xdr:from>
    <xdr:ext cx="12700" cy="12700"/>
    <xdr:pic>
      <xdr:nvPicPr>
        <xdr:cNvPr id="840" name="Picture 839" descr="page1image3774432">
          <a:extLst>
            <a:ext uri="{FF2B5EF4-FFF2-40B4-BE49-F238E27FC236}">
              <a16:creationId xmlns:a16="http://schemas.microsoft.com/office/drawing/2014/main" id="{43011166-B1C0-8644-A8BD-121C2456A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6236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644</xdr:row>
      <xdr:rowOff>0</xdr:rowOff>
    </xdr:from>
    <xdr:ext cx="12700" cy="12700"/>
    <xdr:pic>
      <xdr:nvPicPr>
        <xdr:cNvPr id="841" name="Picture 840" descr="page1image3732624">
          <a:extLst>
            <a:ext uri="{FF2B5EF4-FFF2-40B4-BE49-F238E27FC236}">
              <a16:creationId xmlns:a16="http://schemas.microsoft.com/office/drawing/2014/main" id="{E4F1F2D5-1E11-6742-AC3A-64ADDC1CB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6236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467</xdr:row>
      <xdr:rowOff>0</xdr:rowOff>
    </xdr:from>
    <xdr:ext cx="12700" cy="12700"/>
    <xdr:pic>
      <xdr:nvPicPr>
        <xdr:cNvPr id="842" name="Picture 841" descr="page1image3774432">
          <a:extLst>
            <a:ext uri="{FF2B5EF4-FFF2-40B4-BE49-F238E27FC236}">
              <a16:creationId xmlns:a16="http://schemas.microsoft.com/office/drawing/2014/main" id="{BA4B4D5F-6253-0842-BBCD-FD99FFBE6D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1918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467</xdr:row>
      <xdr:rowOff>0</xdr:rowOff>
    </xdr:from>
    <xdr:ext cx="12700" cy="12700"/>
    <xdr:pic>
      <xdr:nvPicPr>
        <xdr:cNvPr id="843" name="Picture 842" descr="page1image3732624">
          <a:extLst>
            <a:ext uri="{FF2B5EF4-FFF2-40B4-BE49-F238E27FC236}">
              <a16:creationId xmlns:a16="http://schemas.microsoft.com/office/drawing/2014/main" id="{B457F603-C44E-B24A-9E77-BD3CDBBA9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1918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420</xdr:row>
      <xdr:rowOff>0</xdr:rowOff>
    </xdr:from>
    <xdr:ext cx="12700" cy="12700"/>
    <xdr:pic>
      <xdr:nvPicPr>
        <xdr:cNvPr id="844" name="Picture 843" descr="page1image3732624">
          <a:extLst>
            <a:ext uri="{FF2B5EF4-FFF2-40B4-BE49-F238E27FC236}">
              <a16:creationId xmlns:a16="http://schemas.microsoft.com/office/drawing/2014/main" id="{F403FC32-A6A3-9A48-823C-8A57664B3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06019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420</xdr:row>
      <xdr:rowOff>0</xdr:rowOff>
    </xdr:from>
    <xdr:ext cx="12700" cy="12700"/>
    <xdr:pic>
      <xdr:nvPicPr>
        <xdr:cNvPr id="845" name="Picture 844" descr="page1image3774432">
          <a:extLst>
            <a:ext uri="{FF2B5EF4-FFF2-40B4-BE49-F238E27FC236}">
              <a16:creationId xmlns:a16="http://schemas.microsoft.com/office/drawing/2014/main" id="{39CCCA67-D41B-6E4B-A861-2EF0B45D8E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06019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420</xdr:row>
      <xdr:rowOff>0</xdr:rowOff>
    </xdr:from>
    <xdr:ext cx="12700" cy="12700"/>
    <xdr:pic>
      <xdr:nvPicPr>
        <xdr:cNvPr id="846" name="Picture 845" descr="page1image3732624">
          <a:extLst>
            <a:ext uri="{FF2B5EF4-FFF2-40B4-BE49-F238E27FC236}">
              <a16:creationId xmlns:a16="http://schemas.microsoft.com/office/drawing/2014/main" id="{0D2F0DEE-66D9-954F-BA67-2A1AE7BDF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06019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420</xdr:row>
      <xdr:rowOff>0</xdr:rowOff>
    </xdr:from>
    <xdr:ext cx="12700" cy="12700"/>
    <xdr:pic>
      <xdr:nvPicPr>
        <xdr:cNvPr id="847" name="Picture 846" descr="page1image3732624">
          <a:extLst>
            <a:ext uri="{FF2B5EF4-FFF2-40B4-BE49-F238E27FC236}">
              <a16:creationId xmlns:a16="http://schemas.microsoft.com/office/drawing/2014/main" id="{E71329E4-CC52-B34B-89BC-827665F2F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06019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420</xdr:row>
      <xdr:rowOff>0</xdr:rowOff>
    </xdr:from>
    <xdr:ext cx="12700" cy="12700"/>
    <xdr:pic>
      <xdr:nvPicPr>
        <xdr:cNvPr id="848" name="Picture 847" descr="page1image3774432">
          <a:extLst>
            <a:ext uri="{FF2B5EF4-FFF2-40B4-BE49-F238E27FC236}">
              <a16:creationId xmlns:a16="http://schemas.microsoft.com/office/drawing/2014/main" id="{32311F1B-C204-C141-BE73-6CFEAF8EF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06019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420</xdr:row>
      <xdr:rowOff>0</xdr:rowOff>
    </xdr:from>
    <xdr:ext cx="12700" cy="12700"/>
    <xdr:pic>
      <xdr:nvPicPr>
        <xdr:cNvPr id="849" name="Picture 848" descr="page1image3732624">
          <a:extLst>
            <a:ext uri="{FF2B5EF4-FFF2-40B4-BE49-F238E27FC236}">
              <a16:creationId xmlns:a16="http://schemas.microsoft.com/office/drawing/2014/main" id="{4D56CF28-55E8-EF4A-B703-9372F751C0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06019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644</xdr:row>
      <xdr:rowOff>0</xdr:rowOff>
    </xdr:from>
    <xdr:ext cx="12700" cy="12700"/>
    <xdr:pic>
      <xdr:nvPicPr>
        <xdr:cNvPr id="850" name="Picture 849" descr="page1image3732624">
          <a:extLst>
            <a:ext uri="{FF2B5EF4-FFF2-40B4-BE49-F238E27FC236}">
              <a16:creationId xmlns:a16="http://schemas.microsoft.com/office/drawing/2014/main" id="{AD3C7810-1CE4-F94B-901E-45DB271C0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6236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644</xdr:row>
      <xdr:rowOff>0</xdr:rowOff>
    </xdr:from>
    <xdr:ext cx="12700" cy="12700"/>
    <xdr:pic>
      <xdr:nvPicPr>
        <xdr:cNvPr id="851" name="Picture 850" descr="page1image3774432">
          <a:extLst>
            <a:ext uri="{FF2B5EF4-FFF2-40B4-BE49-F238E27FC236}">
              <a16:creationId xmlns:a16="http://schemas.microsoft.com/office/drawing/2014/main" id="{00E8211E-0484-C847-8AF0-C1F3A7392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6236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644</xdr:row>
      <xdr:rowOff>0</xdr:rowOff>
    </xdr:from>
    <xdr:ext cx="12700" cy="12700"/>
    <xdr:pic>
      <xdr:nvPicPr>
        <xdr:cNvPr id="852" name="Picture 851" descr="page1image3732624">
          <a:extLst>
            <a:ext uri="{FF2B5EF4-FFF2-40B4-BE49-F238E27FC236}">
              <a16:creationId xmlns:a16="http://schemas.microsoft.com/office/drawing/2014/main" id="{E1976D90-F0FF-1040-A60F-3AF51D73A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6236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644</xdr:row>
      <xdr:rowOff>0</xdr:rowOff>
    </xdr:from>
    <xdr:ext cx="12700" cy="12700"/>
    <xdr:pic>
      <xdr:nvPicPr>
        <xdr:cNvPr id="853" name="Picture 852" descr="page1image3732624">
          <a:extLst>
            <a:ext uri="{FF2B5EF4-FFF2-40B4-BE49-F238E27FC236}">
              <a16:creationId xmlns:a16="http://schemas.microsoft.com/office/drawing/2014/main" id="{DFDB9559-F9D6-C44F-890D-0679F71771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6236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645</xdr:row>
      <xdr:rowOff>0</xdr:rowOff>
    </xdr:from>
    <xdr:ext cx="12700" cy="12700"/>
    <xdr:pic>
      <xdr:nvPicPr>
        <xdr:cNvPr id="854" name="Picture 853" descr="page1image3732624">
          <a:extLst>
            <a:ext uri="{FF2B5EF4-FFF2-40B4-BE49-F238E27FC236}">
              <a16:creationId xmlns:a16="http://schemas.microsoft.com/office/drawing/2014/main" id="{FAB78AF2-6767-2F41-9D87-1D615CC6BF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62801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645</xdr:row>
      <xdr:rowOff>0</xdr:rowOff>
    </xdr:from>
    <xdr:ext cx="12700" cy="12700"/>
    <xdr:pic>
      <xdr:nvPicPr>
        <xdr:cNvPr id="855" name="Picture 854" descr="page1image3774432">
          <a:extLst>
            <a:ext uri="{FF2B5EF4-FFF2-40B4-BE49-F238E27FC236}">
              <a16:creationId xmlns:a16="http://schemas.microsoft.com/office/drawing/2014/main" id="{994890D5-3039-B94C-AE64-37F864ACB6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62801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645</xdr:row>
      <xdr:rowOff>0</xdr:rowOff>
    </xdr:from>
    <xdr:ext cx="12700" cy="12700"/>
    <xdr:pic>
      <xdr:nvPicPr>
        <xdr:cNvPr id="856" name="Picture 855" descr="page1image3732624">
          <a:extLst>
            <a:ext uri="{FF2B5EF4-FFF2-40B4-BE49-F238E27FC236}">
              <a16:creationId xmlns:a16="http://schemas.microsoft.com/office/drawing/2014/main" id="{32290DF5-3111-5041-9665-3E3586EFD5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62801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644</xdr:row>
      <xdr:rowOff>0</xdr:rowOff>
    </xdr:from>
    <xdr:ext cx="12700" cy="12700"/>
    <xdr:pic>
      <xdr:nvPicPr>
        <xdr:cNvPr id="857" name="Picture 856" descr="page1image3774432">
          <a:extLst>
            <a:ext uri="{FF2B5EF4-FFF2-40B4-BE49-F238E27FC236}">
              <a16:creationId xmlns:a16="http://schemas.microsoft.com/office/drawing/2014/main" id="{5C69D93F-812A-294E-852B-F8653FBCF6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6236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644</xdr:row>
      <xdr:rowOff>0</xdr:rowOff>
    </xdr:from>
    <xdr:ext cx="12700" cy="12700"/>
    <xdr:pic>
      <xdr:nvPicPr>
        <xdr:cNvPr id="858" name="Picture 857" descr="page1image3732624">
          <a:extLst>
            <a:ext uri="{FF2B5EF4-FFF2-40B4-BE49-F238E27FC236}">
              <a16:creationId xmlns:a16="http://schemas.microsoft.com/office/drawing/2014/main" id="{67D219C2-D49C-6A44-821D-F91480491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6236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552</xdr:row>
      <xdr:rowOff>0</xdr:rowOff>
    </xdr:from>
    <xdr:ext cx="12700" cy="12700"/>
    <xdr:pic>
      <xdr:nvPicPr>
        <xdr:cNvPr id="859" name="Picture 858" descr="page1image3774432">
          <a:extLst>
            <a:ext uri="{FF2B5EF4-FFF2-40B4-BE49-F238E27FC236}">
              <a16:creationId xmlns:a16="http://schemas.microsoft.com/office/drawing/2014/main" id="{A2993E31-78B9-C045-884D-EB83F8D86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39052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552</xdr:row>
      <xdr:rowOff>0</xdr:rowOff>
    </xdr:from>
    <xdr:ext cx="12700" cy="12700"/>
    <xdr:pic>
      <xdr:nvPicPr>
        <xdr:cNvPr id="860" name="Picture 859" descr="page1image3732624">
          <a:extLst>
            <a:ext uri="{FF2B5EF4-FFF2-40B4-BE49-F238E27FC236}">
              <a16:creationId xmlns:a16="http://schemas.microsoft.com/office/drawing/2014/main" id="{E51C23E6-5248-5344-B040-44922FEB76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39052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644</xdr:row>
      <xdr:rowOff>0</xdr:rowOff>
    </xdr:from>
    <xdr:ext cx="12700" cy="12700"/>
    <xdr:pic>
      <xdr:nvPicPr>
        <xdr:cNvPr id="861" name="Picture 860" descr="page1image3732624">
          <a:extLst>
            <a:ext uri="{FF2B5EF4-FFF2-40B4-BE49-F238E27FC236}">
              <a16:creationId xmlns:a16="http://schemas.microsoft.com/office/drawing/2014/main" id="{FD6B4BC6-8E1F-1646-9D5C-229A18ABF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623695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466</xdr:row>
      <xdr:rowOff>0</xdr:rowOff>
    </xdr:from>
    <xdr:ext cx="12700" cy="12700"/>
    <xdr:pic>
      <xdr:nvPicPr>
        <xdr:cNvPr id="862" name="Picture 861" descr="page1image3774432">
          <a:extLst>
            <a:ext uri="{FF2B5EF4-FFF2-40B4-BE49-F238E27FC236}">
              <a16:creationId xmlns:a16="http://schemas.microsoft.com/office/drawing/2014/main" id="{5EEC8CCF-8E2B-754A-AC5F-D1CB3CC9F8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18973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466</xdr:row>
      <xdr:rowOff>0</xdr:rowOff>
    </xdr:from>
    <xdr:ext cx="12700" cy="12700"/>
    <xdr:pic>
      <xdr:nvPicPr>
        <xdr:cNvPr id="863" name="Picture 862" descr="page1image3732624">
          <a:extLst>
            <a:ext uri="{FF2B5EF4-FFF2-40B4-BE49-F238E27FC236}">
              <a16:creationId xmlns:a16="http://schemas.microsoft.com/office/drawing/2014/main" id="{ECC82C38-4CDC-2541-9330-11C9EB5756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189736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707</xdr:row>
      <xdr:rowOff>0</xdr:rowOff>
    </xdr:from>
    <xdr:ext cx="12700" cy="12700"/>
    <xdr:pic>
      <xdr:nvPicPr>
        <xdr:cNvPr id="864" name="Picture 863" descr="page1image3732624">
          <a:extLst>
            <a:ext uri="{FF2B5EF4-FFF2-40B4-BE49-F238E27FC236}">
              <a16:creationId xmlns:a16="http://schemas.microsoft.com/office/drawing/2014/main" id="{9809B36D-4482-B442-959F-C9E996702F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2930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707</xdr:row>
      <xdr:rowOff>0</xdr:rowOff>
    </xdr:from>
    <xdr:ext cx="12700" cy="12700"/>
    <xdr:pic>
      <xdr:nvPicPr>
        <xdr:cNvPr id="865" name="Picture 864" descr="page1image3774432">
          <a:extLst>
            <a:ext uri="{FF2B5EF4-FFF2-40B4-BE49-F238E27FC236}">
              <a16:creationId xmlns:a16="http://schemas.microsoft.com/office/drawing/2014/main" id="{35A662F6-F3F5-AE4C-B302-8C87D17641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2930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707</xdr:row>
      <xdr:rowOff>0</xdr:rowOff>
    </xdr:from>
    <xdr:ext cx="12700" cy="12700"/>
    <xdr:pic>
      <xdr:nvPicPr>
        <xdr:cNvPr id="866" name="Picture 865" descr="page1image3732624">
          <a:extLst>
            <a:ext uri="{FF2B5EF4-FFF2-40B4-BE49-F238E27FC236}">
              <a16:creationId xmlns:a16="http://schemas.microsoft.com/office/drawing/2014/main" id="{EFF65A96-19BB-B045-A397-470DEDF9A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2930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707</xdr:row>
      <xdr:rowOff>0</xdr:rowOff>
    </xdr:from>
    <xdr:ext cx="12700" cy="12700"/>
    <xdr:pic>
      <xdr:nvPicPr>
        <xdr:cNvPr id="867" name="Picture 866" descr="page1image3732624">
          <a:extLst>
            <a:ext uri="{FF2B5EF4-FFF2-40B4-BE49-F238E27FC236}">
              <a16:creationId xmlns:a16="http://schemas.microsoft.com/office/drawing/2014/main" id="{C656ADA7-01F2-754A-BDCE-E9337DD7C4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2930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707</xdr:row>
      <xdr:rowOff>0</xdr:rowOff>
    </xdr:from>
    <xdr:ext cx="12700" cy="12700"/>
    <xdr:pic>
      <xdr:nvPicPr>
        <xdr:cNvPr id="868" name="Picture 867" descr="page1image3774432">
          <a:extLst>
            <a:ext uri="{FF2B5EF4-FFF2-40B4-BE49-F238E27FC236}">
              <a16:creationId xmlns:a16="http://schemas.microsoft.com/office/drawing/2014/main" id="{4650E42E-1D1D-9A4C-9C44-A7AD5DD804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2930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707</xdr:row>
      <xdr:rowOff>0</xdr:rowOff>
    </xdr:from>
    <xdr:ext cx="12700" cy="12700"/>
    <xdr:pic>
      <xdr:nvPicPr>
        <xdr:cNvPr id="869" name="Picture 868" descr="page1image3732624">
          <a:extLst>
            <a:ext uri="{FF2B5EF4-FFF2-40B4-BE49-F238E27FC236}">
              <a16:creationId xmlns:a16="http://schemas.microsoft.com/office/drawing/2014/main" id="{48E6F400-FE65-3C45-8A5F-13A10F976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2930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707</xdr:row>
      <xdr:rowOff>0</xdr:rowOff>
    </xdr:from>
    <xdr:ext cx="12700" cy="12700"/>
    <xdr:pic>
      <xdr:nvPicPr>
        <xdr:cNvPr id="870" name="Picture 869" descr="page1image3732624">
          <a:extLst>
            <a:ext uri="{FF2B5EF4-FFF2-40B4-BE49-F238E27FC236}">
              <a16:creationId xmlns:a16="http://schemas.microsoft.com/office/drawing/2014/main" id="{9D59C277-03AB-7340-8673-5956001D3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1829308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862</xdr:row>
      <xdr:rowOff>0</xdr:rowOff>
    </xdr:from>
    <xdr:ext cx="12700" cy="12700"/>
    <xdr:pic>
      <xdr:nvPicPr>
        <xdr:cNvPr id="871" name="Picture 870" descr="page1image3774432">
          <a:extLst>
            <a:ext uri="{FF2B5EF4-FFF2-40B4-BE49-F238E27FC236}">
              <a16:creationId xmlns:a16="http://schemas.microsoft.com/office/drawing/2014/main" id="{D69AB366-E4CC-884D-B7B5-A702A85DF2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5325" y="168959481"/>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862</xdr:row>
      <xdr:rowOff>0</xdr:rowOff>
    </xdr:from>
    <xdr:ext cx="12700" cy="12700"/>
    <xdr:pic>
      <xdr:nvPicPr>
        <xdr:cNvPr id="872" name="Picture 871" descr="page1image3732624">
          <a:extLst>
            <a:ext uri="{FF2B5EF4-FFF2-40B4-BE49-F238E27FC236}">
              <a16:creationId xmlns:a16="http://schemas.microsoft.com/office/drawing/2014/main" id="{546406D5-3282-EE45-A56D-5BC3D571C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5325" y="168959481"/>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862</xdr:row>
      <xdr:rowOff>0</xdr:rowOff>
    </xdr:from>
    <xdr:ext cx="12700" cy="12700"/>
    <xdr:pic>
      <xdr:nvPicPr>
        <xdr:cNvPr id="873" name="Picture 872" descr="page1image3732624">
          <a:extLst>
            <a:ext uri="{FF2B5EF4-FFF2-40B4-BE49-F238E27FC236}">
              <a16:creationId xmlns:a16="http://schemas.microsoft.com/office/drawing/2014/main" id="{84263B89-1989-304F-9D55-CD6F1FBA4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5325" y="168959481"/>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862</xdr:row>
      <xdr:rowOff>0</xdr:rowOff>
    </xdr:from>
    <xdr:ext cx="12700" cy="12700"/>
    <xdr:pic>
      <xdr:nvPicPr>
        <xdr:cNvPr id="874" name="Picture 873" descr="page1image3774432">
          <a:extLst>
            <a:ext uri="{FF2B5EF4-FFF2-40B4-BE49-F238E27FC236}">
              <a16:creationId xmlns:a16="http://schemas.microsoft.com/office/drawing/2014/main" id="{CE913ACE-93C8-664C-B242-FEED84B88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5325" y="168959481"/>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862</xdr:row>
      <xdr:rowOff>0</xdr:rowOff>
    </xdr:from>
    <xdr:ext cx="12700" cy="12700"/>
    <xdr:pic>
      <xdr:nvPicPr>
        <xdr:cNvPr id="875" name="Picture 874" descr="page1image3732624">
          <a:extLst>
            <a:ext uri="{FF2B5EF4-FFF2-40B4-BE49-F238E27FC236}">
              <a16:creationId xmlns:a16="http://schemas.microsoft.com/office/drawing/2014/main" id="{F6B10470-4177-0048-B5D5-D75B202C0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5325" y="168959481"/>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419</xdr:row>
      <xdr:rowOff>0</xdr:rowOff>
    </xdr:from>
    <xdr:ext cx="12700" cy="12700"/>
    <xdr:pic>
      <xdr:nvPicPr>
        <xdr:cNvPr id="876" name="Picture 875" descr="page1image3774432">
          <a:extLst>
            <a:ext uri="{FF2B5EF4-FFF2-40B4-BE49-F238E27FC236}">
              <a16:creationId xmlns:a16="http://schemas.microsoft.com/office/drawing/2014/main" id="{48286B5E-A0C4-7348-A4E9-C96F1CF15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91338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419</xdr:row>
      <xdr:rowOff>0</xdr:rowOff>
    </xdr:from>
    <xdr:ext cx="12700" cy="12700"/>
    <xdr:pic>
      <xdr:nvPicPr>
        <xdr:cNvPr id="877" name="Picture 876" descr="page1image3732624">
          <a:extLst>
            <a:ext uri="{FF2B5EF4-FFF2-40B4-BE49-F238E27FC236}">
              <a16:creationId xmlns:a16="http://schemas.microsoft.com/office/drawing/2014/main" id="{B11DC312-A46C-204A-841D-C8479DA3CF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91338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420</xdr:row>
      <xdr:rowOff>0</xdr:rowOff>
    </xdr:from>
    <xdr:ext cx="12700" cy="12700"/>
    <xdr:pic>
      <xdr:nvPicPr>
        <xdr:cNvPr id="878" name="Picture 877" descr="page1image3732624">
          <a:extLst>
            <a:ext uri="{FF2B5EF4-FFF2-40B4-BE49-F238E27FC236}">
              <a16:creationId xmlns:a16="http://schemas.microsoft.com/office/drawing/2014/main" id="{1C8A159F-FBA3-8647-8CFB-19CE4BA60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91338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420</xdr:row>
      <xdr:rowOff>0</xdr:rowOff>
    </xdr:from>
    <xdr:ext cx="12700" cy="12700"/>
    <xdr:pic>
      <xdr:nvPicPr>
        <xdr:cNvPr id="879" name="Picture 878" descr="page1image3774432">
          <a:extLst>
            <a:ext uri="{FF2B5EF4-FFF2-40B4-BE49-F238E27FC236}">
              <a16:creationId xmlns:a16="http://schemas.microsoft.com/office/drawing/2014/main" id="{F7813987-DE7F-F048-89CA-3B1C771726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91338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420</xdr:row>
      <xdr:rowOff>0</xdr:rowOff>
    </xdr:from>
    <xdr:ext cx="12700" cy="12700"/>
    <xdr:pic>
      <xdr:nvPicPr>
        <xdr:cNvPr id="880" name="Picture 879" descr="page1image3732624">
          <a:extLst>
            <a:ext uri="{FF2B5EF4-FFF2-40B4-BE49-F238E27FC236}">
              <a16:creationId xmlns:a16="http://schemas.microsoft.com/office/drawing/2014/main" id="{78717F0F-312E-3942-BC21-08258C5CE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91338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420</xdr:row>
      <xdr:rowOff>0</xdr:rowOff>
    </xdr:from>
    <xdr:ext cx="12700" cy="12700"/>
    <xdr:pic>
      <xdr:nvPicPr>
        <xdr:cNvPr id="881" name="Picture 880" descr="page1image3732624">
          <a:extLst>
            <a:ext uri="{FF2B5EF4-FFF2-40B4-BE49-F238E27FC236}">
              <a16:creationId xmlns:a16="http://schemas.microsoft.com/office/drawing/2014/main" id="{52569CF0-EC20-A042-B2C3-E54F30A5A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91338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420</xdr:row>
      <xdr:rowOff>0</xdr:rowOff>
    </xdr:from>
    <xdr:ext cx="12700" cy="12700"/>
    <xdr:pic>
      <xdr:nvPicPr>
        <xdr:cNvPr id="882" name="Picture 881" descr="page1image3774432">
          <a:extLst>
            <a:ext uri="{FF2B5EF4-FFF2-40B4-BE49-F238E27FC236}">
              <a16:creationId xmlns:a16="http://schemas.microsoft.com/office/drawing/2014/main" id="{9F493F62-79D5-D440-8043-BF768C49D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91338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420</xdr:row>
      <xdr:rowOff>0</xdr:rowOff>
    </xdr:from>
    <xdr:ext cx="12700" cy="12700"/>
    <xdr:pic>
      <xdr:nvPicPr>
        <xdr:cNvPr id="883" name="Picture 882" descr="page1image3732624">
          <a:extLst>
            <a:ext uri="{FF2B5EF4-FFF2-40B4-BE49-F238E27FC236}">
              <a16:creationId xmlns:a16="http://schemas.microsoft.com/office/drawing/2014/main" id="{FDCB9B03-5072-F54D-A582-DB0BAAAD4D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0" y="913384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750</xdr:row>
      <xdr:rowOff>0</xdr:rowOff>
    </xdr:from>
    <xdr:ext cx="12700" cy="12700"/>
    <xdr:pic>
      <xdr:nvPicPr>
        <xdr:cNvPr id="884" name="Picture 883" descr="page1image3774432">
          <a:extLst>
            <a:ext uri="{FF2B5EF4-FFF2-40B4-BE49-F238E27FC236}">
              <a16:creationId xmlns:a16="http://schemas.microsoft.com/office/drawing/2014/main" id="{6647B227-3875-FF4E-A330-2BF3B244B3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105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750</xdr:row>
      <xdr:rowOff>0</xdr:rowOff>
    </xdr:from>
    <xdr:ext cx="12700" cy="12700"/>
    <xdr:pic>
      <xdr:nvPicPr>
        <xdr:cNvPr id="885" name="Picture 884" descr="page1image3732624">
          <a:extLst>
            <a:ext uri="{FF2B5EF4-FFF2-40B4-BE49-F238E27FC236}">
              <a16:creationId xmlns:a16="http://schemas.microsoft.com/office/drawing/2014/main" id="{A462D4B1-5728-244E-B2D7-9C1D12DD74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10541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803</xdr:row>
      <xdr:rowOff>0</xdr:rowOff>
    </xdr:from>
    <xdr:ext cx="12700" cy="12700"/>
    <xdr:pic>
      <xdr:nvPicPr>
        <xdr:cNvPr id="898" name="Picture 897" descr="page1image3774432">
          <a:extLst>
            <a:ext uri="{FF2B5EF4-FFF2-40B4-BE49-F238E27FC236}">
              <a16:creationId xmlns:a16="http://schemas.microsoft.com/office/drawing/2014/main" id="{0527D6F6-2BD3-5F44-BA8A-AC6686C48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17012478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803</xdr:row>
      <xdr:rowOff>0</xdr:rowOff>
    </xdr:from>
    <xdr:ext cx="12700" cy="12700"/>
    <xdr:pic>
      <xdr:nvPicPr>
        <xdr:cNvPr id="899" name="Picture 898" descr="page1image3732624">
          <a:extLst>
            <a:ext uri="{FF2B5EF4-FFF2-40B4-BE49-F238E27FC236}">
              <a16:creationId xmlns:a16="http://schemas.microsoft.com/office/drawing/2014/main" id="{D6BE3B48-C7CD-7640-BEA3-DBC928D2F3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17012478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803</xdr:row>
      <xdr:rowOff>0</xdr:rowOff>
    </xdr:from>
    <xdr:ext cx="12700" cy="12700"/>
    <xdr:pic>
      <xdr:nvPicPr>
        <xdr:cNvPr id="900" name="Picture 899" descr="page1image3732624">
          <a:extLst>
            <a:ext uri="{FF2B5EF4-FFF2-40B4-BE49-F238E27FC236}">
              <a16:creationId xmlns:a16="http://schemas.microsoft.com/office/drawing/2014/main" id="{CB57623F-9B65-4F4C-B03C-70B21AF13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17012478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803</xdr:row>
      <xdr:rowOff>0</xdr:rowOff>
    </xdr:from>
    <xdr:ext cx="12700" cy="12700"/>
    <xdr:pic>
      <xdr:nvPicPr>
        <xdr:cNvPr id="901" name="Picture 900" descr="page1image3774432">
          <a:extLst>
            <a:ext uri="{FF2B5EF4-FFF2-40B4-BE49-F238E27FC236}">
              <a16:creationId xmlns:a16="http://schemas.microsoft.com/office/drawing/2014/main" id="{D76F3504-0CE6-3445-9974-3780E38E61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17012478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803</xdr:row>
      <xdr:rowOff>0</xdr:rowOff>
    </xdr:from>
    <xdr:ext cx="12700" cy="12700"/>
    <xdr:pic>
      <xdr:nvPicPr>
        <xdr:cNvPr id="902" name="Picture 901" descr="page1image3732624">
          <a:extLst>
            <a:ext uri="{FF2B5EF4-FFF2-40B4-BE49-F238E27FC236}">
              <a16:creationId xmlns:a16="http://schemas.microsoft.com/office/drawing/2014/main" id="{8E3F1A3D-604A-7940-9D69-B224728DFC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17012478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803</xdr:row>
      <xdr:rowOff>0</xdr:rowOff>
    </xdr:from>
    <xdr:ext cx="12700" cy="12700"/>
    <xdr:pic>
      <xdr:nvPicPr>
        <xdr:cNvPr id="903" name="Picture 902" descr="page1image3732624">
          <a:extLst>
            <a:ext uri="{FF2B5EF4-FFF2-40B4-BE49-F238E27FC236}">
              <a16:creationId xmlns:a16="http://schemas.microsoft.com/office/drawing/2014/main" id="{04BE71D2-AF00-1D40-AFF2-4DD36A9E7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17012478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804</xdr:row>
      <xdr:rowOff>0</xdr:rowOff>
    </xdr:from>
    <xdr:ext cx="12700" cy="12700"/>
    <xdr:pic>
      <xdr:nvPicPr>
        <xdr:cNvPr id="904" name="Picture 903" descr="page1image3732624">
          <a:extLst>
            <a:ext uri="{FF2B5EF4-FFF2-40B4-BE49-F238E27FC236}">
              <a16:creationId xmlns:a16="http://schemas.microsoft.com/office/drawing/2014/main" id="{8859D953-846F-C146-AE31-59D826297B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17034565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804</xdr:row>
      <xdr:rowOff>0</xdr:rowOff>
    </xdr:from>
    <xdr:ext cx="12700" cy="12700"/>
    <xdr:pic>
      <xdr:nvPicPr>
        <xdr:cNvPr id="905" name="Picture 904" descr="page1image3774432">
          <a:extLst>
            <a:ext uri="{FF2B5EF4-FFF2-40B4-BE49-F238E27FC236}">
              <a16:creationId xmlns:a16="http://schemas.microsoft.com/office/drawing/2014/main" id="{6F289929-ED73-B744-B9AC-01355F9D9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17034565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804</xdr:row>
      <xdr:rowOff>0</xdr:rowOff>
    </xdr:from>
    <xdr:ext cx="12700" cy="12700"/>
    <xdr:pic>
      <xdr:nvPicPr>
        <xdr:cNvPr id="906" name="Picture 905" descr="page1image3732624">
          <a:extLst>
            <a:ext uri="{FF2B5EF4-FFF2-40B4-BE49-F238E27FC236}">
              <a16:creationId xmlns:a16="http://schemas.microsoft.com/office/drawing/2014/main" id="{D8179132-7D92-3A4A-A60A-639760332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17034565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803</xdr:row>
      <xdr:rowOff>0</xdr:rowOff>
    </xdr:from>
    <xdr:ext cx="12700" cy="12700"/>
    <xdr:pic>
      <xdr:nvPicPr>
        <xdr:cNvPr id="907" name="Picture 906" descr="page1image3774432">
          <a:extLst>
            <a:ext uri="{FF2B5EF4-FFF2-40B4-BE49-F238E27FC236}">
              <a16:creationId xmlns:a16="http://schemas.microsoft.com/office/drawing/2014/main" id="{8A8A0818-086A-4249-87DC-3B7F68656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17012478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803</xdr:row>
      <xdr:rowOff>0</xdr:rowOff>
    </xdr:from>
    <xdr:ext cx="12700" cy="12700"/>
    <xdr:pic>
      <xdr:nvPicPr>
        <xdr:cNvPr id="908" name="Picture 907" descr="page1image3732624">
          <a:extLst>
            <a:ext uri="{FF2B5EF4-FFF2-40B4-BE49-F238E27FC236}">
              <a16:creationId xmlns:a16="http://schemas.microsoft.com/office/drawing/2014/main" id="{4E052921-708F-624C-93DC-E15DAFEB2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17012478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803</xdr:row>
      <xdr:rowOff>0</xdr:rowOff>
    </xdr:from>
    <xdr:ext cx="12700" cy="12700"/>
    <xdr:pic>
      <xdr:nvPicPr>
        <xdr:cNvPr id="909" name="Picture 908" descr="page1image3732624">
          <a:extLst>
            <a:ext uri="{FF2B5EF4-FFF2-40B4-BE49-F238E27FC236}">
              <a16:creationId xmlns:a16="http://schemas.microsoft.com/office/drawing/2014/main" id="{C922A610-3E47-7341-A7EB-BDE13F85BF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170124783"/>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803</xdr:row>
      <xdr:rowOff>0</xdr:rowOff>
    </xdr:from>
    <xdr:ext cx="12700" cy="12700"/>
    <xdr:pic>
      <xdr:nvPicPr>
        <xdr:cNvPr id="910" name="Picture 909" descr="page1image3774432">
          <a:extLst>
            <a:ext uri="{FF2B5EF4-FFF2-40B4-BE49-F238E27FC236}">
              <a16:creationId xmlns:a16="http://schemas.microsoft.com/office/drawing/2014/main" id="{AD4C42EE-791A-1A4A-93B4-10FE917F4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2181086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803</xdr:row>
      <xdr:rowOff>0</xdr:rowOff>
    </xdr:from>
    <xdr:ext cx="12700" cy="12700"/>
    <xdr:pic>
      <xdr:nvPicPr>
        <xdr:cNvPr id="911" name="Picture 910" descr="page1image3732624">
          <a:extLst>
            <a:ext uri="{FF2B5EF4-FFF2-40B4-BE49-F238E27FC236}">
              <a16:creationId xmlns:a16="http://schemas.microsoft.com/office/drawing/2014/main" id="{3AEB31FA-A28F-F74D-B68F-72C0EAF8E0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2181086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803</xdr:row>
      <xdr:rowOff>0</xdr:rowOff>
    </xdr:from>
    <xdr:ext cx="12700" cy="12700"/>
    <xdr:pic>
      <xdr:nvPicPr>
        <xdr:cNvPr id="912" name="Picture 911" descr="page1image3732624">
          <a:extLst>
            <a:ext uri="{FF2B5EF4-FFF2-40B4-BE49-F238E27FC236}">
              <a16:creationId xmlns:a16="http://schemas.microsoft.com/office/drawing/2014/main" id="{B2312932-206F-6743-B86B-6BB124B25A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2181086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803</xdr:row>
      <xdr:rowOff>0</xdr:rowOff>
    </xdr:from>
    <xdr:ext cx="12700" cy="12700"/>
    <xdr:pic>
      <xdr:nvPicPr>
        <xdr:cNvPr id="913" name="Picture 912" descr="page1image3774432">
          <a:extLst>
            <a:ext uri="{FF2B5EF4-FFF2-40B4-BE49-F238E27FC236}">
              <a16:creationId xmlns:a16="http://schemas.microsoft.com/office/drawing/2014/main" id="{3D64359E-55FF-2049-A0A0-9CC62CECC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2181086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803</xdr:row>
      <xdr:rowOff>0</xdr:rowOff>
    </xdr:from>
    <xdr:ext cx="12700" cy="12700"/>
    <xdr:pic>
      <xdr:nvPicPr>
        <xdr:cNvPr id="914" name="Picture 913" descr="page1image3732624">
          <a:extLst>
            <a:ext uri="{FF2B5EF4-FFF2-40B4-BE49-F238E27FC236}">
              <a16:creationId xmlns:a16="http://schemas.microsoft.com/office/drawing/2014/main" id="{AB87A9B9-994A-FC4A-A330-2D9455A8F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2181086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803</xdr:row>
      <xdr:rowOff>0</xdr:rowOff>
    </xdr:from>
    <xdr:ext cx="12700" cy="12700"/>
    <xdr:pic>
      <xdr:nvPicPr>
        <xdr:cNvPr id="915" name="Picture 914" descr="page1image3732624">
          <a:extLst>
            <a:ext uri="{FF2B5EF4-FFF2-40B4-BE49-F238E27FC236}">
              <a16:creationId xmlns:a16="http://schemas.microsoft.com/office/drawing/2014/main" id="{15B8D686-A51C-3C43-8679-9A7F41813B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2181086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803</xdr:row>
      <xdr:rowOff>0</xdr:rowOff>
    </xdr:from>
    <xdr:ext cx="12700" cy="12700"/>
    <xdr:pic>
      <xdr:nvPicPr>
        <xdr:cNvPr id="916" name="Picture 915" descr="page1image3774432">
          <a:extLst>
            <a:ext uri="{FF2B5EF4-FFF2-40B4-BE49-F238E27FC236}">
              <a16:creationId xmlns:a16="http://schemas.microsoft.com/office/drawing/2014/main" id="{426F3760-10B1-5B41-843E-00BB1ADDA6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2181086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803</xdr:row>
      <xdr:rowOff>0</xdr:rowOff>
    </xdr:from>
    <xdr:ext cx="12700" cy="12700"/>
    <xdr:pic>
      <xdr:nvPicPr>
        <xdr:cNvPr id="917" name="Picture 916" descr="page1image3732624">
          <a:extLst>
            <a:ext uri="{FF2B5EF4-FFF2-40B4-BE49-F238E27FC236}">
              <a16:creationId xmlns:a16="http://schemas.microsoft.com/office/drawing/2014/main" id="{B1654A3B-577D-E445-A049-45E06E10AC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2181086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803</xdr:row>
      <xdr:rowOff>0</xdr:rowOff>
    </xdr:from>
    <xdr:ext cx="12700" cy="12700"/>
    <xdr:pic>
      <xdr:nvPicPr>
        <xdr:cNvPr id="918" name="Picture 917" descr="page1image3732624">
          <a:extLst>
            <a:ext uri="{FF2B5EF4-FFF2-40B4-BE49-F238E27FC236}">
              <a16:creationId xmlns:a16="http://schemas.microsoft.com/office/drawing/2014/main" id="{856DD466-6B7A-8742-A6D8-B35F32C6F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2181086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802</xdr:row>
      <xdr:rowOff>0</xdr:rowOff>
    </xdr:from>
    <xdr:ext cx="12700" cy="12700"/>
    <xdr:pic>
      <xdr:nvPicPr>
        <xdr:cNvPr id="919" name="Picture 918" descr="page1image3774432">
          <a:extLst>
            <a:ext uri="{FF2B5EF4-FFF2-40B4-BE49-F238E27FC236}">
              <a16:creationId xmlns:a16="http://schemas.microsoft.com/office/drawing/2014/main" id="{59154611-13A9-2047-8CF3-B9F73379D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2181086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802</xdr:row>
      <xdr:rowOff>0</xdr:rowOff>
    </xdr:from>
    <xdr:ext cx="12700" cy="12700"/>
    <xdr:pic>
      <xdr:nvPicPr>
        <xdr:cNvPr id="920" name="Picture 919" descr="page1image3732624">
          <a:extLst>
            <a:ext uri="{FF2B5EF4-FFF2-40B4-BE49-F238E27FC236}">
              <a16:creationId xmlns:a16="http://schemas.microsoft.com/office/drawing/2014/main" id="{2CC2454A-F9DE-C349-B273-A662079A3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2181086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802</xdr:row>
      <xdr:rowOff>0</xdr:rowOff>
    </xdr:from>
    <xdr:ext cx="12700" cy="12700"/>
    <xdr:pic>
      <xdr:nvPicPr>
        <xdr:cNvPr id="921" name="Picture 920" descr="page1image3732624">
          <a:extLst>
            <a:ext uri="{FF2B5EF4-FFF2-40B4-BE49-F238E27FC236}">
              <a16:creationId xmlns:a16="http://schemas.microsoft.com/office/drawing/2014/main" id="{A55C07A7-2F40-CA48-8126-416E7685C4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2181086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802</xdr:row>
      <xdr:rowOff>0</xdr:rowOff>
    </xdr:from>
    <xdr:ext cx="12700" cy="12700"/>
    <xdr:pic>
      <xdr:nvPicPr>
        <xdr:cNvPr id="922" name="Picture 921" descr="page1image3774432">
          <a:extLst>
            <a:ext uri="{FF2B5EF4-FFF2-40B4-BE49-F238E27FC236}">
              <a16:creationId xmlns:a16="http://schemas.microsoft.com/office/drawing/2014/main" id="{15F73FB9-41BE-E94D-BD6A-EAFCED3A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2181086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802</xdr:row>
      <xdr:rowOff>0</xdr:rowOff>
    </xdr:from>
    <xdr:ext cx="12700" cy="12700"/>
    <xdr:pic>
      <xdr:nvPicPr>
        <xdr:cNvPr id="923" name="Picture 922" descr="page1image3732624">
          <a:extLst>
            <a:ext uri="{FF2B5EF4-FFF2-40B4-BE49-F238E27FC236}">
              <a16:creationId xmlns:a16="http://schemas.microsoft.com/office/drawing/2014/main" id="{0C80533E-B80D-4C48-A6E2-A32AD1408A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2181086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802</xdr:row>
      <xdr:rowOff>0</xdr:rowOff>
    </xdr:from>
    <xdr:ext cx="12700" cy="12700"/>
    <xdr:pic>
      <xdr:nvPicPr>
        <xdr:cNvPr id="924" name="Picture 923" descr="page1image3732624">
          <a:extLst>
            <a:ext uri="{FF2B5EF4-FFF2-40B4-BE49-F238E27FC236}">
              <a16:creationId xmlns:a16="http://schemas.microsoft.com/office/drawing/2014/main" id="{50F50074-AB7A-8642-9C3A-0AB68078E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2181086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802</xdr:row>
      <xdr:rowOff>0</xdr:rowOff>
    </xdr:from>
    <xdr:ext cx="12700" cy="12700"/>
    <xdr:pic>
      <xdr:nvPicPr>
        <xdr:cNvPr id="925" name="Picture 924" descr="page1image3774432">
          <a:extLst>
            <a:ext uri="{FF2B5EF4-FFF2-40B4-BE49-F238E27FC236}">
              <a16:creationId xmlns:a16="http://schemas.microsoft.com/office/drawing/2014/main" id="{115D9722-BA79-E745-8921-8559E12AD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2181086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802</xdr:row>
      <xdr:rowOff>0</xdr:rowOff>
    </xdr:from>
    <xdr:ext cx="12700" cy="12700"/>
    <xdr:pic>
      <xdr:nvPicPr>
        <xdr:cNvPr id="926" name="Picture 925" descr="page1image3732624">
          <a:extLst>
            <a:ext uri="{FF2B5EF4-FFF2-40B4-BE49-F238E27FC236}">
              <a16:creationId xmlns:a16="http://schemas.microsoft.com/office/drawing/2014/main" id="{18AF3C4E-8491-5747-AA01-BECF0B49C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2181086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802</xdr:row>
      <xdr:rowOff>0</xdr:rowOff>
    </xdr:from>
    <xdr:ext cx="12700" cy="12700"/>
    <xdr:pic>
      <xdr:nvPicPr>
        <xdr:cNvPr id="927" name="Picture 926" descr="page1image3732624">
          <a:extLst>
            <a:ext uri="{FF2B5EF4-FFF2-40B4-BE49-F238E27FC236}">
              <a16:creationId xmlns:a16="http://schemas.microsoft.com/office/drawing/2014/main" id="{17EC9CD6-81C9-B947-97AF-91F84E963D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2181086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802</xdr:row>
      <xdr:rowOff>0</xdr:rowOff>
    </xdr:from>
    <xdr:ext cx="12700" cy="12700"/>
    <xdr:pic>
      <xdr:nvPicPr>
        <xdr:cNvPr id="928" name="Picture 927" descr="page1image3774432">
          <a:extLst>
            <a:ext uri="{FF2B5EF4-FFF2-40B4-BE49-F238E27FC236}">
              <a16:creationId xmlns:a16="http://schemas.microsoft.com/office/drawing/2014/main" id="{85C937A1-FDE1-4C4D-B0EB-9AEB57A27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21788782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802</xdr:row>
      <xdr:rowOff>0</xdr:rowOff>
    </xdr:from>
    <xdr:ext cx="12700" cy="12700"/>
    <xdr:pic>
      <xdr:nvPicPr>
        <xdr:cNvPr id="929" name="Picture 928" descr="page1image3732624">
          <a:extLst>
            <a:ext uri="{FF2B5EF4-FFF2-40B4-BE49-F238E27FC236}">
              <a16:creationId xmlns:a16="http://schemas.microsoft.com/office/drawing/2014/main" id="{9C4B12B4-3C84-454A-9B81-851FFE9386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21788782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802</xdr:row>
      <xdr:rowOff>0</xdr:rowOff>
    </xdr:from>
    <xdr:ext cx="12700" cy="12700"/>
    <xdr:pic>
      <xdr:nvPicPr>
        <xdr:cNvPr id="930" name="Picture 929" descr="page1image3732624">
          <a:extLst>
            <a:ext uri="{FF2B5EF4-FFF2-40B4-BE49-F238E27FC236}">
              <a16:creationId xmlns:a16="http://schemas.microsoft.com/office/drawing/2014/main" id="{4C51D515-9EDA-AC4E-9E8F-6DED26849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21788782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802</xdr:row>
      <xdr:rowOff>0</xdr:rowOff>
    </xdr:from>
    <xdr:ext cx="12700" cy="12700"/>
    <xdr:pic>
      <xdr:nvPicPr>
        <xdr:cNvPr id="931" name="Picture 930" descr="page1image3774432">
          <a:extLst>
            <a:ext uri="{FF2B5EF4-FFF2-40B4-BE49-F238E27FC236}">
              <a16:creationId xmlns:a16="http://schemas.microsoft.com/office/drawing/2014/main" id="{8C01268C-FC2F-DB42-93C4-6FCD46D66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21788782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802</xdr:row>
      <xdr:rowOff>0</xdr:rowOff>
    </xdr:from>
    <xdr:ext cx="12700" cy="12700"/>
    <xdr:pic>
      <xdr:nvPicPr>
        <xdr:cNvPr id="932" name="Picture 931" descr="page1image3732624">
          <a:extLst>
            <a:ext uri="{FF2B5EF4-FFF2-40B4-BE49-F238E27FC236}">
              <a16:creationId xmlns:a16="http://schemas.microsoft.com/office/drawing/2014/main" id="{46C54294-3472-6E44-AAA9-3F70BD7AC8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21788782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802</xdr:row>
      <xdr:rowOff>0</xdr:rowOff>
    </xdr:from>
    <xdr:ext cx="12700" cy="12700"/>
    <xdr:pic>
      <xdr:nvPicPr>
        <xdr:cNvPr id="933" name="Picture 932" descr="page1image3732624">
          <a:extLst>
            <a:ext uri="{FF2B5EF4-FFF2-40B4-BE49-F238E27FC236}">
              <a16:creationId xmlns:a16="http://schemas.microsoft.com/office/drawing/2014/main" id="{8402512D-4BB1-4847-A214-04101226FB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21788782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802</xdr:row>
      <xdr:rowOff>0</xdr:rowOff>
    </xdr:from>
    <xdr:ext cx="12700" cy="12700"/>
    <xdr:pic>
      <xdr:nvPicPr>
        <xdr:cNvPr id="934" name="Picture 933" descr="page1image3774432">
          <a:extLst>
            <a:ext uri="{FF2B5EF4-FFF2-40B4-BE49-F238E27FC236}">
              <a16:creationId xmlns:a16="http://schemas.microsoft.com/office/drawing/2014/main" id="{75170189-EC2E-2644-912E-A15D53DE1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21788782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802</xdr:row>
      <xdr:rowOff>0</xdr:rowOff>
    </xdr:from>
    <xdr:ext cx="12700" cy="12700"/>
    <xdr:pic>
      <xdr:nvPicPr>
        <xdr:cNvPr id="935" name="Picture 934" descr="page1image3732624">
          <a:extLst>
            <a:ext uri="{FF2B5EF4-FFF2-40B4-BE49-F238E27FC236}">
              <a16:creationId xmlns:a16="http://schemas.microsoft.com/office/drawing/2014/main" id="{579B8E72-5249-854D-B46B-9609B6BB77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21788782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802</xdr:row>
      <xdr:rowOff>0</xdr:rowOff>
    </xdr:from>
    <xdr:ext cx="12700" cy="12700"/>
    <xdr:pic>
      <xdr:nvPicPr>
        <xdr:cNvPr id="936" name="Picture 935" descr="page1image3732624">
          <a:extLst>
            <a:ext uri="{FF2B5EF4-FFF2-40B4-BE49-F238E27FC236}">
              <a16:creationId xmlns:a16="http://schemas.microsoft.com/office/drawing/2014/main" id="{D4171C2D-C13B-4643-9D76-F4526E146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21788782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804</xdr:row>
      <xdr:rowOff>0</xdr:rowOff>
    </xdr:from>
    <xdr:ext cx="12700" cy="12700"/>
    <xdr:pic>
      <xdr:nvPicPr>
        <xdr:cNvPr id="937" name="Picture 936" descr="page1image3732624">
          <a:extLst>
            <a:ext uri="{FF2B5EF4-FFF2-40B4-BE49-F238E27FC236}">
              <a16:creationId xmlns:a16="http://schemas.microsoft.com/office/drawing/2014/main" id="{811D5CCD-7A8F-4F42-8FAC-628060B8A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218329565"/>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804</xdr:row>
      <xdr:rowOff>0</xdr:rowOff>
    </xdr:from>
    <xdr:ext cx="12700" cy="12700"/>
    <xdr:pic>
      <xdr:nvPicPr>
        <xdr:cNvPr id="938" name="Picture 937" descr="page1image3774432">
          <a:extLst>
            <a:ext uri="{FF2B5EF4-FFF2-40B4-BE49-F238E27FC236}">
              <a16:creationId xmlns:a16="http://schemas.microsoft.com/office/drawing/2014/main" id="{AD6F5E1E-3E24-0046-AC0A-13A319A748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218329565"/>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804</xdr:row>
      <xdr:rowOff>0</xdr:rowOff>
    </xdr:from>
    <xdr:ext cx="12700" cy="12700"/>
    <xdr:pic>
      <xdr:nvPicPr>
        <xdr:cNvPr id="939" name="Picture 938" descr="page1image3732624">
          <a:extLst>
            <a:ext uri="{FF2B5EF4-FFF2-40B4-BE49-F238E27FC236}">
              <a16:creationId xmlns:a16="http://schemas.microsoft.com/office/drawing/2014/main" id="{941E2C57-BF32-B241-B433-0F8712A9E9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81304" y="218329565"/>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731</xdr:row>
      <xdr:rowOff>0</xdr:rowOff>
    </xdr:from>
    <xdr:ext cx="12700" cy="12700"/>
    <xdr:pic>
      <xdr:nvPicPr>
        <xdr:cNvPr id="940" name="Picture 939" descr="page1image3732624">
          <a:extLst>
            <a:ext uri="{FF2B5EF4-FFF2-40B4-BE49-F238E27FC236}">
              <a16:creationId xmlns:a16="http://schemas.microsoft.com/office/drawing/2014/main" id="{5296BF1D-BC7D-7A4C-82A4-5CCE135B2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731</xdr:row>
      <xdr:rowOff>0</xdr:rowOff>
    </xdr:from>
    <xdr:ext cx="12700" cy="12700"/>
    <xdr:pic>
      <xdr:nvPicPr>
        <xdr:cNvPr id="941" name="Picture 940" descr="page1image3774432">
          <a:extLst>
            <a:ext uri="{FF2B5EF4-FFF2-40B4-BE49-F238E27FC236}">
              <a16:creationId xmlns:a16="http://schemas.microsoft.com/office/drawing/2014/main" id="{E09B3F5D-E1B3-FE41-A204-5A7D5F5FB8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731</xdr:row>
      <xdr:rowOff>0</xdr:rowOff>
    </xdr:from>
    <xdr:ext cx="12700" cy="12700"/>
    <xdr:pic>
      <xdr:nvPicPr>
        <xdr:cNvPr id="942" name="Picture 941" descr="page1image3732624">
          <a:extLst>
            <a:ext uri="{FF2B5EF4-FFF2-40B4-BE49-F238E27FC236}">
              <a16:creationId xmlns:a16="http://schemas.microsoft.com/office/drawing/2014/main" id="{61B66F05-9D91-9442-B5C6-5CB7DCFF12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753</xdr:row>
      <xdr:rowOff>0</xdr:rowOff>
    </xdr:from>
    <xdr:ext cx="12700" cy="12700"/>
    <xdr:pic>
      <xdr:nvPicPr>
        <xdr:cNvPr id="943" name="Picture 942" descr="page1image3732624">
          <a:extLst>
            <a:ext uri="{FF2B5EF4-FFF2-40B4-BE49-F238E27FC236}">
              <a16:creationId xmlns:a16="http://schemas.microsoft.com/office/drawing/2014/main" id="{EDCB4353-D925-C542-9626-BF22354117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753</xdr:row>
      <xdr:rowOff>0</xdr:rowOff>
    </xdr:from>
    <xdr:ext cx="12700" cy="12700"/>
    <xdr:pic>
      <xdr:nvPicPr>
        <xdr:cNvPr id="944" name="Picture 943" descr="page1image3774432">
          <a:extLst>
            <a:ext uri="{FF2B5EF4-FFF2-40B4-BE49-F238E27FC236}">
              <a16:creationId xmlns:a16="http://schemas.microsoft.com/office/drawing/2014/main" id="{4E92D7A5-E4F9-6C4A-9CCE-B981C9365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753</xdr:row>
      <xdr:rowOff>0</xdr:rowOff>
    </xdr:from>
    <xdr:ext cx="12700" cy="12700"/>
    <xdr:pic>
      <xdr:nvPicPr>
        <xdr:cNvPr id="945" name="Picture 944" descr="page1image3732624">
          <a:extLst>
            <a:ext uri="{FF2B5EF4-FFF2-40B4-BE49-F238E27FC236}">
              <a16:creationId xmlns:a16="http://schemas.microsoft.com/office/drawing/2014/main" id="{6BBEAE83-A016-8B43-B8E1-6F960C8E29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753</xdr:row>
      <xdr:rowOff>0</xdr:rowOff>
    </xdr:from>
    <xdr:ext cx="12700" cy="12700"/>
    <xdr:pic>
      <xdr:nvPicPr>
        <xdr:cNvPr id="946" name="Picture 945" descr="page1image3732624">
          <a:extLst>
            <a:ext uri="{FF2B5EF4-FFF2-40B4-BE49-F238E27FC236}">
              <a16:creationId xmlns:a16="http://schemas.microsoft.com/office/drawing/2014/main" id="{C11C2BB9-17DB-004E-B689-AEE3445F81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753</xdr:row>
      <xdr:rowOff>0</xdr:rowOff>
    </xdr:from>
    <xdr:ext cx="12700" cy="12700"/>
    <xdr:pic>
      <xdr:nvPicPr>
        <xdr:cNvPr id="947" name="Picture 946" descr="page1image3774432">
          <a:extLst>
            <a:ext uri="{FF2B5EF4-FFF2-40B4-BE49-F238E27FC236}">
              <a16:creationId xmlns:a16="http://schemas.microsoft.com/office/drawing/2014/main" id="{5F4981D4-5824-6444-8FC3-CF1B2DAFC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753</xdr:row>
      <xdr:rowOff>0</xdr:rowOff>
    </xdr:from>
    <xdr:ext cx="12700" cy="12700"/>
    <xdr:pic>
      <xdr:nvPicPr>
        <xdr:cNvPr id="948" name="Picture 947" descr="page1image3732624">
          <a:extLst>
            <a:ext uri="{FF2B5EF4-FFF2-40B4-BE49-F238E27FC236}">
              <a16:creationId xmlns:a16="http://schemas.microsoft.com/office/drawing/2014/main" id="{2969B7B6-CC8D-6A4A-BCD6-2A84206F26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753</xdr:row>
      <xdr:rowOff>0</xdr:rowOff>
    </xdr:from>
    <xdr:ext cx="12700" cy="12700"/>
    <xdr:pic>
      <xdr:nvPicPr>
        <xdr:cNvPr id="949" name="Picture 948" descr="page1image3732624">
          <a:extLst>
            <a:ext uri="{FF2B5EF4-FFF2-40B4-BE49-F238E27FC236}">
              <a16:creationId xmlns:a16="http://schemas.microsoft.com/office/drawing/2014/main" id="{B9F0636D-A8ED-934B-8AD4-788BDBC3D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753</xdr:row>
      <xdr:rowOff>0</xdr:rowOff>
    </xdr:from>
    <xdr:ext cx="12700" cy="12700"/>
    <xdr:pic>
      <xdr:nvPicPr>
        <xdr:cNvPr id="950" name="Picture 949" descr="page1image3774432">
          <a:extLst>
            <a:ext uri="{FF2B5EF4-FFF2-40B4-BE49-F238E27FC236}">
              <a16:creationId xmlns:a16="http://schemas.microsoft.com/office/drawing/2014/main" id="{FD880ACD-357C-744C-B47B-72E5EE9A9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753</xdr:row>
      <xdr:rowOff>0</xdr:rowOff>
    </xdr:from>
    <xdr:ext cx="12700" cy="12700"/>
    <xdr:pic>
      <xdr:nvPicPr>
        <xdr:cNvPr id="951" name="Picture 950" descr="page1image3732624">
          <a:extLst>
            <a:ext uri="{FF2B5EF4-FFF2-40B4-BE49-F238E27FC236}">
              <a16:creationId xmlns:a16="http://schemas.microsoft.com/office/drawing/2014/main" id="{8C0D0F46-35B7-1442-B456-D4889E2EF9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752</xdr:row>
      <xdr:rowOff>0</xdr:rowOff>
    </xdr:from>
    <xdr:ext cx="12700" cy="12700"/>
    <xdr:pic>
      <xdr:nvPicPr>
        <xdr:cNvPr id="952" name="Picture 951" descr="page1image3774432">
          <a:extLst>
            <a:ext uri="{FF2B5EF4-FFF2-40B4-BE49-F238E27FC236}">
              <a16:creationId xmlns:a16="http://schemas.microsoft.com/office/drawing/2014/main" id="{425E042B-E4EA-D340-92B4-6E7D4B167A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752</xdr:row>
      <xdr:rowOff>0</xdr:rowOff>
    </xdr:from>
    <xdr:ext cx="12700" cy="12700"/>
    <xdr:pic>
      <xdr:nvPicPr>
        <xdr:cNvPr id="953" name="Picture 952" descr="page1image3732624">
          <a:extLst>
            <a:ext uri="{FF2B5EF4-FFF2-40B4-BE49-F238E27FC236}">
              <a16:creationId xmlns:a16="http://schemas.microsoft.com/office/drawing/2014/main" id="{9537B9D0-4EA1-BA43-B97E-262E0FACB9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733</xdr:row>
      <xdr:rowOff>0</xdr:rowOff>
    </xdr:from>
    <xdr:ext cx="12700" cy="12700"/>
    <xdr:pic>
      <xdr:nvPicPr>
        <xdr:cNvPr id="954" name="Picture 953" descr="page1image3732624">
          <a:extLst>
            <a:ext uri="{FF2B5EF4-FFF2-40B4-BE49-F238E27FC236}">
              <a16:creationId xmlns:a16="http://schemas.microsoft.com/office/drawing/2014/main" id="{73910C28-35F2-EA4D-8D1A-AA36E3576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733</xdr:row>
      <xdr:rowOff>0</xdr:rowOff>
    </xdr:from>
    <xdr:ext cx="12700" cy="12700"/>
    <xdr:pic>
      <xdr:nvPicPr>
        <xdr:cNvPr id="955" name="Picture 954" descr="page1image3774432">
          <a:extLst>
            <a:ext uri="{FF2B5EF4-FFF2-40B4-BE49-F238E27FC236}">
              <a16:creationId xmlns:a16="http://schemas.microsoft.com/office/drawing/2014/main" id="{4A01A510-ACFE-6A43-865E-A1D2137BDC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733</xdr:row>
      <xdr:rowOff>0</xdr:rowOff>
    </xdr:from>
    <xdr:ext cx="12700" cy="12700"/>
    <xdr:pic>
      <xdr:nvPicPr>
        <xdr:cNvPr id="956" name="Picture 955" descr="page1image3732624">
          <a:extLst>
            <a:ext uri="{FF2B5EF4-FFF2-40B4-BE49-F238E27FC236}">
              <a16:creationId xmlns:a16="http://schemas.microsoft.com/office/drawing/2014/main" id="{34AA22ED-6A54-D54A-8981-2808A11141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733</xdr:row>
      <xdr:rowOff>0</xdr:rowOff>
    </xdr:from>
    <xdr:ext cx="12700" cy="12700"/>
    <xdr:pic>
      <xdr:nvPicPr>
        <xdr:cNvPr id="957" name="Picture 956" descr="page1image3732624">
          <a:extLst>
            <a:ext uri="{FF2B5EF4-FFF2-40B4-BE49-F238E27FC236}">
              <a16:creationId xmlns:a16="http://schemas.microsoft.com/office/drawing/2014/main" id="{63F76CFE-8455-3044-A979-710DB2747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734</xdr:row>
      <xdr:rowOff>0</xdr:rowOff>
    </xdr:from>
    <xdr:ext cx="12700" cy="12700"/>
    <xdr:pic>
      <xdr:nvPicPr>
        <xdr:cNvPr id="958" name="Picture 957" descr="page1image3732624">
          <a:extLst>
            <a:ext uri="{FF2B5EF4-FFF2-40B4-BE49-F238E27FC236}">
              <a16:creationId xmlns:a16="http://schemas.microsoft.com/office/drawing/2014/main" id="{AE641FE7-74F4-394B-8301-B6C14E335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734</xdr:row>
      <xdr:rowOff>0</xdr:rowOff>
    </xdr:from>
    <xdr:ext cx="12700" cy="12700"/>
    <xdr:pic>
      <xdr:nvPicPr>
        <xdr:cNvPr id="959" name="Picture 958" descr="page1image3774432">
          <a:extLst>
            <a:ext uri="{FF2B5EF4-FFF2-40B4-BE49-F238E27FC236}">
              <a16:creationId xmlns:a16="http://schemas.microsoft.com/office/drawing/2014/main" id="{A5A0633C-E398-3046-82E0-7048FDFFD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734</xdr:row>
      <xdr:rowOff>0</xdr:rowOff>
    </xdr:from>
    <xdr:ext cx="12700" cy="12700"/>
    <xdr:pic>
      <xdr:nvPicPr>
        <xdr:cNvPr id="960" name="Picture 959" descr="page1image3732624">
          <a:extLst>
            <a:ext uri="{FF2B5EF4-FFF2-40B4-BE49-F238E27FC236}">
              <a16:creationId xmlns:a16="http://schemas.microsoft.com/office/drawing/2014/main" id="{5A443963-E5BE-5A4D-9456-4DD0328535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733</xdr:row>
      <xdr:rowOff>0</xdr:rowOff>
    </xdr:from>
    <xdr:ext cx="12700" cy="12700"/>
    <xdr:pic>
      <xdr:nvPicPr>
        <xdr:cNvPr id="961" name="Picture 960" descr="page1image3774432">
          <a:extLst>
            <a:ext uri="{FF2B5EF4-FFF2-40B4-BE49-F238E27FC236}">
              <a16:creationId xmlns:a16="http://schemas.microsoft.com/office/drawing/2014/main" id="{017E02C4-467D-C047-A0BD-4A3FC968FD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733</xdr:row>
      <xdr:rowOff>0</xdr:rowOff>
    </xdr:from>
    <xdr:ext cx="12700" cy="12700"/>
    <xdr:pic>
      <xdr:nvPicPr>
        <xdr:cNvPr id="962" name="Picture 961" descr="page1image3732624">
          <a:extLst>
            <a:ext uri="{FF2B5EF4-FFF2-40B4-BE49-F238E27FC236}">
              <a16:creationId xmlns:a16="http://schemas.microsoft.com/office/drawing/2014/main" id="{9CC26B83-9C62-1D4D-A82D-6A7813646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733</xdr:row>
      <xdr:rowOff>0</xdr:rowOff>
    </xdr:from>
    <xdr:ext cx="12700" cy="12700"/>
    <xdr:pic>
      <xdr:nvPicPr>
        <xdr:cNvPr id="963" name="Picture 962" descr="page1image3732624">
          <a:extLst>
            <a:ext uri="{FF2B5EF4-FFF2-40B4-BE49-F238E27FC236}">
              <a16:creationId xmlns:a16="http://schemas.microsoft.com/office/drawing/2014/main" id="{77656ED8-F669-E042-B748-91A8B4F3E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756</xdr:row>
      <xdr:rowOff>0</xdr:rowOff>
    </xdr:from>
    <xdr:ext cx="12700" cy="12700"/>
    <xdr:pic>
      <xdr:nvPicPr>
        <xdr:cNvPr id="964" name="Picture 963" descr="page1image3732624">
          <a:extLst>
            <a:ext uri="{FF2B5EF4-FFF2-40B4-BE49-F238E27FC236}">
              <a16:creationId xmlns:a16="http://schemas.microsoft.com/office/drawing/2014/main" id="{8D90A639-6ECE-F148-8926-87645D37C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756</xdr:row>
      <xdr:rowOff>0</xdr:rowOff>
    </xdr:from>
    <xdr:ext cx="12700" cy="12700"/>
    <xdr:pic>
      <xdr:nvPicPr>
        <xdr:cNvPr id="965" name="Picture 964" descr="page1image3774432">
          <a:extLst>
            <a:ext uri="{FF2B5EF4-FFF2-40B4-BE49-F238E27FC236}">
              <a16:creationId xmlns:a16="http://schemas.microsoft.com/office/drawing/2014/main" id="{9FDE05A3-2312-AF4B-984A-C3E0725AE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756</xdr:row>
      <xdr:rowOff>0</xdr:rowOff>
    </xdr:from>
    <xdr:ext cx="12700" cy="12700"/>
    <xdr:pic>
      <xdr:nvPicPr>
        <xdr:cNvPr id="966" name="Picture 965" descr="page1image3732624">
          <a:extLst>
            <a:ext uri="{FF2B5EF4-FFF2-40B4-BE49-F238E27FC236}">
              <a16:creationId xmlns:a16="http://schemas.microsoft.com/office/drawing/2014/main" id="{3CA0A18B-A9DD-0C40-A3D5-724ECA9D8C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756</xdr:row>
      <xdr:rowOff>0</xdr:rowOff>
    </xdr:from>
    <xdr:ext cx="12700" cy="12700"/>
    <xdr:pic>
      <xdr:nvPicPr>
        <xdr:cNvPr id="967" name="Picture 966" descr="page1image3732624">
          <a:extLst>
            <a:ext uri="{FF2B5EF4-FFF2-40B4-BE49-F238E27FC236}">
              <a16:creationId xmlns:a16="http://schemas.microsoft.com/office/drawing/2014/main" id="{3D40B0C0-F4AD-5544-9F6A-CBF6F483D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756</xdr:row>
      <xdr:rowOff>0</xdr:rowOff>
    </xdr:from>
    <xdr:ext cx="12700" cy="12700"/>
    <xdr:pic>
      <xdr:nvPicPr>
        <xdr:cNvPr id="968" name="Picture 967" descr="page1image3774432">
          <a:extLst>
            <a:ext uri="{FF2B5EF4-FFF2-40B4-BE49-F238E27FC236}">
              <a16:creationId xmlns:a16="http://schemas.microsoft.com/office/drawing/2014/main" id="{5FD9B49C-CA48-B143-A4CE-B9489F8EC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756</xdr:row>
      <xdr:rowOff>0</xdr:rowOff>
    </xdr:from>
    <xdr:ext cx="12700" cy="12700"/>
    <xdr:pic>
      <xdr:nvPicPr>
        <xdr:cNvPr id="969" name="Picture 968" descr="page1image3732624">
          <a:extLst>
            <a:ext uri="{FF2B5EF4-FFF2-40B4-BE49-F238E27FC236}">
              <a16:creationId xmlns:a16="http://schemas.microsoft.com/office/drawing/2014/main" id="{530DFC1E-A869-D140-A416-F2B2D220A8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756</xdr:row>
      <xdr:rowOff>0</xdr:rowOff>
    </xdr:from>
    <xdr:ext cx="12700" cy="12700"/>
    <xdr:pic>
      <xdr:nvPicPr>
        <xdr:cNvPr id="970" name="Picture 969" descr="page1image3732624">
          <a:extLst>
            <a:ext uri="{FF2B5EF4-FFF2-40B4-BE49-F238E27FC236}">
              <a16:creationId xmlns:a16="http://schemas.microsoft.com/office/drawing/2014/main" id="{85129777-7F0A-114D-98F2-B5CDF8EE02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756</xdr:row>
      <xdr:rowOff>0</xdr:rowOff>
    </xdr:from>
    <xdr:ext cx="12700" cy="12700"/>
    <xdr:pic>
      <xdr:nvPicPr>
        <xdr:cNvPr id="971" name="Picture 970" descr="page1image3774432">
          <a:extLst>
            <a:ext uri="{FF2B5EF4-FFF2-40B4-BE49-F238E27FC236}">
              <a16:creationId xmlns:a16="http://schemas.microsoft.com/office/drawing/2014/main" id="{099C3A1D-DC87-2846-8545-2F3DCB138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756</xdr:row>
      <xdr:rowOff>0</xdr:rowOff>
    </xdr:from>
    <xdr:ext cx="12700" cy="12700"/>
    <xdr:pic>
      <xdr:nvPicPr>
        <xdr:cNvPr id="972" name="Picture 971" descr="page1image3732624">
          <a:extLst>
            <a:ext uri="{FF2B5EF4-FFF2-40B4-BE49-F238E27FC236}">
              <a16:creationId xmlns:a16="http://schemas.microsoft.com/office/drawing/2014/main" id="{16992CBB-8302-5D49-91EF-C7B20328F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755</xdr:row>
      <xdr:rowOff>0</xdr:rowOff>
    </xdr:from>
    <xdr:ext cx="12700" cy="12700"/>
    <xdr:pic>
      <xdr:nvPicPr>
        <xdr:cNvPr id="973" name="Picture 972" descr="page1image3774432">
          <a:extLst>
            <a:ext uri="{FF2B5EF4-FFF2-40B4-BE49-F238E27FC236}">
              <a16:creationId xmlns:a16="http://schemas.microsoft.com/office/drawing/2014/main" id="{911271F0-EB5A-A546-ACCC-B6943E683D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755</xdr:row>
      <xdr:rowOff>0</xdr:rowOff>
    </xdr:from>
    <xdr:ext cx="12700" cy="12700"/>
    <xdr:pic>
      <xdr:nvPicPr>
        <xdr:cNvPr id="974" name="Picture 973" descr="page1image3732624">
          <a:extLst>
            <a:ext uri="{FF2B5EF4-FFF2-40B4-BE49-F238E27FC236}">
              <a16:creationId xmlns:a16="http://schemas.microsoft.com/office/drawing/2014/main" id="{713C120D-9D45-1E46-8017-277B4045B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779</xdr:row>
      <xdr:rowOff>0</xdr:rowOff>
    </xdr:from>
    <xdr:ext cx="12700" cy="12700"/>
    <xdr:pic>
      <xdr:nvPicPr>
        <xdr:cNvPr id="975" name="Picture 974" descr="page1image3774432">
          <a:extLst>
            <a:ext uri="{FF2B5EF4-FFF2-40B4-BE49-F238E27FC236}">
              <a16:creationId xmlns:a16="http://schemas.microsoft.com/office/drawing/2014/main" id="{BFD06A52-3559-9449-98C5-5AE91DFFA9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779</xdr:row>
      <xdr:rowOff>0</xdr:rowOff>
    </xdr:from>
    <xdr:ext cx="12700" cy="12700"/>
    <xdr:pic>
      <xdr:nvPicPr>
        <xdr:cNvPr id="976" name="Picture 975" descr="page1image3732624">
          <a:extLst>
            <a:ext uri="{FF2B5EF4-FFF2-40B4-BE49-F238E27FC236}">
              <a16:creationId xmlns:a16="http://schemas.microsoft.com/office/drawing/2014/main" id="{4CE3BA0E-0678-834D-961F-8ED99A3C41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779</xdr:row>
      <xdr:rowOff>0</xdr:rowOff>
    </xdr:from>
    <xdr:ext cx="12700" cy="12700"/>
    <xdr:pic>
      <xdr:nvPicPr>
        <xdr:cNvPr id="977" name="Picture 976" descr="page1image3732624">
          <a:extLst>
            <a:ext uri="{FF2B5EF4-FFF2-40B4-BE49-F238E27FC236}">
              <a16:creationId xmlns:a16="http://schemas.microsoft.com/office/drawing/2014/main" id="{E79E6277-8FBE-9245-96D6-A7B3C4953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779</xdr:row>
      <xdr:rowOff>0</xdr:rowOff>
    </xdr:from>
    <xdr:ext cx="12700" cy="12700"/>
    <xdr:pic>
      <xdr:nvPicPr>
        <xdr:cNvPr id="978" name="Picture 977" descr="page1image3774432">
          <a:extLst>
            <a:ext uri="{FF2B5EF4-FFF2-40B4-BE49-F238E27FC236}">
              <a16:creationId xmlns:a16="http://schemas.microsoft.com/office/drawing/2014/main" id="{ED0D1305-50BB-834A-80A2-5E7AA97429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779</xdr:row>
      <xdr:rowOff>0</xdr:rowOff>
    </xdr:from>
    <xdr:ext cx="12700" cy="12700"/>
    <xdr:pic>
      <xdr:nvPicPr>
        <xdr:cNvPr id="979" name="Picture 978" descr="page1image3732624">
          <a:extLst>
            <a:ext uri="{FF2B5EF4-FFF2-40B4-BE49-F238E27FC236}">
              <a16:creationId xmlns:a16="http://schemas.microsoft.com/office/drawing/2014/main" id="{C2262FD8-3547-9748-B1EE-1D6BA8FA6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779</xdr:row>
      <xdr:rowOff>0</xdr:rowOff>
    </xdr:from>
    <xdr:ext cx="12700" cy="12700"/>
    <xdr:pic>
      <xdr:nvPicPr>
        <xdr:cNvPr id="980" name="Picture 979" descr="page1image3732624">
          <a:extLst>
            <a:ext uri="{FF2B5EF4-FFF2-40B4-BE49-F238E27FC236}">
              <a16:creationId xmlns:a16="http://schemas.microsoft.com/office/drawing/2014/main" id="{A0EF0E22-9D77-7541-BFAC-1C82EEC39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779</xdr:row>
      <xdr:rowOff>0</xdr:rowOff>
    </xdr:from>
    <xdr:ext cx="12700" cy="12700"/>
    <xdr:pic>
      <xdr:nvPicPr>
        <xdr:cNvPr id="981" name="Picture 980" descr="page1image3774432">
          <a:extLst>
            <a:ext uri="{FF2B5EF4-FFF2-40B4-BE49-F238E27FC236}">
              <a16:creationId xmlns:a16="http://schemas.microsoft.com/office/drawing/2014/main" id="{76983BD9-734E-1F41-87A2-B2A3FFEE3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779</xdr:row>
      <xdr:rowOff>0</xdr:rowOff>
    </xdr:from>
    <xdr:ext cx="12700" cy="12700"/>
    <xdr:pic>
      <xdr:nvPicPr>
        <xdr:cNvPr id="982" name="Picture 981" descr="page1image3732624">
          <a:extLst>
            <a:ext uri="{FF2B5EF4-FFF2-40B4-BE49-F238E27FC236}">
              <a16:creationId xmlns:a16="http://schemas.microsoft.com/office/drawing/2014/main" id="{103BB66F-BCF1-CF4C-AD82-FDA008EDA6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779</xdr:row>
      <xdr:rowOff>0</xdr:rowOff>
    </xdr:from>
    <xdr:ext cx="12700" cy="12700"/>
    <xdr:pic>
      <xdr:nvPicPr>
        <xdr:cNvPr id="983" name="Picture 982" descr="page1image3732624">
          <a:extLst>
            <a:ext uri="{FF2B5EF4-FFF2-40B4-BE49-F238E27FC236}">
              <a16:creationId xmlns:a16="http://schemas.microsoft.com/office/drawing/2014/main" id="{EF59AB19-5D7D-CC4D-8063-BB914EF3B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781</xdr:row>
      <xdr:rowOff>0</xdr:rowOff>
    </xdr:from>
    <xdr:ext cx="12700" cy="12700"/>
    <xdr:pic>
      <xdr:nvPicPr>
        <xdr:cNvPr id="984" name="Picture 983" descr="page1image3774432">
          <a:extLst>
            <a:ext uri="{FF2B5EF4-FFF2-40B4-BE49-F238E27FC236}">
              <a16:creationId xmlns:a16="http://schemas.microsoft.com/office/drawing/2014/main" id="{E374E536-A703-654C-885A-592DF1AB3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781</xdr:row>
      <xdr:rowOff>0</xdr:rowOff>
    </xdr:from>
    <xdr:ext cx="12700" cy="12700"/>
    <xdr:pic>
      <xdr:nvPicPr>
        <xdr:cNvPr id="985" name="Picture 984" descr="page1image3732624">
          <a:extLst>
            <a:ext uri="{FF2B5EF4-FFF2-40B4-BE49-F238E27FC236}">
              <a16:creationId xmlns:a16="http://schemas.microsoft.com/office/drawing/2014/main" id="{49AEABED-B6BC-3B42-9054-E7A059368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781</xdr:row>
      <xdr:rowOff>0</xdr:rowOff>
    </xdr:from>
    <xdr:ext cx="12700" cy="12700"/>
    <xdr:pic>
      <xdr:nvPicPr>
        <xdr:cNvPr id="986" name="Picture 985" descr="page1image3732624">
          <a:extLst>
            <a:ext uri="{FF2B5EF4-FFF2-40B4-BE49-F238E27FC236}">
              <a16:creationId xmlns:a16="http://schemas.microsoft.com/office/drawing/2014/main" id="{D39F271C-3896-584F-A36C-F27877DAF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781</xdr:row>
      <xdr:rowOff>0</xdr:rowOff>
    </xdr:from>
    <xdr:ext cx="12700" cy="12700"/>
    <xdr:pic>
      <xdr:nvPicPr>
        <xdr:cNvPr id="987" name="Picture 986" descr="page1image3774432">
          <a:extLst>
            <a:ext uri="{FF2B5EF4-FFF2-40B4-BE49-F238E27FC236}">
              <a16:creationId xmlns:a16="http://schemas.microsoft.com/office/drawing/2014/main" id="{DADF6342-69A9-6044-A4E2-BD755161E7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781</xdr:row>
      <xdr:rowOff>0</xdr:rowOff>
    </xdr:from>
    <xdr:ext cx="12700" cy="12700"/>
    <xdr:pic>
      <xdr:nvPicPr>
        <xdr:cNvPr id="988" name="Picture 987" descr="page1image3732624">
          <a:extLst>
            <a:ext uri="{FF2B5EF4-FFF2-40B4-BE49-F238E27FC236}">
              <a16:creationId xmlns:a16="http://schemas.microsoft.com/office/drawing/2014/main" id="{8CC8A722-EBF8-E44D-B775-6C21EF5E7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781</xdr:row>
      <xdr:rowOff>0</xdr:rowOff>
    </xdr:from>
    <xdr:ext cx="12700" cy="12700"/>
    <xdr:pic>
      <xdr:nvPicPr>
        <xdr:cNvPr id="989" name="Picture 988" descr="page1image3732624">
          <a:extLst>
            <a:ext uri="{FF2B5EF4-FFF2-40B4-BE49-F238E27FC236}">
              <a16:creationId xmlns:a16="http://schemas.microsoft.com/office/drawing/2014/main" id="{777BB940-CB7B-5940-84BD-0F3C8AFEB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781</xdr:row>
      <xdr:rowOff>0</xdr:rowOff>
    </xdr:from>
    <xdr:ext cx="12700" cy="12700"/>
    <xdr:pic>
      <xdr:nvPicPr>
        <xdr:cNvPr id="990" name="Picture 989" descr="page1image3774432">
          <a:extLst>
            <a:ext uri="{FF2B5EF4-FFF2-40B4-BE49-F238E27FC236}">
              <a16:creationId xmlns:a16="http://schemas.microsoft.com/office/drawing/2014/main" id="{70F7CE90-2BF4-164C-932E-3EA93FBC5B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781</xdr:row>
      <xdr:rowOff>0</xdr:rowOff>
    </xdr:from>
    <xdr:ext cx="12700" cy="12700"/>
    <xdr:pic>
      <xdr:nvPicPr>
        <xdr:cNvPr id="991" name="Picture 990" descr="page1image3732624">
          <a:extLst>
            <a:ext uri="{FF2B5EF4-FFF2-40B4-BE49-F238E27FC236}">
              <a16:creationId xmlns:a16="http://schemas.microsoft.com/office/drawing/2014/main" id="{787452E5-2CD5-204E-B8E9-A6681B716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781</xdr:row>
      <xdr:rowOff>0</xdr:rowOff>
    </xdr:from>
    <xdr:ext cx="12700" cy="12700"/>
    <xdr:pic>
      <xdr:nvPicPr>
        <xdr:cNvPr id="992" name="Picture 991" descr="page1image3732624">
          <a:extLst>
            <a:ext uri="{FF2B5EF4-FFF2-40B4-BE49-F238E27FC236}">
              <a16:creationId xmlns:a16="http://schemas.microsoft.com/office/drawing/2014/main" id="{E5FA821D-6758-F545-BF51-0A344DEEA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782</xdr:row>
      <xdr:rowOff>0</xdr:rowOff>
    </xdr:from>
    <xdr:ext cx="12700" cy="12700"/>
    <xdr:pic>
      <xdr:nvPicPr>
        <xdr:cNvPr id="993" name="Picture 992" descr="page1image3732624">
          <a:extLst>
            <a:ext uri="{FF2B5EF4-FFF2-40B4-BE49-F238E27FC236}">
              <a16:creationId xmlns:a16="http://schemas.microsoft.com/office/drawing/2014/main" id="{3CA6C64C-FD01-464C-BFA1-B2F4AF09F3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782</xdr:row>
      <xdr:rowOff>0</xdr:rowOff>
    </xdr:from>
    <xdr:ext cx="12700" cy="12700"/>
    <xdr:pic>
      <xdr:nvPicPr>
        <xdr:cNvPr id="994" name="Picture 993" descr="page1image3774432">
          <a:extLst>
            <a:ext uri="{FF2B5EF4-FFF2-40B4-BE49-F238E27FC236}">
              <a16:creationId xmlns:a16="http://schemas.microsoft.com/office/drawing/2014/main" id="{C9C25D4B-2E49-BE4B-81B1-3EB74631A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782</xdr:row>
      <xdr:rowOff>0</xdr:rowOff>
    </xdr:from>
    <xdr:ext cx="12700" cy="12700"/>
    <xdr:pic>
      <xdr:nvPicPr>
        <xdr:cNvPr id="995" name="Picture 994" descr="page1image3732624">
          <a:extLst>
            <a:ext uri="{FF2B5EF4-FFF2-40B4-BE49-F238E27FC236}">
              <a16:creationId xmlns:a16="http://schemas.microsoft.com/office/drawing/2014/main" id="{A21076F9-40C5-B441-BFFF-4EA60255E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3400" y="70993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884"/>
  <sheetViews>
    <sheetView tabSelected="1" topLeftCell="I1" zoomScaleNormal="100" zoomScalePageLayoutView="90" workbookViewId="0">
      <selection activeCell="Z8" sqref="Z8"/>
    </sheetView>
  </sheetViews>
  <sheetFormatPr baseColWidth="10" defaultRowHeight="16" x14ac:dyDescent="0.2"/>
  <cols>
    <col min="1" max="1" width="44.83203125" style="20" customWidth="1"/>
    <col min="2" max="2" width="10.5" style="20" customWidth="1"/>
    <col min="3" max="3" width="15" style="20" customWidth="1"/>
    <col min="4" max="4" width="17.33203125" style="20" customWidth="1"/>
    <col min="5" max="5" width="34.5" style="21" customWidth="1"/>
    <col min="6" max="6" width="64.5" style="21" customWidth="1"/>
    <col min="7" max="7" width="16.1640625" style="194" customWidth="1"/>
    <col min="8" max="8" width="16.1640625" style="195" customWidth="1"/>
    <col min="9" max="9" width="18.6640625" style="196" customWidth="1"/>
    <col min="10" max="10" width="8.33203125" style="20" customWidth="1"/>
    <col min="11" max="11" width="47.5" style="21" customWidth="1"/>
    <col min="12" max="12" width="12.5" style="20" customWidth="1"/>
    <col min="13" max="16384" width="10.83203125" style="20"/>
  </cols>
  <sheetData>
    <row r="1" spans="1:12" ht="35" thickBot="1" x14ac:dyDescent="0.25">
      <c r="A1" s="12" t="s">
        <v>1221</v>
      </c>
      <c r="B1" s="13" t="s">
        <v>1134</v>
      </c>
      <c r="C1" s="14" t="s">
        <v>1135</v>
      </c>
      <c r="D1" s="15" t="s">
        <v>1136</v>
      </c>
      <c r="E1" s="14" t="s">
        <v>1139</v>
      </c>
      <c r="F1" s="14" t="s">
        <v>1137</v>
      </c>
      <c r="G1" s="16" t="s">
        <v>1292</v>
      </c>
      <c r="H1" s="17" t="s">
        <v>1293</v>
      </c>
      <c r="I1" s="18" t="s">
        <v>1294</v>
      </c>
      <c r="J1" s="14" t="s">
        <v>0</v>
      </c>
      <c r="K1" s="14" t="s">
        <v>1138</v>
      </c>
      <c r="L1" s="19" t="s">
        <v>1140</v>
      </c>
    </row>
    <row r="2" spans="1:12" ht="17" x14ac:dyDescent="0.2">
      <c r="A2" s="21" t="str">
        <f>+E2</f>
        <v xml:space="preserve">Enterprise 5 Engine </v>
      </c>
      <c r="B2" s="20" t="s">
        <v>11</v>
      </c>
      <c r="C2" s="20" t="s">
        <v>9</v>
      </c>
      <c r="D2" s="20" t="s">
        <v>852</v>
      </c>
      <c r="E2" s="22" t="s">
        <v>853</v>
      </c>
      <c r="F2" s="21" t="s">
        <v>854</v>
      </c>
      <c r="G2" s="23">
        <v>35175</v>
      </c>
      <c r="H2" s="24">
        <v>0</v>
      </c>
      <c r="I2" s="25">
        <f t="shared" ref="I2:I19" si="0">G2-H2*G2</f>
        <v>35175</v>
      </c>
      <c r="J2" s="20" t="s">
        <v>932</v>
      </c>
      <c r="L2" s="20" t="s">
        <v>932</v>
      </c>
    </row>
    <row r="3" spans="1:12" ht="17" x14ac:dyDescent="0.2">
      <c r="A3" s="21" t="str">
        <f t="shared" ref="A3:A66" si="1">+E3</f>
        <v>GC-AK-ACDL01</v>
      </c>
      <c r="B3" s="20" t="s">
        <v>7</v>
      </c>
      <c r="C3" s="20" t="s">
        <v>8</v>
      </c>
      <c r="D3" s="20" t="s">
        <v>12</v>
      </c>
      <c r="E3" s="22" t="s">
        <v>223</v>
      </c>
      <c r="F3" s="21" t="s">
        <v>224</v>
      </c>
      <c r="G3" s="26">
        <v>95</v>
      </c>
      <c r="H3" s="27">
        <v>0</v>
      </c>
      <c r="I3" s="28">
        <f t="shared" si="0"/>
        <v>95</v>
      </c>
      <c r="J3" s="20" t="s">
        <v>932</v>
      </c>
      <c r="L3" s="20" t="s">
        <v>204</v>
      </c>
    </row>
    <row r="4" spans="1:12" ht="34" x14ac:dyDescent="0.2">
      <c r="A4" s="21" t="str">
        <f t="shared" si="1"/>
        <v>GC-AK-ACV-00</v>
      </c>
      <c r="B4" s="20" t="s">
        <v>7</v>
      </c>
      <c r="C4" s="20" t="s">
        <v>8</v>
      </c>
      <c r="D4" s="20" t="s">
        <v>12</v>
      </c>
      <c r="E4" s="22" t="s">
        <v>220</v>
      </c>
      <c r="F4" s="21" t="s">
        <v>369</v>
      </c>
      <c r="G4" s="26">
        <v>125</v>
      </c>
      <c r="H4" s="27">
        <v>0.10399999999999998</v>
      </c>
      <c r="I4" s="28">
        <f t="shared" si="0"/>
        <v>112</v>
      </c>
      <c r="J4" s="20" t="s">
        <v>932</v>
      </c>
      <c r="L4" s="20" t="s">
        <v>204</v>
      </c>
    </row>
    <row r="5" spans="1:12" ht="17" x14ac:dyDescent="0.2">
      <c r="A5" s="21" t="str">
        <f t="shared" si="1"/>
        <v>GC-AK-AFS-00</v>
      </c>
      <c r="B5" s="20" t="s">
        <v>7</v>
      </c>
      <c r="C5" s="20" t="s">
        <v>8</v>
      </c>
      <c r="D5" s="20" t="s">
        <v>12</v>
      </c>
      <c r="E5" s="22" t="s">
        <v>221</v>
      </c>
      <c r="F5" s="21" t="s">
        <v>222</v>
      </c>
      <c r="G5" s="26">
        <v>125</v>
      </c>
      <c r="H5" s="27">
        <v>0.10399999999999998</v>
      </c>
      <c r="I5" s="28">
        <f t="shared" si="0"/>
        <v>112</v>
      </c>
      <c r="J5" s="20" t="s">
        <v>932</v>
      </c>
      <c r="L5" s="20" t="s">
        <v>204</v>
      </c>
    </row>
    <row r="6" spans="1:12" ht="17" x14ac:dyDescent="0.2">
      <c r="A6" s="21" t="str">
        <f t="shared" si="1"/>
        <v>GC-AK-ESENSOR8</v>
      </c>
      <c r="B6" s="20" t="s">
        <v>7</v>
      </c>
      <c r="C6" s="20" t="s">
        <v>8</v>
      </c>
      <c r="D6" s="20" t="s">
        <v>12</v>
      </c>
      <c r="E6" s="22" t="s">
        <v>208</v>
      </c>
      <c r="F6" s="21" t="s">
        <v>209</v>
      </c>
      <c r="G6" s="26">
        <v>300</v>
      </c>
      <c r="H6" s="27">
        <v>0.15000000000000002</v>
      </c>
      <c r="I6" s="28">
        <f t="shared" si="0"/>
        <v>255</v>
      </c>
      <c r="J6" s="20" t="s">
        <v>932</v>
      </c>
      <c r="L6" s="20" t="s">
        <v>204</v>
      </c>
    </row>
    <row r="7" spans="1:12" ht="17" x14ac:dyDescent="0.2">
      <c r="A7" s="21" t="str">
        <f t="shared" si="1"/>
        <v>GC-AK-LWS-10</v>
      </c>
      <c r="B7" s="20" t="s">
        <v>7</v>
      </c>
      <c r="C7" s="20" t="s">
        <v>8</v>
      </c>
      <c r="D7" s="20" t="s">
        <v>12</v>
      </c>
      <c r="E7" s="22" t="s">
        <v>384</v>
      </c>
      <c r="F7" s="21" t="s">
        <v>385</v>
      </c>
      <c r="G7" s="26">
        <v>315</v>
      </c>
      <c r="H7" s="27">
        <v>0</v>
      </c>
      <c r="I7" s="28">
        <f t="shared" si="0"/>
        <v>315</v>
      </c>
      <c r="J7" s="20" t="s">
        <v>932</v>
      </c>
      <c r="L7" s="20" t="s">
        <v>204</v>
      </c>
    </row>
    <row r="8" spans="1:12" ht="17" x14ac:dyDescent="0.2">
      <c r="A8" s="21" t="str">
        <f t="shared" si="1"/>
        <v>GC-AK-LWS-100</v>
      </c>
      <c r="B8" s="20" t="s">
        <v>7</v>
      </c>
      <c r="C8" s="20" t="s">
        <v>8</v>
      </c>
      <c r="D8" s="20" t="s">
        <v>12</v>
      </c>
      <c r="E8" s="22" t="s">
        <v>386</v>
      </c>
      <c r="F8" s="21" t="s">
        <v>387</v>
      </c>
      <c r="G8" s="26">
        <v>901</v>
      </c>
      <c r="H8" s="27">
        <v>0</v>
      </c>
      <c r="I8" s="28">
        <f t="shared" si="0"/>
        <v>901</v>
      </c>
      <c r="J8" s="20" t="s">
        <v>932</v>
      </c>
      <c r="L8" s="20" t="s">
        <v>204</v>
      </c>
    </row>
    <row r="9" spans="1:12" ht="34" x14ac:dyDescent="0.2">
      <c r="A9" s="21" t="str">
        <f t="shared" si="1"/>
        <v>GC-AK-MD-00</v>
      </c>
      <c r="B9" s="20" t="s">
        <v>7</v>
      </c>
      <c r="C9" s="20" t="s">
        <v>8</v>
      </c>
      <c r="D9" s="20" t="s">
        <v>12</v>
      </c>
      <c r="E9" s="22" t="s">
        <v>212</v>
      </c>
      <c r="F9" s="21" t="s">
        <v>213</v>
      </c>
      <c r="G9" s="26">
        <v>125</v>
      </c>
      <c r="H9" s="27">
        <v>0.15000000000000002</v>
      </c>
      <c r="I9" s="28">
        <f t="shared" si="0"/>
        <v>106.25</v>
      </c>
      <c r="J9" s="20" t="s">
        <v>932</v>
      </c>
      <c r="L9" s="20" t="s">
        <v>204</v>
      </c>
    </row>
    <row r="10" spans="1:12" ht="17" x14ac:dyDescent="0.2">
      <c r="A10" s="21" t="str">
        <f t="shared" si="1"/>
        <v>GC-AK-RWS20</v>
      </c>
      <c r="B10" s="20" t="s">
        <v>7</v>
      </c>
      <c r="C10" s="20" t="s">
        <v>8</v>
      </c>
      <c r="D10" s="20" t="s">
        <v>12</v>
      </c>
      <c r="E10" s="22" t="s">
        <v>218</v>
      </c>
      <c r="F10" s="21" t="s">
        <v>219</v>
      </c>
      <c r="G10" s="26">
        <v>350</v>
      </c>
      <c r="H10" s="27">
        <v>0.1160000000000001</v>
      </c>
      <c r="I10" s="28">
        <f t="shared" si="0"/>
        <v>309.39999999999998</v>
      </c>
      <c r="J10" s="20" t="s">
        <v>932</v>
      </c>
      <c r="L10" s="20" t="s">
        <v>204</v>
      </c>
    </row>
    <row r="11" spans="1:12" ht="34" x14ac:dyDescent="0.2">
      <c r="A11" s="21" t="str">
        <f t="shared" si="1"/>
        <v>GC-AK-SEC5ESV</v>
      </c>
      <c r="B11" s="20" t="s">
        <v>7</v>
      </c>
      <c r="C11" s="20" t="s">
        <v>8</v>
      </c>
      <c r="D11" s="20" t="s">
        <v>12</v>
      </c>
      <c r="E11" s="22" t="s">
        <v>207</v>
      </c>
      <c r="F11" s="21" t="s">
        <v>388</v>
      </c>
      <c r="G11" s="26">
        <v>1295</v>
      </c>
      <c r="H11" s="27">
        <v>6.1776061776061764E-2</v>
      </c>
      <c r="I11" s="28">
        <f t="shared" si="0"/>
        <v>1215</v>
      </c>
      <c r="J11" s="20" t="s">
        <v>932</v>
      </c>
      <c r="L11" s="20" t="s">
        <v>204</v>
      </c>
    </row>
    <row r="12" spans="1:12" ht="34" x14ac:dyDescent="0.2">
      <c r="A12" s="21" t="str">
        <f t="shared" si="1"/>
        <v>GC-AK-SK-00</v>
      </c>
      <c r="B12" s="20" t="s">
        <v>7</v>
      </c>
      <c r="C12" s="20" t="s">
        <v>8</v>
      </c>
      <c r="D12" s="20" t="s">
        <v>12</v>
      </c>
      <c r="E12" s="22" t="s">
        <v>389</v>
      </c>
      <c r="F12" s="21" t="s">
        <v>390</v>
      </c>
      <c r="G12" s="26">
        <v>125</v>
      </c>
      <c r="H12" s="27">
        <v>4.8000000000000001E-2</v>
      </c>
      <c r="I12" s="28">
        <f t="shared" si="0"/>
        <v>119</v>
      </c>
      <c r="J12" s="20" t="s">
        <v>932</v>
      </c>
      <c r="L12" s="20" t="s">
        <v>204</v>
      </c>
    </row>
    <row r="13" spans="1:12" ht="17" x14ac:dyDescent="0.2">
      <c r="A13" s="21" t="str">
        <f t="shared" si="1"/>
        <v>GC-AK-SS-100</v>
      </c>
      <c r="B13" s="20" t="s">
        <v>7</v>
      </c>
      <c r="C13" s="20" t="s">
        <v>8</v>
      </c>
      <c r="D13" s="20" t="s">
        <v>12</v>
      </c>
      <c r="E13" s="22" t="s">
        <v>210</v>
      </c>
      <c r="F13" s="21" t="s">
        <v>211</v>
      </c>
      <c r="G13" s="26">
        <v>195</v>
      </c>
      <c r="H13" s="27">
        <v>0.15000000000000002</v>
      </c>
      <c r="I13" s="28">
        <f t="shared" si="0"/>
        <v>165.75</v>
      </c>
      <c r="J13" s="20" t="s">
        <v>932</v>
      </c>
      <c r="L13" s="20" t="s">
        <v>204</v>
      </c>
    </row>
    <row r="14" spans="1:12" ht="17" x14ac:dyDescent="0.2">
      <c r="A14" s="21" t="str">
        <f t="shared" si="1"/>
        <v>GC-AK-SS-15</v>
      </c>
      <c r="B14" s="20" t="s">
        <v>7</v>
      </c>
      <c r="C14" s="20" t="s">
        <v>8</v>
      </c>
      <c r="D14" s="20" t="s">
        <v>12</v>
      </c>
      <c r="E14" s="22" t="s">
        <v>367</v>
      </c>
      <c r="F14" s="21" t="s">
        <v>368</v>
      </c>
      <c r="G14" s="26">
        <v>75</v>
      </c>
      <c r="H14" s="27">
        <v>0.1</v>
      </c>
      <c r="I14" s="28">
        <f t="shared" si="0"/>
        <v>67.5</v>
      </c>
      <c r="J14" s="20" t="s">
        <v>932</v>
      </c>
      <c r="L14" s="20" t="s">
        <v>204</v>
      </c>
    </row>
    <row r="15" spans="1:12" ht="34" x14ac:dyDescent="0.2">
      <c r="A15" s="21" t="str">
        <f t="shared" si="1"/>
        <v>GC-AK-STR-00</v>
      </c>
      <c r="B15" s="20" t="s">
        <v>7</v>
      </c>
      <c r="C15" s="20" t="s">
        <v>8</v>
      </c>
      <c r="D15" s="20" t="s">
        <v>12</v>
      </c>
      <c r="E15" s="22" t="s">
        <v>214</v>
      </c>
      <c r="F15" s="21" t="s">
        <v>215</v>
      </c>
      <c r="G15" s="26">
        <v>125</v>
      </c>
      <c r="H15" s="27">
        <v>0.11599999999999999</v>
      </c>
      <c r="I15" s="28">
        <f t="shared" si="0"/>
        <v>110.5</v>
      </c>
      <c r="J15" s="20" t="s">
        <v>932</v>
      </c>
      <c r="L15" s="20" t="s">
        <v>204</v>
      </c>
    </row>
    <row r="16" spans="1:12" ht="51" x14ac:dyDescent="0.2">
      <c r="A16" s="21" t="str">
        <f t="shared" si="1"/>
        <v>GC-AK-THS-00</v>
      </c>
      <c r="B16" s="20" t="s">
        <v>7</v>
      </c>
      <c r="C16" s="20" t="s">
        <v>8</v>
      </c>
      <c r="D16" s="20" t="s">
        <v>12</v>
      </c>
      <c r="E16" s="22" t="s">
        <v>216</v>
      </c>
      <c r="F16" s="21" t="s">
        <v>217</v>
      </c>
      <c r="G16" s="26">
        <v>90</v>
      </c>
      <c r="H16" s="27">
        <v>4.4444444444444398E-2</v>
      </c>
      <c r="I16" s="28">
        <f t="shared" si="0"/>
        <v>86</v>
      </c>
      <c r="J16" s="20" t="s">
        <v>932</v>
      </c>
      <c r="L16" s="20" t="s">
        <v>204</v>
      </c>
    </row>
    <row r="17" spans="1:12" ht="17" x14ac:dyDescent="0.2">
      <c r="A17" s="21" t="str">
        <f t="shared" si="1"/>
        <v>GC-AK-THS-01</v>
      </c>
      <c r="B17" s="20" t="s">
        <v>7</v>
      </c>
      <c r="C17" s="20" t="s">
        <v>8</v>
      </c>
      <c r="D17" s="20" t="s">
        <v>12</v>
      </c>
      <c r="E17" s="22" t="s">
        <v>366</v>
      </c>
      <c r="F17" s="21" t="s">
        <v>391</v>
      </c>
      <c r="G17" s="26">
        <v>90</v>
      </c>
      <c r="H17" s="27">
        <v>4.4400000000000002E-2</v>
      </c>
      <c r="I17" s="28">
        <f t="shared" si="0"/>
        <v>86.004000000000005</v>
      </c>
      <c r="J17" s="20" t="s">
        <v>932</v>
      </c>
      <c r="L17" s="20" t="s">
        <v>204</v>
      </c>
    </row>
    <row r="18" spans="1:12" ht="34" x14ac:dyDescent="0.2">
      <c r="A18" s="21" t="str">
        <f t="shared" si="1"/>
        <v>GC-AK-VC-00</v>
      </c>
      <c r="B18" s="20" t="s">
        <v>7</v>
      </c>
      <c r="C18" s="20" t="s">
        <v>8</v>
      </c>
      <c r="D18" s="20" t="s">
        <v>12</v>
      </c>
      <c r="E18" s="22" t="s">
        <v>13</v>
      </c>
      <c r="F18" s="21" t="s">
        <v>14</v>
      </c>
      <c r="G18" s="26">
        <v>112</v>
      </c>
      <c r="H18" s="27">
        <v>0</v>
      </c>
      <c r="I18" s="28">
        <f t="shared" si="0"/>
        <v>112</v>
      </c>
      <c r="J18" s="20" t="s">
        <v>932</v>
      </c>
      <c r="L18" s="20" t="s">
        <v>204</v>
      </c>
    </row>
    <row r="19" spans="1:12" ht="17" x14ac:dyDescent="0.2">
      <c r="A19" s="21" t="str">
        <f t="shared" si="1"/>
        <v>GC-AK-WS-15</v>
      </c>
      <c r="B19" s="20" t="s">
        <v>7</v>
      </c>
      <c r="C19" s="20" t="s">
        <v>8</v>
      </c>
      <c r="D19" s="20" t="s">
        <v>12</v>
      </c>
      <c r="E19" s="22" t="s">
        <v>392</v>
      </c>
      <c r="F19" s="21" t="s">
        <v>393</v>
      </c>
      <c r="G19" s="26">
        <v>125</v>
      </c>
      <c r="H19" s="27">
        <v>4.4000000000000039E-2</v>
      </c>
      <c r="I19" s="28">
        <f t="shared" si="0"/>
        <v>119.5</v>
      </c>
      <c r="J19" s="20" t="s">
        <v>932</v>
      </c>
      <c r="L19" s="20" t="s">
        <v>204</v>
      </c>
    </row>
    <row r="20" spans="1:12" ht="34" x14ac:dyDescent="0.2">
      <c r="A20" s="21" t="str">
        <f t="shared" si="1"/>
        <v>VF-20R5/BK</v>
      </c>
      <c r="B20" s="20" t="s">
        <v>7</v>
      </c>
      <c r="C20" s="20" t="s">
        <v>8</v>
      </c>
      <c r="D20" s="29" t="s">
        <v>1014</v>
      </c>
      <c r="E20" s="30" t="s">
        <v>1015</v>
      </c>
      <c r="F20" s="31" t="s">
        <v>1016</v>
      </c>
      <c r="G20" s="32"/>
      <c r="H20" s="27"/>
      <c r="I20" s="33">
        <v>19</v>
      </c>
      <c r="J20" s="20" t="s">
        <v>932</v>
      </c>
    </row>
    <row r="21" spans="1:12" ht="17" x14ac:dyDescent="0.2">
      <c r="A21" s="21" t="str">
        <f t="shared" si="1"/>
        <v>ACCH Support &amp; Maint for SDS</v>
      </c>
      <c r="B21" s="20" t="s">
        <v>6</v>
      </c>
      <c r="C21" s="20" t="s">
        <v>9</v>
      </c>
      <c r="D21" s="20" t="s">
        <v>641</v>
      </c>
      <c r="E21" s="34" t="s">
        <v>760</v>
      </c>
      <c r="G21" s="26">
        <v>800</v>
      </c>
      <c r="H21" s="27">
        <v>0</v>
      </c>
      <c r="I21" s="28">
        <f t="shared" ref="I21:I73" si="2">G21-H21*G21</f>
        <v>800</v>
      </c>
      <c r="J21" s="20" t="s">
        <v>1051</v>
      </c>
      <c r="L21" s="20" t="s">
        <v>897</v>
      </c>
    </row>
    <row r="22" spans="1:12" ht="17" x14ac:dyDescent="0.2">
      <c r="A22" s="21" t="str">
        <f t="shared" si="1"/>
        <v>AEFK Support &amp; Maint for SDS</v>
      </c>
      <c r="B22" s="20" t="s">
        <v>6</v>
      </c>
      <c r="C22" s="20" t="s">
        <v>9</v>
      </c>
      <c r="D22" s="20" t="s">
        <v>641</v>
      </c>
      <c r="E22" s="34" t="s">
        <v>801</v>
      </c>
      <c r="G22" s="26">
        <v>1500</v>
      </c>
      <c r="H22" s="27">
        <v>0</v>
      </c>
      <c r="I22" s="28">
        <f t="shared" si="2"/>
        <v>1500</v>
      </c>
      <c r="J22" s="20" t="s">
        <v>1051</v>
      </c>
      <c r="L22" s="20" t="s">
        <v>897</v>
      </c>
    </row>
    <row r="23" spans="1:12" ht="34" x14ac:dyDescent="0.2">
      <c r="A23" s="21" t="str">
        <f t="shared" si="1"/>
        <v>AP8702S-WW</v>
      </c>
      <c r="B23" s="20" t="s">
        <v>5</v>
      </c>
      <c r="C23" s="20" t="s">
        <v>8</v>
      </c>
      <c r="D23" s="20" t="s">
        <v>641</v>
      </c>
      <c r="E23" s="22" t="s">
        <v>28</v>
      </c>
      <c r="F23" s="21" t="s">
        <v>642</v>
      </c>
      <c r="G23" s="26">
        <v>72.19</v>
      </c>
      <c r="H23" s="27">
        <v>0.48593988086992657</v>
      </c>
      <c r="I23" s="28">
        <f t="shared" si="2"/>
        <v>37.11</v>
      </c>
      <c r="J23" s="20" t="s">
        <v>1051</v>
      </c>
      <c r="L23" s="20" t="s">
        <v>897</v>
      </c>
    </row>
    <row r="24" spans="1:12" ht="17" x14ac:dyDescent="0.2">
      <c r="A24" s="21" t="str">
        <f t="shared" si="1"/>
        <v>AP8704S-WW</v>
      </c>
      <c r="B24" s="20" t="s">
        <v>5</v>
      </c>
      <c r="C24" s="20" t="s">
        <v>8</v>
      </c>
      <c r="D24" s="20" t="s">
        <v>641</v>
      </c>
      <c r="E24" s="22" t="s">
        <v>30</v>
      </c>
      <c r="F24" s="21" t="s">
        <v>643</v>
      </c>
      <c r="G24" s="26">
        <v>117.2</v>
      </c>
      <c r="H24" s="27">
        <v>0.48592150170648463</v>
      </c>
      <c r="I24" s="28">
        <f t="shared" si="2"/>
        <v>60.25</v>
      </c>
      <c r="J24" s="20" t="s">
        <v>1051</v>
      </c>
      <c r="L24" s="20" t="s">
        <v>897</v>
      </c>
    </row>
    <row r="25" spans="1:12" ht="17" x14ac:dyDescent="0.2">
      <c r="A25" s="21" t="str">
        <f t="shared" si="1"/>
        <v>BIHY Support &amp; Maint for SDS</v>
      </c>
      <c r="B25" s="20" t="s">
        <v>6</v>
      </c>
      <c r="C25" s="20" t="s">
        <v>9</v>
      </c>
      <c r="D25" s="20" t="s">
        <v>641</v>
      </c>
      <c r="E25" s="34" t="s">
        <v>806</v>
      </c>
      <c r="G25" s="26">
        <v>1500</v>
      </c>
      <c r="H25" s="27">
        <v>0</v>
      </c>
      <c r="I25" s="28">
        <f t="shared" si="2"/>
        <v>1500</v>
      </c>
      <c r="J25" s="20" t="s">
        <v>1051</v>
      </c>
      <c r="L25" s="20" t="s">
        <v>897</v>
      </c>
    </row>
    <row r="26" spans="1:12" ht="17" x14ac:dyDescent="0.2">
      <c r="A26" s="21" t="str">
        <f t="shared" si="1"/>
        <v>CASQ Support &amp; Maint for SDS</v>
      </c>
      <c r="B26" s="20" t="s">
        <v>6</v>
      </c>
      <c r="C26" s="20" t="s">
        <v>9</v>
      </c>
      <c r="D26" s="20" t="s">
        <v>641</v>
      </c>
      <c r="E26" s="34" t="s">
        <v>798</v>
      </c>
      <c r="G26" s="26">
        <v>800</v>
      </c>
      <c r="H26" s="27">
        <v>0</v>
      </c>
      <c r="I26" s="28">
        <f t="shared" si="2"/>
        <v>800</v>
      </c>
      <c r="J26" s="20" t="s">
        <v>1051</v>
      </c>
      <c r="L26" s="20" t="s">
        <v>897</v>
      </c>
    </row>
    <row r="27" spans="1:12" ht="17" x14ac:dyDescent="0.2">
      <c r="A27" s="21" t="str">
        <f t="shared" si="1"/>
        <v>CASZ Support &amp; Maint for SDS</v>
      </c>
      <c r="B27" s="20" t="s">
        <v>6</v>
      </c>
      <c r="C27" s="20" t="s">
        <v>9</v>
      </c>
      <c r="D27" s="20" t="s">
        <v>641</v>
      </c>
      <c r="E27" s="34" t="s">
        <v>784</v>
      </c>
      <c r="G27" s="26">
        <v>800</v>
      </c>
      <c r="H27" s="27">
        <v>0</v>
      </c>
      <c r="I27" s="28">
        <f t="shared" si="2"/>
        <v>800</v>
      </c>
      <c r="J27" s="20" t="s">
        <v>1051</v>
      </c>
      <c r="L27" s="20" t="s">
        <v>897</v>
      </c>
    </row>
    <row r="28" spans="1:12" ht="17" x14ac:dyDescent="0.2">
      <c r="A28" s="21" t="str">
        <f t="shared" si="1"/>
        <v>CATZ Support &amp; Maint for SDS</v>
      </c>
      <c r="B28" s="20" t="s">
        <v>6</v>
      </c>
      <c r="C28" s="20" t="s">
        <v>9</v>
      </c>
      <c r="D28" s="20" t="s">
        <v>641</v>
      </c>
      <c r="E28" s="34" t="s">
        <v>785</v>
      </c>
      <c r="G28" s="26">
        <v>800</v>
      </c>
      <c r="H28" s="27">
        <v>0</v>
      </c>
      <c r="I28" s="28">
        <f t="shared" si="2"/>
        <v>800</v>
      </c>
      <c r="J28" s="20" t="s">
        <v>1051</v>
      </c>
      <c r="L28" s="20" t="s">
        <v>897</v>
      </c>
    </row>
    <row r="29" spans="1:12" ht="17" x14ac:dyDescent="0.2">
      <c r="A29" s="21" t="str">
        <f t="shared" si="1"/>
        <v>CMDG Support &amp; Maint for SDS</v>
      </c>
      <c r="B29" s="20" t="s">
        <v>6</v>
      </c>
      <c r="C29" s="20" t="s">
        <v>9</v>
      </c>
      <c r="D29" s="20" t="s">
        <v>641</v>
      </c>
      <c r="E29" s="34" t="s">
        <v>776</v>
      </c>
      <c r="G29" s="26">
        <v>800</v>
      </c>
      <c r="H29" s="27">
        <v>0</v>
      </c>
      <c r="I29" s="28">
        <f t="shared" si="2"/>
        <v>800</v>
      </c>
      <c r="J29" s="20" t="s">
        <v>1051</v>
      </c>
      <c r="L29" s="20" t="s">
        <v>897</v>
      </c>
    </row>
    <row r="30" spans="1:12" ht="17" x14ac:dyDescent="0.2">
      <c r="A30" s="21" t="str">
        <f t="shared" si="1"/>
        <v>CPSZ Support &amp; Maint for SDS</v>
      </c>
      <c r="B30" s="20" t="s">
        <v>6</v>
      </c>
      <c r="C30" s="20" t="s">
        <v>9</v>
      </c>
      <c r="D30" s="20" t="s">
        <v>641</v>
      </c>
      <c r="E30" s="34" t="s">
        <v>771</v>
      </c>
      <c r="G30" s="26">
        <v>800</v>
      </c>
      <c r="H30" s="27">
        <v>0</v>
      </c>
      <c r="I30" s="28">
        <f t="shared" si="2"/>
        <v>800</v>
      </c>
      <c r="J30" s="20" t="s">
        <v>1051</v>
      </c>
      <c r="L30" s="20" t="s">
        <v>897</v>
      </c>
    </row>
    <row r="31" spans="1:12" ht="17" x14ac:dyDescent="0.2">
      <c r="A31" s="21" t="str">
        <f t="shared" si="1"/>
        <v>CSAT Support &amp; Maint for SDS</v>
      </c>
      <c r="B31" s="20" t="s">
        <v>6</v>
      </c>
      <c r="C31" s="20" t="s">
        <v>9</v>
      </c>
      <c r="D31" s="20" t="s">
        <v>641</v>
      </c>
      <c r="E31" s="34" t="s">
        <v>809</v>
      </c>
      <c r="G31" s="26">
        <v>1500</v>
      </c>
      <c r="H31" s="27">
        <v>0</v>
      </c>
      <c r="I31" s="28">
        <f t="shared" si="2"/>
        <v>1500</v>
      </c>
      <c r="J31" s="20" t="s">
        <v>1051</v>
      </c>
      <c r="L31" s="20" t="s">
        <v>897</v>
      </c>
    </row>
    <row r="32" spans="1:12" ht="17" x14ac:dyDescent="0.2">
      <c r="A32" s="21" t="str">
        <f t="shared" si="1"/>
        <v>FXDT Support &amp; Maint for SDS</v>
      </c>
      <c r="B32" s="20" t="s">
        <v>6</v>
      </c>
      <c r="C32" s="20" t="s">
        <v>9</v>
      </c>
      <c r="D32" s="20" t="s">
        <v>641</v>
      </c>
      <c r="E32" s="34" t="s">
        <v>802</v>
      </c>
      <c r="G32" s="26">
        <v>1500</v>
      </c>
      <c r="H32" s="27">
        <v>0</v>
      </c>
      <c r="I32" s="28">
        <f t="shared" si="2"/>
        <v>1500</v>
      </c>
      <c r="J32" s="20" t="s">
        <v>1051</v>
      </c>
      <c r="L32" s="20" t="s">
        <v>897</v>
      </c>
    </row>
    <row r="33" spans="1:12" ht="17" x14ac:dyDescent="0.2">
      <c r="A33" s="21" t="str">
        <f t="shared" si="1"/>
        <v>FXJD Support &amp; Maint for SDS</v>
      </c>
      <c r="B33" s="20" t="s">
        <v>6</v>
      </c>
      <c r="C33" s="20" t="s">
        <v>9</v>
      </c>
      <c r="D33" s="20" t="s">
        <v>641</v>
      </c>
      <c r="E33" s="34" t="s">
        <v>768</v>
      </c>
      <c r="G33" s="26">
        <v>4000</v>
      </c>
      <c r="H33" s="27">
        <v>0</v>
      </c>
      <c r="I33" s="28">
        <f t="shared" si="2"/>
        <v>4000</v>
      </c>
      <c r="J33" s="20" t="s">
        <v>1051</v>
      </c>
      <c r="L33" s="20" t="s">
        <v>897</v>
      </c>
    </row>
    <row r="34" spans="1:12" ht="17" x14ac:dyDescent="0.2">
      <c r="A34" s="21" t="str">
        <f t="shared" si="1"/>
        <v>FXVY Support &amp; Maint for SDS</v>
      </c>
      <c r="B34" s="20" t="s">
        <v>6</v>
      </c>
      <c r="C34" s="20" t="s">
        <v>9</v>
      </c>
      <c r="D34" s="20" t="s">
        <v>641</v>
      </c>
      <c r="E34" s="34" t="s">
        <v>769</v>
      </c>
      <c r="G34" s="26">
        <v>800</v>
      </c>
      <c r="H34" s="27">
        <v>0</v>
      </c>
      <c r="I34" s="28">
        <f t="shared" si="2"/>
        <v>800</v>
      </c>
      <c r="J34" s="20" t="s">
        <v>1051</v>
      </c>
      <c r="L34" s="20" t="s">
        <v>897</v>
      </c>
    </row>
    <row r="35" spans="1:12" ht="17" x14ac:dyDescent="0.2">
      <c r="A35" s="21" t="str">
        <f t="shared" si="1"/>
        <v>FXZA Support &amp; Maint for SDS</v>
      </c>
      <c r="B35" s="20" t="s">
        <v>6</v>
      </c>
      <c r="C35" s="20" t="s">
        <v>9</v>
      </c>
      <c r="D35" s="20" t="s">
        <v>641</v>
      </c>
      <c r="E35" s="34" t="s">
        <v>795</v>
      </c>
      <c r="G35" s="26">
        <v>800</v>
      </c>
      <c r="H35" s="27">
        <v>0</v>
      </c>
      <c r="I35" s="28">
        <f t="shared" si="2"/>
        <v>800</v>
      </c>
      <c r="J35" s="20" t="s">
        <v>1051</v>
      </c>
      <c r="L35" s="20" t="s">
        <v>897</v>
      </c>
    </row>
    <row r="36" spans="1:12" ht="17" x14ac:dyDescent="0.2">
      <c r="A36" s="21" t="str">
        <f t="shared" si="1"/>
        <v>GGEC Support &amp; Maint for SDS</v>
      </c>
      <c r="B36" s="20" t="s">
        <v>6</v>
      </c>
      <c r="C36" s="20" t="s">
        <v>9</v>
      </c>
      <c r="D36" s="20" t="s">
        <v>641</v>
      </c>
      <c r="E36" s="34" t="s">
        <v>803</v>
      </c>
      <c r="G36" s="26">
        <v>1500</v>
      </c>
      <c r="H36" s="27">
        <v>0</v>
      </c>
      <c r="I36" s="28">
        <f t="shared" si="2"/>
        <v>1500</v>
      </c>
      <c r="J36" s="20" t="s">
        <v>1051</v>
      </c>
      <c r="L36" s="20" t="s">
        <v>897</v>
      </c>
    </row>
    <row r="37" spans="1:12" ht="17" x14ac:dyDescent="0.2">
      <c r="A37" s="21" t="str">
        <f t="shared" si="1"/>
        <v>GISZ Support &amp; Maint for SDS</v>
      </c>
      <c r="B37" s="20" t="s">
        <v>6</v>
      </c>
      <c r="C37" s="20" t="s">
        <v>9</v>
      </c>
      <c r="D37" s="20" t="s">
        <v>641</v>
      </c>
      <c r="E37" s="34" t="s">
        <v>767</v>
      </c>
      <c r="G37" s="26">
        <v>800</v>
      </c>
      <c r="H37" s="27">
        <v>0</v>
      </c>
      <c r="I37" s="28">
        <f t="shared" si="2"/>
        <v>800</v>
      </c>
      <c r="J37" s="20" t="s">
        <v>1051</v>
      </c>
      <c r="L37" s="20" t="s">
        <v>897</v>
      </c>
    </row>
    <row r="38" spans="1:12" ht="17" x14ac:dyDescent="0.2">
      <c r="A38" s="21" t="str">
        <f t="shared" si="1"/>
        <v>GTBN Support &amp; Maint for SDS</v>
      </c>
      <c r="B38" s="20" t="s">
        <v>6</v>
      </c>
      <c r="C38" s="20" t="s">
        <v>9</v>
      </c>
      <c r="D38" s="20" t="s">
        <v>641</v>
      </c>
      <c r="E38" s="34" t="s">
        <v>782</v>
      </c>
      <c r="G38" s="26">
        <v>800</v>
      </c>
      <c r="H38" s="27">
        <v>0</v>
      </c>
      <c r="I38" s="28">
        <f t="shared" si="2"/>
        <v>800</v>
      </c>
      <c r="J38" s="20" t="s">
        <v>1051</v>
      </c>
      <c r="L38" s="20" t="s">
        <v>897</v>
      </c>
    </row>
    <row r="39" spans="1:12" ht="17" x14ac:dyDescent="0.2">
      <c r="A39" s="21" t="str">
        <f t="shared" si="1"/>
        <v>GTLY Support &amp; Maint for SDS</v>
      </c>
      <c r="B39" s="20" t="s">
        <v>6</v>
      </c>
      <c r="C39" s="20" t="s">
        <v>9</v>
      </c>
      <c r="D39" s="20" t="s">
        <v>641</v>
      </c>
      <c r="E39" s="34" t="s">
        <v>752</v>
      </c>
      <c r="G39" s="26">
        <v>800</v>
      </c>
      <c r="H39" s="27">
        <v>0</v>
      </c>
      <c r="I39" s="28">
        <f t="shared" si="2"/>
        <v>800</v>
      </c>
      <c r="J39" s="20" t="s">
        <v>1051</v>
      </c>
      <c r="L39" s="20" t="s">
        <v>897</v>
      </c>
    </row>
    <row r="40" spans="1:12" ht="17" x14ac:dyDescent="0.2">
      <c r="A40" s="21" t="str">
        <f t="shared" si="1"/>
        <v>GTSD Support &amp; Maint for SDS</v>
      </c>
      <c r="B40" s="20" t="s">
        <v>6</v>
      </c>
      <c r="C40" s="20" t="s">
        <v>9</v>
      </c>
      <c r="D40" s="20" t="s">
        <v>641</v>
      </c>
      <c r="E40" s="34" t="s">
        <v>787</v>
      </c>
      <c r="G40" s="26">
        <v>800</v>
      </c>
      <c r="H40" s="27">
        <v>0</v>
      </c>
      <c r="I40" s="28">
        <f t="shared" si="2"/>
        <v>800</v>
      </c>
      <c r="J40" s="20" t="s">
        <v>1051</v>
      </c>
      <c r="L40" s="20" t="s">
        <v>897</v>
      </c>
    </row>
    <row r="41" spans="1:12" ht="17" x14ac:dyDescent="0.2">
      <c r="A41" s="21" t="str">
        <f t="shared" si="1"/>
        <v>GTWF Support &amp; Maint for SDS</v>
      </c>
      <c r="B41" s="20" t="s">
        <v>6</v>
      </c>
      <c r="C41" s="20" t="s">
        <v>9</v>
      </c>
      <c r="D41" s="20" t="s">
        <v>641</v>
      </c>
      <c r="E41" s="34" t="s">
        <v>765</v>
      </c>
      <c r="G41" s="26">
        <v>800</v>
      </c>
      <c r="H41" s="27">
        <v>0</v>
      </c>
      <c r="I41" s="28">
        <f t="shared" si="2"/>
        <v>800</v>
      </c>
      <c r="J41" s="20" t="s">
        <v>1051</v>
      </c>
      <c r="L41" s="20" t="s">
        <v>897</v>
      </c>
    </row>
    <row r="42" spans="1:12" ht="17" x14ac:dyDescent="0.2">
      <c r="A42" s="21" t="str">
        <f t="shared" si="1"/>
        <v>HPAM Support &amp; Maint for SDS</v>
      </c>
      <c r="B42" s="20" t="s">
        <v>6</v>
      </c>
      <c r="C42" s="20" t="s">
        <v>9</v>
      </c>
      <c r="D42" s="20" t="s">
        <v>641</v>
      </c>
      <c r="E42" s="34" t="s">
        <v>810</v>
      </c>
      <c r="G42" s="26">
        <v>1500</v>
      </c>
      <c r="H42" s="27">
        <v>0</v>
      </c>
      <c r="I42" s="28">
        <f t="shared" si="2"/>
        <v>1500</v>
      </c>
      <c r="J42" s="20" t="s">
        <v>1051</v>
      </c>
      <c r="L42" s="20" t="s">
        <v>897</v>
      </c>
    </row>
    <row r="43" spans="1:12" ht="17" x14ac:dyDescent="0.2">
      <c r="A43" s="21" t="str">
        <f t="shared" si="1"/>
        <v>HPWL Support &amp; Maint for SDS</v>
      </c>
      <c r="B43" s="20" t="s">
        <v>6</v>
      </c>
      <c r="C43" s="20" t="s">
        <v>9</v>
      </c>
      <c r="D43" s="20" t="s">
        <v>641</v>
      </c>
      <c r="E43" s="34" t="s">
        <v>770</v>
      </c>
      <c r="G43" s="26">
        <v>800</v>
      </c>
      <c r="H43" s="27">
        <v>0</v>
      </c>
      <c r="I43" s="28">
        <f t="shared" si="2"/>
        <v>800</v>
      </c>
      <c r="J43" s="20" t="s">
        <v>1051</v>
      </c>
      <c r="L43" s="20" t="s">
        <v>897</v>
      </c>
    </row>
    <row r="44" spans="1:12" ht="17" x14ac:dyDescent="0.2">
      <c r="A44" s="21" t="str">
        <f t="shared" si="1"/>
        <v>INFY Support &amp; Maint for SDS</v>
      </c>
      <c r="B44" s="20" t="s">
        <v>6</v>
      </c>
      <c r="C44" s="20" t="s">
        <v>9</v>
      </c>
      <c r="D44" s="20" t="s">
        <v>641</v>
      </c>
      <c r="E44" s="34" t="s">
        <v>799</v>
      </c>
      <c r="G44" s="26">
        <v>800</v>
      </c>
      <c r="H44" s="27">
        <v>0</v>
      </c>
      <c r="I44" s="28">
        <f t="shared" si="2"/>
        <v>800</v>
      </c>
      <c r="J44" s="20" t="s">
        <v>1051</v>
      </c>
      <c r="L44" s="20" t="s">
        <v>897</v>
      </c>
    </row>
    <row r="45" spans="1:12" ht="17" x14ac:dyDescent="0.2">
      <c r="A45" s="21" t="str">
        <f t="shared" si="1"/>
        <v>ITCZ Support &amp; Maint for SDS</v>
      </c>
      <c r="B45" s="20" t="s">
        <v>6</v>
      </c>
      <c r="C45" s="20" t="s">
        <v>9</v>
      </c>
      <c r="D45" s="20" t="s">
        <v>641</v>
      </c>
      <c r="E45" s="34" t="s">
        <v>794</v>
      </c>
      <c r="G45" s="26">
        <v>800</v>
      </c>
      <c r="H45" s="27">
        <v>0</v>
      </c>
      <c r="I45" s="28">
        <f t="shared" si="2"/>
        <v>800</v>
      </c>
      <c r="J45" s="20" t="s">
        <v>1051</v>
      </c>
      <c r="L45" s="20" t="s">
        <v>897</v>
      </c>
    </row>
    <row r="46" spans="1:12" ht="17" x14ac:dyDescent="0.2">
      <c r="A46" s="21" t="str">
        <f t="shared" si="1"/>
        <v>JACD Support &amp; Maint for SDS</v>
      </c>
      <c r="B46" s="20" t="s">
        <v>6</v>
      </c>
      <c r="C46" s="20" t="s">
        <v>9</v>
      </c>
      <c r="D46" s="20" t="s">
        <v>641</v>
      </c>
      <c r="E46" s="34" t="s">
        <v>796</v>
      </c>
      <c r="G46" s="26">
        <v>800</v>
      </c>
      <c r="H46" s="27">
        <v>0</v>
      </c>
      <c r="I46" s="28">
        <f t="shared" si="2"/>
        <v>800</v>
      </c>
      <c r="J46" s="20" t="s">
        <v>1051</v>
      </c>
      <c r="L46" s="20" t="s">
        <v>897</v>
      </c>
    </row>
    <row r="47" spans="1:12" ht="17" x14ac:dyDescent="0.2">
      <c r="A47" s="21" t="str">
        <f t="shared" si="1"/>
        <v>KOYQ Support &amp; Maint for SDS</v>
      </c>
      <c r="B47" s="20" t="s">
        <v>6</v>
      </c>
      <c r="C47" s="20" t="s">
        <v>9</v>
      </c>
      <c r="D47" s="20" t="s">
        <v>641</v>
      </c>
      <c r="E47" s="34" t="s">
        <v>808</v>
      </c>
      <c r="G47" s="26">
        <v>1500</v>
      </c>
      <c r="H47" s="27">
        <v>0</v>
      </c>
      <c r="I47" s="28">
        <f t="shared" si="2"/>
        <v>1500</v>
      </c>
      <c r="J47" s="20" t="s">
        <v>1051</v>
      </c>
      <c r="L47" s="20" t="s">
        <v>897</v>
      </c>
    </row>
    <row r="48" spans="1:12" ht="17" x14ac:dyDescent="0.2">
      <c r="A48" s="21" t="str">
        <f t="shared" si="1"/>
        <v>LELY Support &amp; Maint for SDS</v>
      </c>
      <c r="B48" s="20" t="s">
        <v>6</v>
      </c>
      <c r="C48" s="20" t="s">
        <v>9</v>
      </c>
      <c r="D48" s="20" t="s">
        <v>641</v>
      </c>
      <c r="E48" s="34" t="s">
        <v>807</v>
      </c>
      <c r="G48" s="26">
        <v>1500</v>
      </c>
      <c r="H48" s="27">
        <v>0</v>
      </c>
      <c r="I48" s="28">
        <f t="shared" si="2"/>
        <v>1500</v>
      </c>
      <c r="J48" s="20" t="s">
        <v>1051</v>
      </c>
      <c r="L48" s="20" t="s">
        <v>897</v>
      </c>
    </row>
    <row r="49" spans="1:12" ht="17" x14ac:dyDescent="0.2">
      <c r="A49" s="21" t="str">
        <f t="shared" si="1"/>
        <v>LGNJ Support &amp; Maint for SDS</v>
      </c>
      <c r="B49" s="20" t="s">
        <v>6</v>
      </c>
      <c r="C49" s="20" t="s">
        <v>9</v>
      </c>
      <c r="D49" s="20" t="s">
        <v>641</v>
      </c>
      <c r="E49" s="34" t="s">
        <v>764</v>
      </c>
      <c r="G49" s="26">
        <v>800</v>
      </c>
      <c r="H49" s="27">
        <v>0</v>
      </c>
      <c r="I49" s="28">
        <f t="shared" si="2"/>
        <v>800</v>
      </c>
      <c r="J49" s="20" t="s">
        <v>1051</v>
      </c>
      <c r="L49" s="20" t="s">
        <v>897</v>
      </c>
    </row>
    <row r="50" spans="1:12" ht="17" x14ac:dyDescent="0.2">
      <c r="A50" s="21" t="str">
        <f t="shared" si="1"/>
        <v>LGYB Support &amp; Maint for SDS</v>
      </c>
      <c r="B50" s="20" t="s">
        <v>6</v>
      </c>
      <c r="C50" s="20" t="s">
        <v>9</v>
      </c>
      <c r="D50" s="20" t="s">
        <v>641</v>
      </c>
      <c r="E50" s="34" t="s">
        <v>788</v>
      </c>
      <c r="G50" s="26">
        <v>800</v>
      </c>
      <c r="H50" s="27">
        <v>0</v>
      </c>
      <c r="I50" s="28">
        <f t="shared" si="2"/>
        <v>800</v>
      </c>
      <c r="J50" s="20" t="s">
        <v>1051</v>
      </c>
      <c r="L50" s="20" t="s">
        <v>897</v>
      </c>
    </row>
    <row r="51" spans="1:12" ht="17" x14ac:dyDescent="0.2">
      <c r="A51" s="21" t="str">
        <f t="shared" si="1"/>
        <v>LGYM Support &amp; Maint for SDS</v>
      </c>
      <c r="B51" s="20" t="s">
        <v>6</v>
      </c>
      <c r="C51" s="20" t="s">
        <v>9</v>
      </c>
      <c r="D51" s="20" t="s">
        <v>641</v>
      </c>
      <c r="E51" s="34" t="s">
        <v>789</v>
      </c>
      <c r="G51" s="26">
        <v>800</v>
      </c>
      <c r="H51" s="27">
        <v>0</v>
      </c>
      <c r="I51" s="28">
        <f t="shared" si="2"/>
        <v>800</v>
      </c>
      <c r="J51" s="20" t="s">
        <v>1051</v>
      </c>
      <c r="L51" s="20" t="s">
        <v>897</v>
      </c>
    </row>
    <row r="52" spans="1:12" ht="17" x14ac:dyDescent="0.2">
      <c r="A52" s="21" t="str">
        <f t="shared" si="1"/>
        <v>MESZ Support &amp; Maint for SDS</v>
      </c>
      <c r="B52" s="20" t="s">
        <v>6</v>
      </c>
      <c r="C52" s="20" t="s">
        <v>9</v>
      </c>
      <c r="D52" s="20" t="s">
        <v>641</v>
      </c>
      <c r="E52" s="34" t="s">
        <v>790</v>
      </c>
      <c r="G52" s="26">
        <v>800</v>
      </c>
      <c r="H52" s="27">
        <v>0</v>
      </c>
      <c r="I52" s="28">
        <f t="shared" si="2"/>
        <v>800</v>
      </c>
      <c r="J52" s="20" t="s">
        <v>1051</v>
      </c>
      <c r="L52" s="20" t="s">
        <v>897</v>
      </c>
    </row>
    <row r="53" spans="1:12" ht="17" x14ac:dyDescent="0.2">
      <c r="A53" s="21" t="str">
        <f t="shared" si="1"/>
        <v>NCHM Support &amp; Maint for SDS</v>
      </c>
      <c r="B53" s="20" t="s">
        <v>6</v>
      </c>
      <c r="C53" s="20" t="s">
        <v>9</v>
      </c>
      <c r="D53" s="20" t="s">
        <v>641</v>
      </c>
      <c r="E53" s="34" t="s">
        <v>772</v>
      </c>
      <c r="G53" s="26">
        <v>800</v>
      </c>
      <c r="H53" s="27">
        <v>0</v>
      </c>
      <c r="I53" s="28">
        <f t="shared" si="2"/>
        <v>800</v>
      </c>
      <c r="J53" s="20" t="s">
        <v>1051</v>
      </c>
      <c r="L53" s="20" t="s">
        <v>897</v>
      </c>
    </row>
    <row r="54" spans="1:12" ht="17" x14ac:dyDescent="0.2">
      <c r="A54" s="21" t="str">
        <f t="shared" si="1"/>
        <v>NCVP Support &amp; Maint for SDS</v>
      </c>
      <c r="B54" s="20" t="s">
        <v>6</v>
      </c>
      <c r="C54" s="20" t="s">
        <v>9</v>
      </c>
      <c r="D54" s="20" t="s">
        <v>641</v>
      </c>
      <c r="E54" s="34" t="s">
        <v>786</v>
      </c>
      <c r="G54" s="26">
        <v>800</v>
      </c>
      <c r="H54" s="27">
        <v>0</v>
      </c>
      <c r="I54" s="28">
        <f t="shared" si="2"/>
        <v>800</v>
      </c>
      <c r="J54" s="20" t="s">
        <v>1051</v>
      </c>
      <c r="L54" s="20" t="s">
        <v>897</v>
      </c>
    </row>
    <row r="55" spans="1:12" ht="17" x14ac:dyDescent="0.2">
      <c r="A55" s="21" t="str">
        <f t="shared" si="1"/>
        <v>NSDG Support &amp; Maint for SDS</v>
      </c>
      <c r="B55" s="20" t="s">
        <v>6</v>
      </c>
      <c r="C55" s="20" t="s">
        <v>9</v>
      </c>
      <c r="D55" s="20" t="s">
        <v>641</v>
      </c>
      <c r="E55" s="34" t="s">
        <v>791</v>
      </c>
      <c r="G55" s="26">
        <v>800</v>
      </c>
      <c r="H55" s="27">
        <v>0</v>
      </c>
      <c r="I55" s="28">
        <f t="shared" si="2"/>
        <v>800</v>
      </c>
      <c r="J55" s="20" t="s">
        <v>1051</v>
      </c>
      <c r="L55" s="20" t="s">
        <v>897</v>
      </c>
    </row>
    <row r="56" spans="1:12" ht="17" x14ac:dyDescent="0.2">
      <c r="A56" s="21" t="str">
        <f t="shared" si="1"/>
        <v>PGEG Support &amp; Maint for SDS</v>
      </c>
      <c r="B56" s="20" t="s">
        <v>6</v>
      </c>
      <c r="C56" s="20" t="s">
        <v>9</v>
      </c>
      <c r="D56" s="20" t="s">
        <v>641</v>
      </c>
      <c r="E56" s="34" t="s">
        <v>811</v>
      </c>
      <c r="G56" s="26">
        <v>1500</v>
      </c>
      <c r="H56" s="27">
        <v>0</v>
      </c>
      <c r="I56" s="28">
        <f t="shared" si="2"/>
        <v>1500</v>
      </c>
      <c r="J56" s="20" t="s">
        <v>1051</v>
      </c>
      <c r="L56" s="20" t="s">
        <v>897</v>
      </c>
    </row>
    <row r="57" spans="1:12" ht="17" x14ac:dyDescent="0.2">
      <c r="A57" s="21" t="str">
        <f t="shared" si="1"/>
        <v>PGPDr Support &amp; Maint for SDS</v>
      </c>
      <c r="B57" s="20" t="s">
        <v>6</v>
      </c>
      <c r="C57" s="20" t="s">
        <v>9</v>
      </c>
      <c r="D57" s="20" t="s">
        <v>641</v>
      </c>
      <c r="E57" s="34" t="s">
        <v>804</v>
      </c>
      <c r="G57" s="26">
        <v>1500</v>
      </c>
      <c r="H57" s="27">
        <v>0</v>
      </c>
      <c r="I57" s="28">
        <f t="shared" si="2"/>
        <v>1500</v>
      </c>
      <c r="J57" s="20" t="s">
        <v>1051</v>
      </c>
      <c r="L57" s="20" t="s">
        <v>897</v>
      </c>
    </row>
    <row r="58" spans="1:12" ht="17" x14ac:dyDescent="0.2">
      <c r="A58" s="21" t="str">
        <f t="shared" si="1"/>
        <v>PMDG Support &amp; Maint for SDS</v>
      </c>
      <c r="B58" s="20" t="s">
        <v>6</v>
      </c>
      <c r="C58" s="20" t="s">
        <v>9</v>
      </c>
      <c r="D58" s="20" t="s">
        <v>641</v>
      </c>
      <c r="E58" s="34" t="s">
        <v>763</v>
      </c>
      <c r="G58" s="26">
        <v>800</v>
      </c>
      <c r="H58" s="27">
        <v>0</v>
      </c>
      <c r="I58" s="28">
        <f t="shared" si="2"/>
        <v>800</v>
      </c>
      <c r="J58" s="20" t="s">
        <v>1051</v>
      </c>
      <c r="L58" s="20" t="s">
        <v>897</v>
      </c>
    </row>
    <row r="59" spans="1:12" ht="17" x14ac:dyDescent="0.2">
      <c r="A59" s="21" t="str">
        <f t="shared" si="1"/>
        <v>ROGZ Support &amp; Maint for SDS</v>
      </c>
      <c r="B59" s="20" t="s">
        <v>6</v>
      </c>
      <c r="C59" s="20" t="s">
        <v>9</v>
      </c>
      <c r="D59" s="20" t="s">
        <v>641</v>
      </c>
      <c r="E59" s="34" t="s">
        <v>777</v>
      </c>
      <c r="G59" s="26">
        <v>800</v>
      </c>
      <c r="H59" s="27">
        <v>0</v>
      </c>
      <c r="I59" s="28">
        <f t="shared" si="2"/>
        <v>800</v>
      </c>
      <c r="J59" s="20" t="s">
        <v>1051</v>
      </c>
      <c r="L59" s="20" t="s">
        <v>897</v>
      </c>
    </row>
    <row r="60" spans="1:12" ht="17" x14ac:dyDescent="0.2">
      <c r="A60" s="21" t="str">
        <f t="shared" si="1"/>
        <v>RONJ Support &amp; Maint for SDS</v>
      </c>
      <c r="B60" s="20" t="s">
        <v>6</v>
      </c>
      <c r="C60" s="20" t="s">
        <v>9</v>
      </c>
      <c r="D60" s="20" t="s">
        <v>641</v>
      </c>
      <c r="E60" s="34" t="s">
        <v>775</v>
      </c>
      <c r="G60" s="26">
        <v>800</v>
      </c>
      <c r="H60" s="27">
        <v>0</v>
      </c>
      <c r="I60" s="28">
        <f t="shared" si="2"/>
        <v>800</v>
      </c>
      <c r="J60" s="20" t="s">
        <v>1051</v>
      </c>
      <c r="L60" s="20" t="s">
        <v>897</v>
      </c>
    </row>
    <row r="61" spans="1:12" ht="17" x14ac:dyDescent="0.2">
      <c r="A61" s="21" t="str">
        <f t="shared" si="1"/>
        <v>ROWJ Support &amp; Maint for SDS</v>
      </c>
      <c r="B61" s="20" t="s">
        <v>6</v>
      </c>
      <c r="C61" s="20" t="s">
        <v>9</v>
      </c>
      <c r="D61" s="20" t="s">
        <v>641</v>
      </c>
      <c r="E61" s="34" t="s">
        <v>766</v>
      </c>
      <c r="G61" s="26">
        <v>800</v>
      </c>
      <c r="H61" s="27">
        <v>0</v>
      </c>
      <c r="I61" s="28">
        <f t="shared" si="2"/>
        <v>800</v>
      </c>
      <c r="J61" s="20" t="s">
        <v>1051</v>
      </c>
      <c r="L61" s="20" t="s">
        <v>897</v>
      </c>
    </row>
    <row r="62" spans="1:12" ht="17" x14ac:dyDescent="0.2">
      <c r="A62" s="21" t="str">
        <f t="shared" si="1"/>
        <v>SASZ Support &amp; Maint for SDS</v>
      </c>
      <c r="B62" s="20" t="s">
        <v>6</v>
      </c>
      <c r="C62" s="20" t="s">
        <v>9</v>
      </c>
      <c r="D62" s="20" t="s">
        <v>641</v>
      </c>
      <c r="E62" s="34" t="s">
        <v>797</v>
      </c>
      <c r="G62" s="26">
        <v>800</v>
      </c>
      <c r="H62" s="27">
        <v>0</v>
      </c>
      <c r="I62" s="28">
        <f t="shared" si="2"/>
        <v>800</v>
      </c>
      <c r="J62" s="20" t="s">
        <v>1051</v>
      </c>
      <c r="L62" s="20" t="s">
        <v>897</v>
      </c>
    </row>
    <row r="63" spans="1:12" ht="17" x14ac:dyDescent="0.2">
      <c r="A63" s="21" t="str">
        <f t="shared" si="1"/>
        <v>SHQT Support &amp; Maint for SDS</v>
      </c>
      <c r="B63" s="20" t="s">
        <v>6</v>
      </c>
      <c r="C63" s="20" t="s">
        <v>9</v>
      </c>
      <c r="D63" s="20" t="s">
        <v>641</v>
      </c>
      <c r="E63" s="34" t="s">
        <v>762</v>
      </c>
      <c r="G63" s="26">
        <v>800</v>
      </c>
      <c r="H63" s="27">
        <v>0</v>
      </c>
      <c r="I63" s="28">
        <f t="shared" si="2"/>
        <v>800</v>
      </c>
      <c r="J63" s="20" t="s">
        <v>1051</v>
      </c>
      <c r="L63" s="20" t="s">
        <v>897</v>
      </c>
    </row>
    <row r="64" spans="1:12" ht="17" x14ac:dyDescent="0.2">
      <c r="A64" s="21" t="str">
        <f t="shared" si="1"/>
        <v>SMCL Support &amp; Maint for SDS</v>
      </c>
      <c r="B64" s="20" t="s">
        <v>6</v>
      </c>
      <c r="C64" s="20" t="s">
        <v>9</v>
      </c>
      <c r="D64" s="20" t="s">
        <v>641</v>
      </c>
      <c r="E64" s="34" t="s">
        <v>805</v>
      </c>
      <c r="G64" s="26">
        <v>1500</v>
      </c>
      <c r="H64" s="27">
        <v>0</v>
      </c>
      <c r="I64" s="28">
        <f t="shared" si="2"/>
        <v>1500</v>
      </c>
      <c r="J64" s="20" t="s">
        <v>1051</v>
      </c>
      <c r="L64" s="20" t="s">
        <v>897</v>
      </c>
    </row>
    <row r="65" spans="1:12" ht="17" x14ac:dyDescent="0.2">
      <c r="A65" s="21" t="str">
        <f t="shared" si="1"/>
        <v>SPWX1 Support &amp; Maint for SDS</v>
      </c>
      <c r="B65" s="20" t="s">
        <v>6</v>
      </c>
      <c r="C65" s="20" t="s">
        <v>9</v>
      </c>
      <c r="D65" s="20" t="s">
        <v>641</v>
      </c>
      <c r="E65" s="34" t="s">
        <v>779</v>
      </c>
      <c r="G65" s="26">
        <v>800</v>
      </c>
      <c r="H65" s="27">
        <v>0</v>
      </c>
      <c r="I65" s="28">
        <f t="shared" si="2"/>
        <v>800</v>
      </c>
      <c r="J65" s="20" t="s">
        <v>1051</v>
      </c>
      <c r="L65" s="20" t="s">
        <v>897</v>
      </c>
    </row>
    <row r="66" spans="1:12" ht="17" x14ac:dyDescent="0.2">
      <c r="A66" s="21" t="str">
        <f t="shared" si="1"/>
        <v>SPWX2 Support &amp; Maint for SDS</v>
      </c>
      <c r="B66" s="20" t="s">
        <v>6</v>
      </c>
      <c r="C66" s="20" t="s">
        <v>9</v>
      </c>
      <c r="D66" s="20" t="s">
        <v>641</v>
      </c>
      <c r="E66" s="34" t="s">
        <v>780</v>
      </c>
      <c r="G66" s="26">
        <v>800</v>
      </c>
      <c r="H66" s="27">
        <v>0</v>
      </c>
      <c r="I66" s="28">
        <f t="shared" si="2"/>
        <v>800</v>
      </c>
      <c r="J66" s="20" t="s">
        <v>1051</v>
      </c>
      <c r="L66" s="20" t="s">
        <v>897</v>
      </c>
    </row>
    <row r="67" spans="1:12" ht="17" x14ac:dyDescent="0.2">
      <c r="A67" s="21" t="str">
        <f t="shared" ref="A67:A130" si="3">+E67</f>
        <v>SPWX3 Support &amp; Maint for SDS</v>
      </c>
      <c r="B67" s="20" t="s">
        <v>6</v>
      </c>
      <c r="C67" s="20" t="s">
        <v>9</v>
      </c>
      <c r="D67" s="20" t="s">
        <v>641</v>
      </c>
      <c r="E67" s="34" t="s">
        <v>781</v>
      </c>
      <c r="G67" s="26">
        <v>800</v>
      </c>
      <c r="H67" s="27">
        <v>0</v>
      </c>
      <c r="I67" s="28">
        <f t="shared" si="2"/>
        <v>800</v>
      </c>
      <c r="J67" s="20" t="s">
        <v>1051</v>
      </c>
      <c r="L67" s="20" t="s">
        <v>897</v>
      </c>
    </row>
    <row r="68" spans="1:12" ht="17" x14ac:dyDescent="0.2">
      <c r="A68" s="21" t="str">
        <f t="shared" si="3"/>
        <v>SUSG Support &amp; Maint for SDS</v>
      </c>
      <c r="B68" s="20" t="s">
        <v>6</v>
      </c>
      <c r="C68" s="20" t="s">
        <v>9</v>
      </c>
      <c r="D68" s="20" t="s">
        <v>641</v>
      </c>
      <c r="E68" s="34" t="s">
        <v>800</v>
      </c>
      <c r="G68" s="26">
        <v>800</v>
      </c>
      <c r="H68" s="27">
        <v>0</v>
      </c>
      <c r="I68" s="28">
        <f t="shared" si="2"/>
        <v>800</v>
      </c>
      <c r="J68" s="20" t="s">
        <v>1051</v>
      </c>
      <c r="L68" s="20" t="s">
        <v>897</v>
      </c>
    </row>
    <row r="69" spans="1:12" ht="17" x14ac:dyDescent="0.2">
      <c r="A69" s="21" t="str">
        <f t="shared" si="3"/>
        <v>TPXM Support &amp; Maint for SDS</v>
      </c>
      <c r="B69" s="20" t="s">
        <v>6</v>
      </c>
      <c r="C69" s="20" t="s">
        <v>9</v>
      </c>
      <c r="D69" s="20" t="s">
        <v>641</v>
      </c>
      <c r="E69" s="34" t="s">
        <v>761</v>
      </c>
      <c r="G69" s="26">
        <v>800</v>
      </c>
      <c r="H69" s="27">
        <v>0</v>
      </c>
      <c r="I69" s="28">
        <f t="shared" si="2"/>
        <v>800</v>
      </c>
      <c r="J69" s="20" t="s">
        <v>1051</v>
      </c>
      <c r="L69" s="20" t="s">
        <v>897</v>
      </c>
    </row>
    <row r="70" spans="1:12" ht="17" x14ac:dyDescent="0.2">
      <c r="A70" s="21" t="str">
        <f t="shared" si="3"/>
        <v>WIJK Support &amp; Maint for SDS</v>
      </c>
      <c r="B70" s="20" t="s">
        <v>6</v>
      </c>
      <c r="C70" s="20" t="s">
        <v>9</v>
      </c>
      <c r="D70" s="20" t="s">
        <v>641</v>
      </c>
      <c r="E70" s="34" t="s">
        <v>773</v>
      </c>
      <c r="G70" s="26">
        <v>800</v>
      </c>
      <c r="H70" s="27">
        <v>0</v>
      </c>
      <c r="I70" s="28">
        <f t="shared" si="2"/>
        <v>800</v>
      </c>
      <c r="J70" s="20" t="s">
        <v>1051</v>
      </c>
      <c r="L70" s="20" t="s">
        <v>897</v>
      </c>
    </row>
    <row r="71" spans="1:12" ht="17" x14ac:dyDescent="0.2">
      <c r="A71" s="21" t="str">
        <f t="shared" si="3"/>
        <v>WIJK2 Support &amp; Maint for SDS</v>
      </c>
      <c r="B71" s="20" t="s">
        <v>6</v>
      </c>
      <c r="C71" s="20" t="s">
        <v>9</v>
      </c>
      <c r="D71" s="20" t="s">
        <v>641</v>
      </c>
      <c r="E71" s="34" t="s">
        <v>774</v>
      </c>
      <c r="G71" s="26">
        <v>800</v>
      </c>
      <c r="H71" s="27">
        <v>0</v>
      </c>
      <c r="I71" s="28">
        <f t="shared" si="2"/>
        <v>800</v>
      </c>
      <c r="J71" s="20" t="s">
        <v>1051</v>
      </c>
      <c r="L71" s="20" t="s">
        <v>897</v>
      </c>
    </row>
    <row r="72" spans="1:12" ht="17" x14ac:dyDescent="0.2">
      <c r="A72" s="21" t="str">
        <f t="shared" si="3"/>
        <v>WIZS Support &amp; Maint for SDS</v>
      </c>
      <c r="B72" s="20" t="s">
        <v>6</v>
      </c>
      <c r="C72" s="20" t="s">
        <v>9</v>
      </c>
      <c r="D72" s="20" t="s">
        <v>641</v>
      </c>
      <c r="E72" s="34" t="s">
        <v>793</v>
      </c>
      <c r="G72" s="26">
        <v>800</v>
      </c>
      <c r="H72" s="27">
        <v>0</v>
      </c>
      <c r="I72" s="28">
        <f t="shared" si="2"/>
        <v>800</v>
      </c>
      <c r="J72" s="20" t="s">
        <v>1051</v>
      </c>
      <c r="L72" s="20" t="s">
        <v>897</v>
      </c>
    </row>
    <row r="73" spans="1:12" ht="34" x14ac:dyDescent="0.2">
      <c r="A73" s="21" t="str">
        <f t="shared" si="3"/>
        <v>SOFTWARE/ MISC Support &amp; Maint for SDS (FATP Sites)</v>
      </c>
      <c r="B73" s="20" t="s">
        <v>6</v>
      </c>
      <c r="C73" s="20" t="s">
        <v>9</v>
      </c>
      <c r="D73" s="20" t="s">
        <v>641</v>
      </c>
      <c r="E73" s="34" t="s">
        <v>1281</v>
      </c>
      <c r="G73" s="26">
        <v>414000</v>
      </c>
      <c r="H73" s="27">
        <v>0</v>
      </c>
      <c r="I73" s="28">
        <f t="shared" si="2"/>
        <v>414000</v>
      </c>
      <c r="J73" s="20" t="s">
        <v>1051</v>
      </c>
      <c r="L73" s="20" t="s">
        <v>204</v>
      </c>
    </row>
    <row r="74" spans="1:12" ht="34" x14ac:dyDescent="0.2">
      <c r="A74" s="21" t="str">
        <f t="shared" si="3"/>
        <v>AppDynamics</v>
      </c>
      <c r="B74" s="35" t="s">
        <v>11</v>
      </c>
      <c r="C74" s="20" t="s">
        <v>11</v>
      </c>
      <c r="D74" s="36" t="s">
        <v>1145</v>
      </c>
      <c r="E74" s="37" t="s">
        <v>1145</v>
      </c>
      <c r="F74" s="36" t="s">
        <v>1146</v>
      </c>
      <c r="G74" s="32"/>
      <c r="H74" s="27"/>
      <c r="I74" s="38">
        <v>300000</v>
      </c>
      <c r="J74" s="20" t="s">
        <v>933</v>
      </c>
      <c r="K74" s="21" t="s">
        <v>1147</v>
      </c>
      <c r="L74" s="20" t="s">
        <v>932</v>
      </c>
    </row>
    <row r="75" spans="1:12" ht="17" x14ac:dyDescent="0.2">
      <c r="A75" s="21" t="str">
        <f t="shared" si="3"/>
        <v>MB572Z/B</v>
      </c>
      <c r="B75" s="20" t="s">
        <v>4</v>
      </c>
      <c r="C75" s="20" t="s">
        <v>8</v>
      </c>
      <c r="D75" s="20" t="s">
        <v>394</v>
      </c>
      <c r="E75" s="22" t="s">
        <v>395</v>
      </c>
      <c r="F75" s="21" t="s">
        <v>396</v>
      </c>
      <c r="G75" s="26">
        <v>35</v>
      </c>
      <c r="H75" s="27">
        <v>0</v>
      </c>
      <c r="I75" s="28">
        <f>G75-H75*G75</f>
        <v>35</v>
      </c>
      <c r="J75" s="20" t="s">
        <v>932</v>
      </c>
      <c r="L75" s="39" t="s">
        <v>204</v>
      </c>
    </row>
    <row r="76" spans="1:12" ht="34" x14ac:dyDescent="0.2">
      <c r="A76" s="21" t="str">
        <f t="shared" si="3"/>
        <v>Z0R8</v>
      </c>
      <c r="B76" s="20" t="s">
        <v>7</v>
      </c>
      <c r="C76" s="20" t="s">
        <v>8</v>
      </c>
      <c r="D76" s="20" t="s">
        <v>394</v>
      </c>
      <c r="E76" s="22" t="s">
        <v>397</v>
      </c>
      <c r="F76" s="21" t="s">
        <v>398</v>
      </c>
      <c r="G76" s="26">
        <v>2436</v>
      </c>
      <c r="H76" s="27">
        <v>0</v>
      </c>
      <c r="I76" s="28">
        <f>G76-H76*G76</f>
        <v>2436</v>
      </c>
      <c r="J76" s="20" t="s">
        <v>932</v>
      </c>
      <c r="L76" s="20" t="s">
        <v>204</v>
      </c>
    </row>
    <row r="77" spans="1:12" s="40" customFormat="1" ht="17" x14ac:dyDescent="0.2">
      <c r="A77" s="21" t="str">
        <f t="shared" si="3"/>
        <v>Z0R7</v>
      </c>
      <c r="B77" s="40" t="s">
        <v>3</v>
      </c>
      <c r="C77" s="40" t="s">
        <v>8</v>
      </c>
      <c r="D77" s="41" t="s">
        <v>394</v>
      </c>
      <c r="E77" s="41" t="s">
        <v>1000</v>
      </c>
      <c r="F77" s="41" t="s">
        <v>1001</v>
      </c>
      <c r="G77" s="42">
        <v>875</v>
      </c>
      <c r="H77" s="43">
        <v>0</v>
      </c>
      <c r="I77" s="44" t="s">
        <v>1222</v>
      </c>
      <c r="J77" s="40" t="s">
        <v>934</v>
      </c>
      <c r="K77" s="45" t="s">
        <v>1169</v>
      </c>
      <c r="L77" s="39" t="s">
        <v>204</v>
      </c>
    </row>
    <row r="78" spans="1:12" s="46" customFormat="1" ht="34" x14ac:dyDescent="0.2">
      <c r="A78" s="21" t="str">
        <f t="shared" si="3"/>
        <v>SOFTWARE/ MISC Support &amp; Maint for SDS</v>
      </c>
      <c r="B78" s="46" t="s">
        <v>6</v>
      </c>
      <c r="C78" s="46" t="s">
        <v>9</v>
      </c>
      <c r="D78" s="46" t="s">
        <v>715</v>
      </c>
      <c r="E78" s="47" t="s">
        <v>812</v>
      </c>
      <c r="F78" s="47"/>
      <c r="G78" s="48">
        <v>500</v>
      </c>
      <c r="H78" s="49">
        <v>0</v>
      </c>
      <c r="I78" s="50">
        <f>G78-H78*G78</f>
        <v>500</v>
      </c>
      <c r="J78" s="46" t="s">
        <v>932</v>
      </c>
      <c r="K78" s="47"/>
    </row>
    <row r="79" spans="1:12" ht="17" x14ac:dyDescent="0.2">
      <c r="A79" s="21" t="str">
        <f t="shared" si="3"/>
        <v>10GBASE-SRL</v>
      </c>
      <c r="B79" s="20" t="s">
        <v>3</v>
      </c>
      <c r="C79" s="20" t="s">
        <v>8</v>
      </c>
      <c r="D79" s="20" t="s">
        <v>318</v>
      </c>
      <c r="E79" s="22" t="s">
        <v>399</v>
      </c>
      <c r="F79" s="21" t="s">
        <v>400</v>
      </c>
      <c r="G79" s="26">
        <v>395</v>
      </c>
      <c r="H79" s="27">
        <v>0.79</v>
      </c>
      <c r="I79" s="28">
        <f>G79-H79*G79</f>
        <v>82.949999999999989</v>
      </c>
      <c r="J79" s="20" t="s">
        <v>1129</v>
      </c>
      <c r="L79" s="20" t="s">
        <v>204</v>
      </c>
    </row>
    <row r="80" spans="1:12" s="40" customFormat="1" ht="17" x14ac:dyDescent="0.2">
      <c r="A80" s="45" t="str">
        <f t="shared" si="3"/>
        <v>Tariff US - 10GBASE-SRL</v>
      </c>
      <c r="B80" s="40" t="s">
        <v>3</v>
      </c>
      <c r="C80" s="40" t="s">
        <v>8</v>
      </c>
      <c r="D80" s="40" t="s">
        <v>318</v>
      </c>
      <c r="E80" s="45" t="s">
        <v>1061</v>
      </c>
      <c r="F80" s="45" t="s">
        <v>1132</v>
      </c>
      <c r="G80" s="51"/>
      <c r="H80" s="43"/>
      <c r="I80" s="44">
        <f>I79*1%</f>
        <v>0.8294999999999999</v>
      </c>
      <c r="J80" s="40" t="s">
        <v>1129</v>
      </c>
      <c r="K80" s="45" t="s">
        <v>1128</v>
      </c>
      <c r="L80" s="40" t="s">
        <v>204</v>
      </c>
    </row>
    <row r="81" spans="1:12" ht="34" x14ac:dyDescent="0.2">
      <c r="A81" s="21" t="str">
        <f t="shared" si="3"/>
        <v>DCS-7010T-48-F</v>
      </c>
      <c r="B81" s="20" t="s">
        <v>3</v>
      </c>
      <c r="C81" s="20" t="s">
        <v>8</v>
      </c>
      <c r="D81" s="20" t="s">
        <v>318</v>
      </c>
      <c r="E81" s="22" t="s">
        <v>401</v>
      </c>
      <c r="F81" s="21" t="s">
        <v>402</v>
      </c>
      <c r="G81" s="26">
        <v>7995</v>
      </c>
      <c r="H81" s="27">
        <v>0.88099937460913069</v>
      </c>
      <c r="I81" s="28">
        <f>G81-H81*G81</f>
        <v>951.40999999999985</v>
      </c>
      <c r="J81" s="20" t="s">
        <v>1129</v>
      </c>
      <c r="L81" s="20" t="s">
        <v>204</v>
      </c>
    </row>
    <row r="82" spans="1:12" s="40" customFormat="1" ht="17" x14ac:dyDescent="0.2">
      <c r="A82" s="45" t="str">
        <f t="shared" si="3"/>
        <v>Tariff US - DCS-7010T-48-F</v>
      </c>
      <c r="B82" s="40" t="s">
        <v>3</v>
      </c>
      <c r="C82" s="40" t="s">
        <v>8</v>
      </c>
      <c r="D82" s="40" t="s">
        <v>318</v>
      </c>
      <c r="E82" s="45" t="s">
        <v>1062</v>
      </c>
      <c r="F82" s="45" t="s">
        <v>1132</v>
      </c>
      <c r="G82" s="51"/>
      <c r="H82" s="43"/>
      <c r="I82" s="44">
        <f>I81*1%</f>
        <v>9.5140999999999991</v>
      </c>
      <c r="J82" s="40" t="s">
        <v>1129</v>
      </c>
      <c r="K82" s="45" t="s">
        <v>1128</v>
      </c>
      <c r="L82" s="40" t="s">
        <v>204</v>
      </c>
    </row>
    <row r="83" spans="1:12" ht="34" x14ac:dyDescent="0.2">
      <c r="A83" s="21" t="str">
        <f t="shared" si="3"/>
        <v>DCS-7050QX-32S-R-DC</v>
      </c>
      <c r="B83" s="20" t="s">
        <v>3</v>
      </c>
      <c r="C83" s="20" t="s">
        <v>8</v>
      </c>
      <c r="D83" s="20" t="s">
        <v>318</v>
      </c>
      <c r="E83" s="22" t="s">
        <v>868</v>
      </c>
      <c r="F83" s="21" t="s">
        <v>869</v>
      </c>
      <c r="G83" s="26">
        <v>31095</v>
      </c>
      <c r="H83" s="27">
        <v>0.88500000000000001</v>
      </c>
      <c r="I83" s="28">
        <f>G83-H83*G83</f>
        <v>3575.9249999999993</v>
      </c>
      <c r="J83" s="20" t="s">
        <v>1129</v>
      </c>
      <c r="L83" s="20" t="s">
        <v>204</v>
      </c>
    </row>
    <row r="84" spans="1:12" s="40" customFormat="1" ht="17" x14ac:dyDescent="0.2">
      <c r="A84" s="45" t="str">
        <f t="shared" si="3"/>
        <v>Tariff US - DCS-7050QX-32S-R-DC</v>
      </c>
      <c r="B84" s="40" t="s">
        <v>3</v>
      </c>
      <c r="C84" s="40" t="s">
        <v>8</v>
      </c>
      <c r="D84" s="40" t="s">
        <v>318</v>
      </c>
      <c r="E84" s="45" t="s">
        <v>1063</v>
      </c>
      <c r="F84" s="45" t="s">
        <v>1132</v>
      </c>
      <c r="G84" s="51"/>
      <c r="H84" s="43"/>
      <c r="I84" s="44">
        <f>I83*1%</f>
        <v>35.759249999999994</v>
      </c>
      <c r="J84" s="40" t="s">
        <v>1129</v>
      </c>
      <c r="K84" s="45" t="s">
        <v>1128</v>
      </c>
      <c r="L84" s="40" t="s">
        <v>204</v>
      </c>
    </row>
    <row r="85" spans="1:12" ht="34" x14ac:dyDescent="0.2">
      <c r="A85" s="21" t="str">
        <f t="shared" si="3"/>
        <v>DCS-7050SX-64-F</v>
      </c>
      <c r="B85" s="20" t="s">
        <v>3</v>
      </c>
      <c r="C85" s="20" t="s">
        <v>8</v>
      </c>
      <c r="D85" s="20" t="s">
        <v>318</v>
      </c>
      <c r="E85" s="22" t="s">
        <v>696</v>
      </c>
      <c r="F85" s="21" t="s">
        <v>697</v>
      </c>
      <c r="G85" s="26">
        <v>24995</v>
      </c>
      <c r="H85" s="27">
        <v>0.874999799959992</v>
      </c>
      <c r="I85" s="28">
        <f>G85-H85*G85</f>
        <v>3124.380000000001</v>
      </c>
      <c r="J85" s="20" t="s">
        <v>1129</v>
      </c>
      <c r="L85" s="20" t="s">
        <v>204</v>
      </c>
    </row>
    <row r="86" spans="1:12" s="40" customFormat="1" ht="17" x14ac:dyDescent="0.2">
      <c r="A86" s="45" t="str">
        <f t="shared" si="3"/>
        <v>Tariff US - DCS-7050SX-64-F</v>
      </c>
      <c r="B86" s="40" t="s">
        <v>3</v>
      </c>
      <c r="C86" s="40" t="s">
        <v>8</v>
      </c>
      <c r="D86" s="40" t="s">
        <v>318</v>
      </c>
      <c r="E86" s="45" t="s">
        <v>1064</v>
      </c>
      <c r="F86" s="45" t="s">
        <v>1132</v>
      </c>
      <c r="G86" s="51"/>
      <c r="H86" s="43"/>
      <c r="I86" s="44">
        <f>I85*1%</f>
        <v>31.243800000000011</v>
      </c>
      <c r="J86" s="40" t="s">
        <v>1129</v>
      </c>
      <c r="K86" s="45" t="s">
        <v>1128</v>
      </c>
      <c r="L86" s="40" t="s">
        <v>204</v>
      </c>
    </row>
    <row r="87" spans="1:12" ht="34" x14ac:dyDescent="0.2">
      <c r="A87" s="21" t="str">
        <f t="shared" si="3"/>
        <v>DCS-7050SX-64-R</v>
      </c>
      <c r="B87" s="20" t="s">
        <v>3</v>
      </c>
      <c r="C87" s="20" t="s">
        <v>8</v>
      </c>
      <c r="D87" s="20" t="s">
        <v>318</v>
      </c>
      <c r="E87" s="22" t="s">
        <v>319</v>
      </c>
      <c r="F87" s="21" t="s">
        <v>320</v>
      </c>
      <c r="G87" s="26">
        <v>24995</v>
      </c>
      <c r="H87" s="27">
        <v>0.874999799959992</v>
      </c>
      <c r="I87" s="28">
        <f>G87-H87*G87</f>
        <v>3124.380000000001</v>
      </c>
      <c r="J87" s="20" t="s">
        <v>1129</v>
      </c>
      <c r="L87" s="20" t="s">
        <v>204</v>
      </c>
    </row>
    <row r="88" spans="1:12" s="40" customFormat="1" ht="17" x14ac:dyDescent="0.2">
      <c r="A88" s="45" t="str">
        <f t="shared" si="3"/>
        <v>Tariff US - DCS-7050SX-64-R</v>
      </c>
      <c r="B88" s="40" t="s">
        <v>3</v>
      </c>
      <c r="C88" s="40" t="s">
        <v>8</v>
      </c>
      <c r="D88" s="40" t="s">
        <v>318</v>
      </c>
      <c r="E88" s="45" t="s">
        <v>1065</v>
      </c>
      <c r="F88" s="45" t="s">
        <v>1132</v>
      </c>
      <c r="G88" s="51"/>
      <c r="H88" s="43"/>
      <c r="I88" s="44">
        <f>I87*1%</f>
        <v>31.243800000000011</v>
      </c>
      <c r="J88" s="40" t="s">
        <v>1129</v>
      </c>
      <c r="K88" s="45" t="s">
        <v>1128</v>
      </c>
      <c r="L88" s="40" t="s">
        <v>204</v>
      </c>
    </row>
    <row r="89" spans="1:12" ht="34" x14ac:dyDescent="0.2">
      <c r="A89" s="21" t="str">
        <f t="shared" si="3"/>
        <v>LIC-FIX-2-E</v>
      </c>
      <c r="B89" s="20" t="s">
        <v>3</v>
      </c>
      <c r="C89" s="20" t="s">
        <v>8</v>
      </c>
      <c r="D89" s="20" t="s">
        <v>318</v>
      </c>
      <c r="E89" s="22" t="s">
        <v>703</v>
      </c>
      <c r="F89" s="21" t="s">
        <v>323</v>
      </c>
      <c r="G89" s="26">
        <v>7914</v>
      </c>
      <c r="H89" s="27">
        <v>1</v>
      </c>
      <c r="I89" s="28">
        <f>G89-H89*G89</f>
        <v>0</v>
      </c>
      <c r="J89" s="20" t="s">
        <v>1129</v>
      </c>
      <c r="L89" s="20" t="s">
        <v>204</v>
      </c>
    </row>
    <row r="90" spans="1:12" ht="34" x14ac:dyDescent="0.2">
      <c r="A90" s="21" t="str">
        <f t="shared" si="3"/>
        <v>SVC-7010T-1M-NB</v>
      </c>
      <c r="B90" s="20" t="s">
        <v>3</v>
      </c>
      <c r="C90" s="20" t="s">
        <v>9</v>
      </c>
      <c r="D90" s="20" t="s">
        <v>318</v>
      </c>
      <c r="E90" s="22" t="s">
        <v>403</v>
      </c>
      <c r="F90" s="21" t="s">
        <v>404</v>
      </c>
      <c r="G90" s="26">
        <v>0</v>
      </c>
      <c r="H90" s="27">
        <v>1</v>
      </c>
      <c r="I90" s="28">
        <f>G90-G90*H90</f>
        <v>0</v>
      </c>
      <c r="J90" s="20" t="s">
        <v>1129</v>
      </c>
      <c r="K90" s="21" t="s">
        <v>870</v>
      </c>
      <c r="L90" s="20" t="s">
        <v>204</v>
      </c>
    </row>
    <row r="91" spans="1:12" ht="34" x14ac:dyDescent="0.2">
      <c r="A91" s="21" t="str">
        <f t="shared" si="3"/>
        <v>SVC-7150S-24-1M-NB</v>
      </c>
      <c r="B91" s="20" t="s">
        <v>3</v>
      </c>
      <c r="C91" s="20" t="s">
        <v>9</v>
      </c>
      <c r="D91" s="20" t="s">
        <v>318</v>
      </c>
      <c r="E91" s="22" t="s">
        <v>321</v>
      </c>
      <c r="F91" s="21" t="s">
        <v>322</v>
      </c>
      <c r="G91" s="26">
        <v>0</v>
      </c>
      <c r="H91" s="27">
        <v>1</v>
      </c>
      <c r="I91" s="28">
        <f>G91-G91*H91</f>
        <v>0</v>
      </c>
      <c r="J91" s="20" t="s">
        <v>1129</v>
      </c>
      <c r="K91" s="21" t="s">
        <v>870</v>
      </c>
      <c r="L91" s="20" t="s">
        <v>204</v>
      </c>
    </row>
    <row r="92" spans="1:12" ht="34" x14ac:dyDescent="0.2">
      <c r="A92" s="21" t="str">
        <f t="shared" si="3"/>
        <v>SVC-7050SX-64-1M-4H</v>
      </c>
      <c r="B92" s="20" t="s">
        <v>3</v>
      </c>
      <c r="C92" s="20" t="s">
        <v>9</v>
      </c>
      <c r="D92" s="20" t="s">
        <v>318</v>
      </c>
      <c r="E92" s="22" t="s">
        <v>894</v>
      </c>
      <c r="F92" s="21" t="s">
        <v>895</v>
      </c>
      <c r="G92" s="26">
        <v>0</v>
      </c>
      <c r="H92" s="27">
        <v>1</v>
      </c>
      <c r="I92" s="28">
        <f>G92-G92*H92</f>
        <v>0</v>
      </c>
      <c r="J92" s="20" t="s">
        <v>1129</v>
      </c>
      <c r="L92" s="20" t="s">
        <v>204</v>
      </c>
    </row>
    <row r="93" spans="1:12" ht="17" x14ac:dyDescent="0.2">
      <c r="A93" s="21" t="str">
        <f t="shared" si="3"/>
        <v>DCS-7500-SUP2# </v>
      </c>
      <c r="B93" s="20" t="s">
        <v>3</v>
      </c>
      <c r="C93" s="20" t="s">
        <v>8</v>
      </c>
      <c r="D93" s="31" t="s">
        <v>318</v>
      </c>
      <c r="E93" s="30" t="s">
        <v>986</v>
      </c>
      <c r="F93" s="31" t="s">
        <v>987</v>
      </c>
      <c r="G93" s="52">
        <v>24995</v>
      </c>
      <c r="H93" s="27">
        <v>0.76500000000000001</v>
      </c>
      <c r="I93" s="28">
        <f>G93-H93*G93</f>
        <v>5873.8250000000007</v>
      </c>
      <c r="J93" s="20" t="s">
        <v>1129</v>
      </c>
      <c r="K93" s="21" t="s">
        <v>982</v>
      </c>
    </row>
    <row r="94" spans="1:12" s="40" customFormat="1" ht="17" x14ac:dyDescent="0.2">
      <c r="A94" s="45" t="str">
        <f t="shared" si="3"/>
        <v>Tariff US - DCS-7500-SUP2# </v>
      </c>
      <c r="B94" s="40" t="s">
        <v>3</v>
      </c>
      <c r="C94" s="40" t="s">
        <v>8</v>
      </c>
      <c r="D94" s="40" t="s">
        <v>318</v>
      </c>
      <c r="E94" s="45" t="s">
        <v>1097</v>
      </c>
      <c r="F94" s="45" t="s">
        <v>1132</v>
      </c>
      <c r="G94" s="51"/>
      <c r="H94" s="43"/>
      <c r="I94" s="44">
        <f>I93*1%</f>
        <v>58.738250000000008</v>
      </c>
      <c r="J94" s="40" t="s">
        <v>1129</v>
      </c>
      <c r="K94" s="45" t="s">
        <v>1128</v>
      </c>
    </row>
    <row r="95" spans="1:12" ht="34" x14ac:dyDescent="0.2">
      <c r="A95" s="21" t="str">
        <f t="shared" si="3"/>
        <v>DCS-7500R2M-36CQ-LC# </v>
      </c>
      <c r="B95" s="20" t="s">
        <v>3</v>
      </c>
      <c r="C95" s="20" t="s">
        <v>8</v>
      </c>
      <c r="D95" s="31" t="s">
        <v>318</v>
      </c>
      <c r="E95" s="30" t="s">
        <v>988</v>
      </c>
      <c r="F95" s="31" t="s">
        <v>989</v>
      </c>
      <c r="G95" s="52">
        <v>99995</v>
      </c>
      <c r="H95" s="27">
        <v>0.76500000000000001</v>
      </c>
      <c r="I95" s="28">
        <f>G95-H95*G95</f>
        <v>23498.824999999997</v>
      </c>
      <c r="J95" s="20" t="s">
        <v>1129</v>
      </c>
      <c r="K95" s="21" t="s">
        <v>982</v>
      </c>
    </row>
    <row r="96" spans="1:12" s="40" customFormat="1" ht="17" x14ac:dyDescent="0.2">
      <c r="A96" s="45" t="str">
        <f t="shared" si="3"/>
        <v>Tariff US - DCS-7500R2M-36CQ-LC# </v>
      </c>
      <c r="B96" s="40" t="s">
        <v>3</v>
      </c>
      <c r="C96" s="40" t="s">
        <v>8</v>
      </c>
      <c r="D96" s="40" t="s">
        <v>318</v>
      </c>
      <c r="E96" s="45" t="s">
        <v>1098</v>
      </c>
      <c r="F96" s="45" t="s">
        <v>1132</v>
      </c>
      <c r="G96" s="51"/>
      <c r="H96" s="43"/>
      <c r="I96" s="44">
        <f>I95*1%</f>
        <v>234.98824999999997</v>
      </c>
      <c r="J96" s="40" t="s">
        <v>1129</v>
      </c>
      <c r="K96" s="45" t="s">
        <v>1128</v>
      </c>
    </row>
    <row r="97" spans="1:12" ht="34" x14ac:dyDescent="0.2">
      <c r="A97" s="21" t="str">
        <f t="shared" si="3"/>
        <v>DCS-7504R-BND</v>
      </c>
      <c r="B97" s="20" t="s">
        <v>3</v>
      </c>
      <c r="C97" s="20" t="s">
        <v>8</v>
      </c>
      <c r="D97" s="31" t="s">
        <v>318</v>
      </c>
      <c r="E97" s="30" t="s">
        <v>990</v>
      </c>
      <c r="F97" s="31" t="s">
        <v>991</v>
      </c>
      <c r="G97" s="52">
        <v>139995</v>
      </c>
      <c r="H97" s="27">
        <v>0.76500000000000001</v>
      </c>
      <c r="I97" s="28">
        <f>G97-H97*G97</f>
        <v>32898.824999999997</v>
      </c>
      <c r="J97" s="20" t="s">
        <v>1129</v>
      </c>
      <c r="K97" s="21" t="s">
        <v>982</v>
      </c>
    </row>
    <row r="98" spans="1:12" s="40" customFormat="1" ht="17" x14ac:dyDescent="0.2">
      <c r="A98" s="45" t="str">
        <f t="shared" si="3"/>
        <v>Tariff US - DCS-7504R-BND</v>
      </c>
      <c r="B98" s="40" t="s">
        <v>3</v>
      </c>
      <c r="C98" s="40" t="s">
        <v>8</v>
      </c>
      <c r="D98" s="40" t="s">
        <v>318</v>
      </c>
      <c r="E98" s="45" t="s">
        <v>1099</v>
      </c>
      <c r="F98" s="45" t="s">
        <v>1132</v>
      </c>
      <c r="G98" s="51"/>
      <c r="H98" s="43"/>
      <c r="I98" s="44">
        <f>I97*1%</f>
        <v>328.98824999999999</v>
      </c>
      <c r="J98" s="40" t="s">
        <v>1129</v>
      </c>
      <c r="K98" s="45" t="s">
        <v>1128</v>
      </c>
    </row>
    <row r="99" spans="1:12" ht="34" x14ac:dyDescent="0.2">
      <c r="A99" s="21" t="str">
        <f t="shared" si="3"/>
        <v>DCS-7500R2AK-48YCQ-LC</v>
      </c>
      <c r="B99" s="20" t="s">
        <v>3</v>
      </c>
      <c r="C99" s="20" t="s">
        <v>8</v>
      </c>
      <c r="D99" s="31" t="s">
        <v>318</v>
      </c>
      <c r="E99" s="30" t="s">
        <v>992</v>
      </c>
      <c r="F99" s="31" t="s">
        <v>993</v>
      </c>
      <c r="G99" s="52">
        <v>44995</v>
      </c>
      <c r="H99" s="27">
        <v>0.76500000000000001</v>
      </c>
      <c r="I99" s="28">
        <f>G99-H99*G99</f>
        <v>10573.824999999997</v>
      </c>
      <c r="J99" s="20" t="s">
        <v>1129</v>
      </c>
      <c r="K99" s="21" t="s">
        <v>982</v>
      </c>
    </row>
    <row r="100" spans="1:12" s="40" customFormat="1" ht="17" x14ac:dyDescent="0.2">
      <c r="A100" s="45" t="str">
        <f t="shared" si="3"/>
        <v>Tariff US - DCS-7500R2AK-48YCQ-LC</v>
      </c>
      <c r="B100" s="40" t="s">
        <v>3</v>
      </c>
      <c r="C100" s="40" t="s">
        <v>8</v>
      </c>
      <c r="D100" s="40" t="s">
        <v>318</v>
      </c>
      <c r="E100" s="45" t="s">
        <v>1100</v>
      </c>
      <c r="F100" s="45" t="s">
        <v>1132</v>
      </c>
      <c r="G100" s="51"/>
      <c r="H100" s="43"/>
      <c r="I100" s="44">
        <f>I99*1%</f>
        <v>105.73824999999998</v>
      </c>
      <c r="J100" s="40" t="s">
        <v>1129</v>
      </c>
      <c r="K100" s="45" t="s">
        <v>1128</v>
      </c>
    </row>
    <row r="101" spans="1:12" ht="34" x14ac:dyDescent="0.2">
      <c r="A101" s="21" t="str">
        <f t="shared" si="3"/>
        <v>SVC-7504R-1M-NB </v>
      </c>
      <c r="B101" s="20" t="s">
        <v>3</v>
      </c>
      <c r="C101" s="20" t="s">
        <v>9</v>
      </c>
      <c r="D101" s="31" t="s">
        <v>318</v>
      </c>
      <c r="E101" s="30" t="s">
        <v>994</v>
      </c>
      <c r="F101" s="31" t="s">
        <v>995</v>
      </c>
      <c r="G101" s="52">
        <v>1845</v>
      </c>
      <c r="H101" s="27">
        <v>1</v>
      </c>
      <c r="I101" s="28">
        <f>G101-H101*G101</f>
        <v>0</v>
      </c>
      <c r="J101" s="20" t="s">
        <v>1129</v>
      </c>
      <c r="K101" s="21" t="s">
        <v>982</v>
      </c>
      <c r="L101" s="39" t="s">
        <v>204</v>
      </c>
    </row>
    <row r="102" spans="1:12" ht="34" x14ac:dyDescent="0.2">
      <c r="A102" s="21" t="str">
        <f t="shared" si="3"/>
        <v>LIC-MOD-1-MACSEC </v>
      </c>
      <c r="B102" s="20" t="s">
        <v>3</v>
      </c>
      <c r="C102" s="20" t="s">
        <v>8</v>
      </c>
      <c r="D102" s="31" t="s">
        <v>318</v>
      </c>
      <c r="E102" s="30" t="s">
        <v>996</v>
      </c>
      <c r="F102" s="31" t="s">
        <v>997</v>
      </c>
      <c r="G102" s="52">
        <v>29995</v>
      </c>
      <c r="H102" s="27">
        <f>1-I102/G102</f>
        <v>0.75</v>
      </c>
      <c r="I102" s="28">
        <f>G102*(1-75%)</f>
        <v>7498.75</v>
      </c>
      <c r="J102" s="20" t="s">
        <v>1129</v>
      </c>
      <c r="K102" s="21" t="s">
        <v>982</v>
      </c>
      <c r="L102" s="39" t="s">
        <v>204</v>
      </c>
    </row>
    <row r="103" spans="1:12" ht="34" x14ac:dyDescent="0.2">
      <c r="A103" s="21" t="str">
        <f t="shared" si="3"/>
        <v>LIC-MOD-1-E </v>
      </c>
      <c r="B103" s="20" t="s">
        <v>3</v>
      </c>
      <c r="C103" s="20" t="s">
        <v>8</v>
      </c>
      <c r="D103" s="31" t="s">
        <v>318</v>
      </c>
      <c r="E103" s="30" t="s">
        <v>998</v>
      </c>
      <c r="F103" s="31" t="s">
        <v>999</v>
      </c>
      <c r="G103" s="52">
        <v>15995</v>
      </c>
      <c r="H103" s="27">
        <v>1</v>
      </c>
      <c r="I103" s="28">
        <f>G103-H103*G103</f>
        <v>0</v>
      </c>
      <c r="J103" s="20" t="s">
        <v>1129</v>
      </c>
      <c r="K103" s="21" t="s">
        <v>982</v>
      </c>
    </row>
    <row r="104" spans="1:12" ht="34" x14ac:dyDescent="0.2">
      <c r="A104" s="21" t="str">
        <f t="shared" si="3"/>
        <v>LIC-FIX-2-E </v>
      </c>
      <c r="B104" s="20" t="s">
        <v>3</v>
      </c>
      <c r="C104" s="20" t="s">
        <v>8</v>
      </c>
      <c r="D104" s="29" t="s">
        <v>318</v>
      </c>
      <c r="E104" s="30" t="s">
        <v>1017</v>
      </c>
      <c r="F104" s="31" t="s">
        <v>323</v>
      </c>
      <c r="G104" s="53">
        <v>7914</v>
      </c>
      <c r="H104" s="27">
        <v>1</v>
      </c>
      <c r="I104" s="33">
        <v>0</v>
      </c>
      <c r="J104" s="20" t="s">
        <v>1129</v>
      </c>
    </row>
    <row r="105" spans="1:12" s="35" customFormat="1" ht="34" x14ac:dyDescent="0.2">
      <c r="A105" s="21" t="str">
        <f t="shared" si="3"/>
        <v>SOFTWARE/ MISC Support &amp; Maint for SDS</v>
      </c>
      <c r="B105" s="35" t="s">
        <v>11</v>
      </c>
      <c r="C105" s="35" t="s">
        <v>11</v>
      </c>
      <c r="D105" s="35" t="s">
        <v>712</v>
      </c>
      <c r="E105" s="54" t="s">
        <v>812</v>
      </c>
      <c r="F105" s="54"/>
      <c r="G105" s="55">
        <v>18022.95</v>
      </c>
      <c r="H105" s="56">
        <v>0</v>
      </c>
      <c r="I105" s="57">
        <f t="shared" ref="I105:I116" si="4">G105-H105*G105</f>
        <v>18022.95</v>
      </c>
      <c r="J105" s="35" t="s">
        <v>1390</v>
      </c>
      <c r="K105" s="54" t="s">
        <v>1389</v>
      </c>
      <c r="L105" s="35" t="s">
        <v>1390</v>
      </c>
    </row>
    <row r="106" spans="1:12" ht="17" x14ac:dyDescent="0.2">
      <c r="A106" s="21" t="str">
        <f t="shared" si="3"/>
        <v>ACS6008MDAC-G2</v>
      </c>
      <c r="B106" s="20" t="s">
        <v>7</v>
      </c>
      <c r="C106" s="20" t="s">
        <v>8</v>
      </c>
      <c r="D106" s="20" t="s">
        <v>82</v>
      </c>
      <c r="E106" s="22" t="s">
        <v>405</v>
      </c>
      <c r="F106" s="21" t="s">
        <v>406</v>
      </c>
      <c r="G106" s="26">
        <v>2812</v>
      </c>
      <c r="H106" s="27">
        <f>1-I106/G106</f>
        <v>0.61499999999999999</v>
      </c>
      <c r="I106" s="58">
        <v>1082.6199999999999</v>
      </c>
      <c r="J106" s="20" t="s">
        <v>932</v>
      </c>
      <c r="L106" s="39" t="s">
        <v>204</v>
      </c>
    </row>
    <row r="107" spans="1:12" ht="17" x14ac:dyDescent="0.2">
      <c r="A107" s="21" t="str">
        <f t="shared" si="3"/>
        <v>ACS6016MDAC-G2</v>
      </c>
      <c r="B107" s="20" t="s">
        <v>7</v>
      </c>
      <c r="C107" s="20" t="s">
        <v>8</v>
      </c>
      <c r="D107" s="20" t="s">
        <v>82</v>
      </c>
      <c r="E107" s="22" t="s">
        <v>85</v>
      </c>
      <c r="F107" s="21" t="s">
        <v>86</v>
      </c>
      <c r="G107" s="26">
        <v>3645</v>
      </c>
      <c r="H107" s="27">
        <f>1-I107/G107</f>
        <v>0.61505898491083677</v>
      </c>
      <c r="I107" s="59">
        <v>1403.11</v>
      </c>
      <c r="J107" s="20" t="s">
        <v>932</v>
      </c>
      <c r="L107" s="39" t="s">
        <v>204</v>
      </c>
    </row>
    <row r="108" spans="1:12" ht="17" x14ac:dyDescent="0.2">
      <c r="A108" s="21" t="str">
        <f t="shared" si="3"/>
        <v>ACS6048MDAC-G2</v>
      </c>
      <c r="B108" s="20" t="s">
        <v>7</v>
      </c>
      <c r="C108" s="20" t="s">
        <v>8</v>
      </c>
      <c r="D108" s="20" t="s">
        <v>82</v>
      </c>
      <c r="E108" s="22" t="s">
        <v>83</v>
      </c>
      <c r="F108" s="21" t="s">
        <v>84</v>
      </c>
      <c r="G108" s="26">
        <v>6101</v>
      </c>
      <c r="H108" s="27">
        <f>1-I108/G108</f>
        <v>0.61499918046221935</v>
      </c>
      <c r="I108" s="59">
        <v>2348.89</v>
      </c>
      <c r="J108" s="20" t="s">
        <v>932</v>
      </c>
      <c r="L108" s="39" t="s">
        <v>204</v>
      </c>
    </row>
    <row r="109" spans="1:12" ht="17" x14ac:dyDescent="0.2">
      <c r="A109" s="21" t="str">
        <f t="shared" si="3"/>
        <v>MPU4032DAC</v>
      </c>
      <c r="B109" s="20" t="s">
        <v>7</v>
      </c>
      <c r="C109" s="20" t="s">
        <v>8</v>
      </c>
      <c r="D109" s="20" t="s">
        <v>82</v>
      </c>
      <c r="E109" s="22" t="s">
        <v>407</v>
      </c>
      <c r="F109" s="21" t="s">
        <v>408</v>
      </c>
      <c r="G109" s="26">
        <v>7175</v>
      </c>
      <c r="H109" s="27">
        <v>7.7530313588850097E-2</v>
      </c>
      <c r="I109" s="28">
        <f t="shared" si="4"/>
        <v>6618.72</v>
      </c>
      <c r="J109" s="20" t="s">
        <v>932</v>
      </c>
      <c r="L109" s="20" t="s">
        <v>204</v>
      </c>
    </row>
    <row r="110" spans="1:12" ht="17" x14ac:dyDescent="0.2">
      <c r="A110" s="21" t="str">
        <f t="shared" si="3"/>
        <v>MPUIQ-SRL</v>
      </c>
      <c r="B110" s="20" t="s">
        <v>7</v>
      </c>
      <c r="C110" s="20" t="s">
        <v>8</v>
      </c>
      <c r="D110" s="20" t="s">
        <v>82</v>
      </c>
      <c r="E110" s="22" t="s">
        <v>409</v>
      </c>
      <c r="F110" s="21" t="s">
        <v>410</v>
      </c>
      <c r="G110" s="26">
        <v>149</v>
      </c>
      <c r="H110" s="27">
        <v>7.5167785234899198E-2</v>
      </c>
      <c r="I110" s="28">
        <f t="shared" si="4"/>
        <v>137.80000000000001</v>
      </c>
      <c r="J110" s="20" t="s">
        <v>932</v>
      </c>
      <c r="L110" s="20" t="s">
        <v>204</v>
      </c>
    </row>
    <row r="111" spans="1:12" ht="17" x14ac:dyDescent="0.2">
      <c r="A111" s="21" t="str">
        <f t="shared" si="3"/>
        <v>MPUIQ-VMCHS</v>
      </c>
      <c r="B111" s="20" t="s">
        <v>7</v>
      </c>
      <c r="C111" s="20" t="s">
        <v>8</v>
      </c>
      <c r="D111" s="20" t="s">
        <v>82</v>
      </c>
      <c r="E111" s="22" t="s">
        <v>411</v>
      </c>
      <c r="F111" s="21" t="s">
        <v>412</v>
      </c>
      <c r="G111" s="26">
        <v>135</v>
      </c>
      <c r="H111" s="27">
        <v>6.1851851851851825E-2</v>
      </c>
      <c r="I111" s="28">
        <f t="shared" si="4"/>
        <v>126.65</v>
      </c>
      <c r="J111" s="20" t="s">
        <v>932</v>
      </c>
      <c r="L111" s="20" t="s">
        <v>204</v>
      </c>
    </row>
    <row r="112" spans="1:12" s="60" customFormat="1" ht="17" x14ac:dyDescent="0.2">
      <c r="A112" s="21" t="str">
        <f t="shared" si="3"/>
        <v>Q6052</v>
      </c>
      <c r="B112" s="60" t="s">
        <v>7</v>
      </c>
      <c r="C112" s="60" t="s">
        <v>8</v>
      </c>
      <c r="D112" s="60" t="s">
        <v>230</v>
      </c>
      <c r="E112" s="61" t="s">
        <v>231</v>
      </c>
      <c r="F112" s="61" t="s">
        <v>232</v>
      </c>
      <c r="G112" s="62">
        <v>2099</v>
      </c>
      <c r="H112" s="63">
        <v>8.9166269652215413E-2</v>
      </c>
      <c r="I112" s="44" t="s">
        <v>1222</v>
      </c>
      <c r="J112" s="60" t="s">
        <v>932</v>
      </c>
      <c r="K112" s="61" t="s">
        <v>1206</v>
      </c>
      <c r="L112" s="60" t="s">
        <v>204</v>
      </c>
    </row>
    <row r="113" spans="1:12" ht="17" x14ac:dyDescent="0.2">
      <c r="A113" s="21" t="str">
        <f t="shared" si="3"/>
        <v>Q6054</v>
      </c>
      <c r="B113" s="20" t="s">
        <v>7</v>
      </c>
      <c r="C113" s="20" t="s">
        <v>8</v>
      </c>
      <c r="D113" s="20" t="s">
        <v>230</v>
      </c>
      <c r="E113" s="22" t="s">
        <v>901</v>
      </c>
      <c r="F113" s="21" t="s">
        <v>902</v>
      </c>
      <c r="G113" s="26">
        <v>2099</v>
      </c>
      <c r="H113" s="27">
        <v>8.9166269652215413E-2</v>
      </c>
      <c r="I113" s="28">
        <f t="shared" si="4"/>
        <v>1911.84</v>
      </c>
      <c r="J113" s="20" t="s">
        <v>932</v>
      </c>
      <c r="K113" s="21" t="s">
        <v>906</v>
      </c>
      <c r="L113" s="20" t="s">
        <v>204</v>
      </c>
    </row>
    <row r="114" spans="1:12" s="40" customFormat="1" ht="17" x14ac:dyDescent="0.2">
      <c r="A114" s="21" t="str">
        <f t="shared" si="3"/>
        <v>X-6510-24- 16G</v>
      </c>
      <c r="B114" s="40" t="s">
        <v>3</v>
      </c>
      <c r="C114" s="40" t="s">
        <v>8</v>
      </c>
      <c r="D114" s="64" t="s">
        <v>1018</v>
      </c>
      <c r="E114" s="41" t="s">
        <v>1106</v>
      </c>
      <c r="F114" s="41" t="s">
        <v>1019</v>
      </c>
      <c r="G114" s="65">
        <v>27410</v>
      </c>
      <c r="H114" s="43">
        <v>0.42099999999999999</v>
      </c>
      <c r="I114" s="44" t="s">
        <v>1222</v>
      </c>
      <c r="J114" s="40" t="s">
        <v>931</v>
      </c>
      <c r="K114" s="45" t="s">
        <v>1191</v>
      </c>
    </row>
    <row r="115" spans="1:12" s="40" customFormat="1" ht="17" x14ac:dyDescent="0.2">
      <c r="A115" s="21" t="str">
        <f t="shared" si="3"/>
        <v>CS-O2-4HR</v>
      </c>
      <c r="B115" s="40" t="s">
        <v>3</v>
      </c>
      <c r="C115" s="40" t="s">
        <v>8</v>
      </c>
      <c r="D115" s="64" t="s">
        <v>1018</v>
      </c>
      <c r="E115" s="41" t="s">
        <v>282</v>
      </c>
      <c r="F115" s="41" t="s">
        <v>1020</v>
      </c>
      <c r="G115" s="65">
        <v>4535</v>
      </c>
      <c r="H115" s="43">
        <v>6.2E-2</v>
      </c>
      <c r="I115" s="44" t="s">
        <v>1222</v>
      </c>
      <c r="J115" s="40" t="s">
        <v>931</v>
      </c>
      <c r="K115" s="45" t="s">
        <v>1404</v>
      </c>
    </row>
    <row r="116" spans="1:12" ht="17" x14ac:dyDescent="0.2">
      <c r="A116" s="21" t="str">
        <f t="shared" si="3"/>
        <v>PT-D600</v>
      </c>
      <c r="B116" s="20" t="s">
        <v>7</v>
      </c>
      <c r="C116" s="20" t="s">
        <v>8</v>
      </c>
      <c r="D116" s="20" t="s">
        <v>195</v>
      </c>
      <c r="E116" s="22" t="s">
        <v>196</v>
      </c>
      <c r="F116" s="21" t="s">
        <v>197</v>
      </c>
      <c r="G116" s="26">
        <v>324</v>
      </c>
      <c r="H116" s="27">
        <v>0</v>
      </c>
      <c r="I116" s="28">
        <f t="shared" si="4"/>
        <v>324</v>
      </c>
      <c r="J116" s="20" t="s">
        <v>932</v>
      </c>
      <c r="L116" s="20" t="s">
        <v>204</v>
      </c>
    </row>
    <row r="117" spans="1:12" ht="34" x14ac:dyDescent="0.2">
      <c r="A117" s="21" t="str">
        <f t="shared" si="3"/>
        <v>PTP-950NW</v>
      </c>
      <c r="B117" s="20" t="s">
        <v>7</v>
      </c>
      <c r="C117" s="20" t="s">
        <v>8</v>
      </c>
      <c r="D117" s="20" t="s">
        <v>195</v>
      </c>
      <c r="E117" s="22" t="s">
        <v>413</v>
      </c>
      <c r="F117" s="21" t="s">
        <v>414</v>
      </c>
      <c r="G117" s="26"/>
      <c r="H117" s="27">
        <v>0</v>
      </c>
      <c r="I117" s="28">
        <v>635</v>
      </c>
      <c r="J117" s="20" t="s">
        <v>932</v>
      </c>
      <c r="K117" s="21" t="s">
        <v>1084</v>
      </c>
      <c r="L117" s="20" t="s">
        <v>204</v>
      </c>
    </row>
    <row r="118" spans="1:12" s="40" customFormat="1" ht="34" x14ac:dyDescent="0.2">
      <c r="A118" s="21" t="str">
        <f t="shared" si="3"/>
        <v>TZe231</v>
      </c>
      <c r="B118" s="40" t="s">
        <v>7</v>
      </c>
      <c r="C118" s="40" t="s">
        <v>8</v>
      </c>
      <c r="D118" s="40" t="s">
        <v>195</v>
      </c>
      <c r="E118" s="45" t="s">
        <v>415</v>
      </c>
      <c r="F118" s="45" t="s">
        <v>203</v>
      </c>
      <c r="G118" s="51">
        <v>21.4</v>
      </c>
      <c r="H118" s="43">
        <v>0</v>
      </c>
      <c r="I118" s="44" t="s">
        <v>1222</v>
      </c>
      <c r="J118" s="40" t="s">
        <v>932</v>
      </c>
      <c r="K118" s="45" t="s">
        <v>1207</v>
      </c>
      <c r="L118" s="40" t="s">
        <v>204</v>
      </c>
    </row>
    <row r="119" spans="1:12" s="40" customFormat="1" ht="34" x14ac:dyDescent="0.2">
      <c r="A119" s="21" t="str">
        <f t="shared" si="3"/>
        <v>TZe251</v>
      </c>
      <c r="B119" s="40" t="s">
        <v>7</v>
      </c>
      <c r="C119" s="40" t="s">
        <v>8</v>
      </c>
      <c r="D119" s="40" t="s">
        <v>195</v>
      </c>
      <c r="E119" s="45" t="s">
        <v>416</v>
      </c>
      <c r="F119" s="45" t="s">
        <v>201</v>
      </c>
      <c r="G119" s="51">
        <v>29.89</v>
      </c>
      <c r="H119" s="43">
        <v>0</v>
      </c>
      <c r="I119" s="44" t="s">
        <v>1222</v>
      </c>
      <c r="J119" s="40" t="s">
        <v>932</v>
      </c>
      <c r="K119" s="45" t="s">
        <v>1208</v>
      </c>
      <c r="L119" s="40" t="s">
        <v>204</v>
      </c>
    </row>
    <row r="120" spans="1:12" ht="34" x14ac:dyDescent="0.2">
      <c r="A120" s="21" t="str">
        <f t="shared" si="3"/>
        <v>TZeS231</v>
      </c>
      <c r="B120" s="20" t="s">
        <v>7</v>
      </c>
      <c r="C120" s="20" t="s">
        <v>8</v>
      </c>
      <c r="D120" s="20" t="s">
        <v>195</v>
      </c>
      <c r="E120" s="22" t="s">
        <v>202</v>
      </c>
      <c r="F120" s="21" t="s">
        <v>203</v>
      </c>
      <c r="G120" s="26">
        <v>21.4</v>
      </c>
      <c r="H120" s="27">
        <v>0</v>
      </c>
      <c r="I120" s="28">
        <f t="shared" ref="I120:I138" si="5">G120-H120*G120</f>
        <v>21.4</v>
      </c>
      <c r="J120" s="20" t="s">
        <v>932</v>
      </c>
      <c r="L120" s="20" t="s">
        <v>204</v>
      </c>
    </row>
    <row r="121" spans="1:12" ht="34" x14ac:dyDescent="0.2">
      <c r="A121" s="21" t="str">
        <f t="shared" si="3"/>
        <v>TZeS251</v>
      </c>
      <c r="B121" s="20" t="s">
        <v>7</v>
      </c>
      <c r="C121" s="20" t="s">
        <v>8</v>
      </c>
      <c r="D121" s="20" t="s">
        <v>195</v>
      </c>
      <c r="E121" s="22" t="s">
        <v>200</v>
      </c>
      <c r="F121" s="21" t="s">
        <v>201</v>
      </c>
      <c r="G121" s="26">
        <v>29.89</v>
      </c>
      <c r="H121" s="27">
        <v>0</v>
      </c>
      <c r="I121" s="28">
        <f t="shared" si="5"/>
        <v>29.89</v>
      </c>
      <c r="J121" s="20" t="s">
        <v>932</v>
      </c>
      <c r="L121" s="20" t="s">
        <v>204</v>
      </c>
    </row>
    <row r="122" spans="1:12" s="35" customFormat="1" ht="34" x14ac:dyDescent="0.2">
      <c r="A122" s="21" t="str">
        <f t="shared" si="3"/>
        <v>Cx-Auditor - MUS (Maintenance, Upgrades, and Support) Year 1</v>
      </c>
      <c r="B122" s="35" t="s">
        <v>11</v>
      </c>
      <c r="C122" s="35" t="s">
        <v>11</v>
      </c>
      <c r="D122" s="35" t="s">
        <v>857</v>
      </c>
      <c r="E122" s="54" t="s">
        <v>859</v>
      </c>
      <c r="F122" s="54" t="s">
        <v>874</v>
      </c>
      <c r="G122" s="55">
        <v>1446.5</v>
      </c>
      <c r="H122" s="56">
        <v>0</v>
      </c>
      <c r="I122" s="57">
        <f t="shared" si="5"/>
        <v>1446.5</v>
      </c>
      <c r="J122" s="35" t="s">
        <v>933</v>
      </c>
      <c r="K122" s="54"/>
      <c r="L122" s="35" t="s">
        <v>933</v>
      </c>
    </row>
    <row r="123" spans="1:12" s="35" customFormat="1" ht="51" x14ac:dyDescent="0.2">
      <c r="A123" s="21" t="str">
        <f t="shared" si="3"/>
        <v>Cx-Integration Suite License - MUS (Maintenance, Upgrades, and Support) Year 1</v>
      </c>
      <c r="B123" s="35" t="s">
        <v>11</v>
      </c>
      <c r="C123" s="35" t="s">
        <v>11</v>
      </c>
      <c r="D123" s="35" t="s">
        <v>857</v>
      </c>
      <c r="E123" s="54" t="s">
        <v>860</v>
      </c>
      <c r="F123" s="54" t="s">
        <v>874</v>
      </c>
      <c r="G123" s="55">
        <v>8057.5</v>
      </c>
      <c r="H123" s="56">
        <v>0</v>
      </c>
      <c r="I123" s="57">
        <f t="shared" si="5"/>
        <v>8057.5</v>
      </c>
      <c r="J123" s="35" t="s">
        <v>933</v>
      </c>
      <c r="K123" s="54"/>
      <c r="L123" s="35" t="s">
        <v>933</v>
      </c>
    </row>
    <row r="124" spans="1:12" s="35" customFormat="1" ht="34" x14ac:dyDescent="0.2">
      <c r="A124" s="21" t="str">
        <f t="shared" si="3"/>
        <v>Cx-User - MUS (Maintenance, Upgrades, and Support) Year 1</v>
      </c>
      <c r="B124" s="35" t="s">
        <v>11</v>
      </c>
      <c r="C124" s="35" t="s">
        <v>11</v>
      </c>
      <c r="D124" s="35" t="s">
        <v>857</v>
      </c>
      <c r="E124" s="54" t="s">
        <v>858</v>
      </c>
      <c r="F124" s="54" t="s">
        <v>874</v>
      </c>
      <c r="G124" s="55">
        <f>22495.25/85</f>
        <v>264.64999999999998</v>
      </c>
      <c r="H124" s="56">
        <v>0</v>
      </c>
      <c r="I124" s="57">
        <f t="shared" si="5"/>
        <v>264.64999999999998</v>
      </c>
      <c r="J124" s="35" t="s">
        <v>933</v>
      </c>
      <c r="K124" s="54"/>
      <c r="L124" s="35" t="s">
        <v>933</v>
      </c>
    </row>
    <row r="125" spans="1:12" s="35" customFormat="1" ht="17" x14ac:dyDescent="0.2">
      <c r="A125" s="21" t="str">
        <f t="shared" si="3"/>
        <v>Open Source Analysis - 1 yr</v>
      </c>
      <c r="B125" s="35" t="s">
        <v>11</v>
      </c>
      <c r="C125" s="35" t="s">
        <v>11</v>
      </c>
      <c r="D125" s="35" t="s">
        <v>857</v>
      </c>
      <c r="E125" s="54" t="s">
        <v>861</v>
      </c>
      <c r="F125" s="54" t="s">
        <v>875</v>
      </c>
      <c r="G125" s="55">
        <f>19401.07/85</f>
        <v>228.24788235294116</v>
      </c>
      <c r="H125" s="56">
        <v>0</v>
      </c>
      <c r="I125" s="57">
        <f t="shared" si="5"/>
        <v>228.24788235294116</v>
      </c>
      <c r="J125" s="35" t="s">
        <v>933</v>
      </c>
      <c r="K125" s="54"/>
      <c r="L125" s="35" t="s">
        <v>933</v>
      </c>
    </row>
    <row r="126" spans="1:12" ht="17" x14ac:dyDescent="0.2">
      <c r="A126" s="21" t="str">
        <f t="shared" si="3"/>
        <v>4PT-KIT-T1=</v>
      </c>
      <c r="B126" s="20" t="s">
        <v>3</v>
      </c>
      <c r="C126" s="20" t="s">
        <v>8</v>
      </c>
      <c r="D126" s="20" t="s">
        <v>162</v>
      </c>
      <c r="E126" s="22" t="s">
        <v>417</v>
      </c>
      <c r="F126" s="21" t="s">
        <v>418</v>
      </c>
      <c r="G126" s="26">
        <v>300</v>
      </c>
      <c r="H126" s="27">
        <v>0.62</v>
      </c>
      <c r="I126" s="28">
        <f t="shared" si="5"/>
        <v>114</v>
      </c>
      <c r="J126" s="20" t="s">
        <v>1129</v>
      </c>
      <c r="L126" s="39" t="s">
        <v>204</v>
      </c>
    </row>
    <row r="127" spans="1:12" ht="17" x14ac:dyDescent="0.2">
      <c r="A127" s="21" t="str">
        <f t="shared" si="3"/>
        <v>C3850-4PT-KIT</v>
      </c>
      <c r="B127" s="20" t="s">
        <v>3</v>
      </c>
      <c r="C127" s="20" t="s">
        <v>8</v>
      </c>
      <c r="D127" s="20" t="s">
        <v>162</v>
      </c>
      <c r="E127" s="22" t="s">
        <v>904</v>
      </c>
      <c r="F127" s="21" t="s">
        <v>296</v>
      </c>
      <c r="G127" s="26">
        <v>339.2</v>
      </c>
      <c r="H127" s="27">
        <v>0.73</v>
      </c>
      <c r="I127" s="28">
        <f t="shared" si="5"/>
        <v>91.584000000000003</v>
      </c>
      <c r="J127" s="20" t="s">
        <v>1129</v>
      </c>
      <c r="K127" s="21" t="s">
        <v>903</v>
      </c>
      <c r="L127" s="39" t="s">
        <v>204</v>
      </c>
    </row>
    <row r="128" spans="1:12" ht="17" x14ac:dyDescent="0.2">
      <c r="A128" s="21" t="str">
        <f t="shared" si="3"/>
        <v>C4948E-BKT-KIT=</v>
      </c>
      <c r="B128" s="20" t="s">
        <v>3</v>
      </c>
      <c r="C128" s="20" t="s">
        <v>8</v>
      </c>
      <c r="D128" s="20" t="s">
        <v>162</v>
      </c>
      <c r="E128" s="22" t="s">
        <v>294</v>
      </c>
      <c r="F128" s="21" t="s">
        <v>295</v>
      </c>
      <c r="G128" s="26">
        <v>89.6</v>
      </c>
      <c r="H128" s="27">
        <v>0.73</v>
      </c>
      <c r="I128" s="28">
        <f t="shared" si="5"/>
        <v>24.191999999999993</v>
      </c>
      <c r="J128" s="20" t="s">
        <v>1129</v>
      </c>
      <c r="L128" s="39" t="s">
        <v>204</v>
      </c>
    </row>
    <row r="129" spans="1:12" ht="17" x14ac:dyDescent="0.2">
      <c r="A129" s="21" t="str">
        <f t="shared" si="3"/>
        <v>C4KX-FAN-F=</v>
      </c>
      <c r="B129" s="20" t="s">
        <v>3</v>
      </c>
      <c r="C129" s="20" t="s">
        <v>8</v>
      </c>
      <c r="D129" s="20" t="s">
        <v>162</v>
      </c>
      <c r="E129" s="22" t="s">
        <v>171</v>
      </c>
      <c r="F129" s="21" t="s">
        <v>172</v>
      </c>
      <c r="G129" s="26">
        <v>312</v>
      </c>
      <c r="H129" s="27">
        <v>0.73</v>
      </c>
      <c r="I129" s="28">
        <f t="shared" si="5"/>
        <v>84.240000000000009</v>
      </c>
      <c r="J129" s="20" t="s">
        <v>1129</v>
      </c>
      <c r="L129" s="39" t="s">
        <v>204</v>
      </c>
    </row>
    <row r="130" spans="1:12" ht="17" x14ac:dyDescent="0.2">
      <c r="A130" s="21" t="str">
        <f t="shared" si="3"/>
        <v>C4KX-NM-8SFP+</v>
      </c>
      <c r="B130" s="20" t="s">
        <v>3</v>
      </c>
      <c r="C130" s="20" t="s">
        <v>8</v>
      </c>
      <c r="D130" s="20" t="s">
        <v>162</v>
      </c>
      <c r="E130" s="22" t="s">
        <v>169</v>
      </c>
      <c r="F130" s="21" t="s">
        <v>170</v>
      </c>
      <c r="G130" s="26">
        <v>10626</v>
      </c>
      <c r="H130" s="27">
        <v>0.73</v>
      </c>
      <c r="I130" s="28">
        <f t="shared" si="5"/>
        <v>2869.0200000000004</v>
      </c>
      <c r="J130" s="20" t="s">
        <v>1129</v>
      </c>
      <c r="L130" s="39" t="s">
        <v>204</v>
      </c>
    </row>
    <row r="131" spans="1:12" ht="17" x14ac:dyDescent="0.2">
      <c r="A131" s="21" t="str">
        <f t="shared" ref="A131:A194" si="6">+E131</f>
        <v>C4KX-PWR-750AC-F</v>
      </c>
      <c r="B131" s="20" t="s">
        <v>3</v>
      </c>
      <c r="C131" s="20" t="s">
        <v>8</v>
      </c>
      <c r="D131" s="20" t="s">
        <v>162</v>
      </c>
      <c r="E131" s="22" t="s">
        <v>165</v>
      </c>
      <c r="F131" s="21" t="s">
        <v>166</v>
      </c>
      <c r="G131" s="26">
        <v>2100</v>
      </c>
      <c r="H131" s="27">
        <v>0.73</v>
      </c>
      <c r="I131" s="28">
        <f t="shared" si="5"/>
        <v>567</v>
      </c>
      <c r="J131" s="20" t="s">
        <v>1129</v>
      </c>
      <c r="L131" s="20" t="s">
        <v>204</v>
      </c>
    </row>
    <row r="132" spans="1:12" ht="17" x14ac:dyDescent="0.2">
      <c r="A132" s="21" t="str">
        <f t="shared" si="6"/>
        <v>C4KX-PWR-750AC-F/2</v>
      </c>
      <c r="B132" s="20" t="s">
        <v>3</v>
      </c>
      <c r="C132" s="20" t="s">
        <v>8</v>
      </c>
      <c r="D132" s="20" t="s">
        <v>162</v>
      </c>
      <c r="E132" s="22" t="s">
        <v>167</v>
      </c>
      <c r="F132" s="21" t="s">
        <v>168</v>
      </c>
      <c r="G132" s="26">
        <v>2100</v>
      </c>
      <c r="H132" s="27">
        <v>0.73</v>
      </c>
      <c r="I132" s="28">
        <f t="shared" si="5"/>
        <v>567</v>
      </c>
      <c r="J132" s="20" t="s">
        <v>1129</v>
      </c>
      <c r="L132" s="20" t="s">
        <v>204</v>
      </c>
    </row>
    <row r="133" spans="1:12" ht="17" x14ac:dyDescent="0.2">
      <c r="A133" s="21" t="str">
        <f t="shared" si="6"/>
        <v>CAB-C15-CBN</v>
      </c>
      <c r="B133" s="20" t="s">
        <v>3</v>
      </c>
      <c r="C133" s="20" t="s">
        <v>8</v>
      </c>
      <c r="D133" s="20" t="s">
        <v>162</v>
      </c>
      <c r="E133" s="22" t="s">
        <v>419</v>
      </c>
      <c r="F133" s="21" t="s">
        <v>420</v>
      </c>
      <c r="G133" s="26">
        <v>0</v>
      </c>
      <c r="H133" s="27">
        <v>0</v>
      </c>
      <c r="I133" s="28">
        <f t="shared" si="5"/>
        <v>0</v>
      </c>
      <c r="J133" s="20" t="s">
        <v>1129</v>
      </c>
      <c r="L133" s="20" t="s">
        <v>204</v>
      </c>
    </row>
    <row r="134" spans="1:12" ht="17" x14ac:dyDescent="0.2">
      <c r="A134" s="21" t="str">
        <f t="shared" si="6"/>
        <v>Cisco SFP-10G-LRM</v>
      </c>
      <c r="B134" s="20" t="s">
        <v>3</v>
      </c>
      <c r="C134" s="20" t="s">
        <v>8</v>
      </c>
      <c r="D134" s="20" t="s">
        <v>162</v>
      </c>
      <c r="E134" s="22" t="s">
        <v>668</v>
      </c>
      <c r="F134" s="21" t="s">
        <v>422</v>
      </c>
      <c r="G134" s="26">
        <v>1100</v>
      </c>
      <c r="H134" s="27">
        <v>0.82820000000000005</v>
      </c>
      <c r="I134" s="28">
        <f t="shared" si="5"/>
        <v>188.9799999999999</v>
      </c>
      <c r="J134" s="20" t="s">
        <v>1129</v>
      </c>
      <c r="L134" s="20" t="s">
        <v>204</v>
      </c>
    </row>
    <row r="135" spans="1:12" ht="17" x14ac:dyDescent="0.2">
      <c r="A135" s="21" t="str">
        <f t="shared" si="6"/>
        <v>Cisco SFP-10G-SR</v>
      </c>
      <c r="B135" s="20" t="s">
        <v>3</v>
      </c>
      <c r="C135" s="20" t="s">
        <v>8</v>
      </c>
      <c r="D135" s="20" t="s">
        <v>162</v>
      </c>
      <c r="E135" s="22" t="s">
        <v>669</v>
      </c>
      <c r="F135" s="21" t="s">
        <v>423</v>
      </c>
      <c r="G135" s="26">
        <v>995</v>
      </c>
      <c r="H135" s="27">
        <v>0.95199999999999996</v>
      </c>
      <c r="I135" s="28">
        <f t="shared" si="5"/>
        <v>47.759999999999991</v>
      </c>
      <c r="J135" s="20" t="s">
        <v>1129</v>
      </c>
      <c r="L135" s="39" t="s">
        <v>204</v>
      </c>
    </row>
    <row r="136" spans="1:12" ht="17" x14ac:dyDescent="0.2">
      <c r="A136" s="21" t="str">
        <f t="shared" si="6"/>
        <v>CON-3SNTP-WS6548FD</v>
      </c>
      <c r="B136" s="20" t="s">
        <v>3</v>
      </c>
      <c r="C136" s="20" t="s">
        <v>9</v>
      </c>
      <c r="D136" s="20" t="s">
        <v>162</v>
      </c>
      <c r="E136" s="22" t="s">
        <v>181</v>
      </c>
      <c r="F136" s="21" t="s">
        <v>182</v>
      </c>
      <c r="G136" s="26">
        <v>3185.53</v>
      </c>
      <c r="H136" s="27">
        <v>0.52</v>
      </c>
      <c r="I136" s="28">
        <f t="shared" si="5"/>
        <v>1529.0544</v>
      </c>
      <c r="J136" s="20" t="s">
        <v>1129</v>
      </c>
      <c r="L136" s="39" t="s">
        <v>204</v>
      </c>
    </row>
    <row r="137" spans="1:12" ht="17" x14ac:dyDescent="0.2">
      <c r="A137" s="21" t="str">
        <f t="shared" si="6"/>
        <v>CON-SNTP-C45XF32S</v>
      </c>
      <c r="B137" s="20" t="s">
        <v>3</v>
      </c>
      <c r="C137" s="20" t="s">
        <v>9</v>
      </c>
      <c r="D137" s="20" t="s">
        <v>162</v>
      </c>
      <c r="E137" s="22" t="s">
        <v>173</v>
      </c>
      <c r="F137" s="21" t="s">
        <v>174</v>
      </c>
      <c r="G137" s="26">
        <v>8640</v>
      </c>
      <c r="H137" s="27">
        <v>0.52</v>
      </c>
      <c r="I137" s="28">
        <f t="shared" si="5"/>
        <v>4147.2</v>
      </c>
      <c r="J137" s="20" t="s">
        <v>1129</v>
      </c>
      <c r="L137" s="20" t="s">
        <v>204</v>
      </c>
    </row>
    <row r="138" spans="1:12" ht="17" x14ac:dyDescent="0.2">
      <c r="A138" s="21" t="str">
        <f t="shared" si="6"/>
        <v>FAN-T1=</v>
      </c>
      <c r="B138" s="20" t="s">
        <v>3</v>
      </c>
      <c r="C138" s="20" t="s">
        <v>8</v>
      </c>
      <c r="D138" s="20" t="s">
        <v>162</v>
      </c>
      <c r="E138" s="22" t="s">
        <v>179</v>
      </c>
      <c r="F138" s="21" t="s">
        <v>180</v>
      </c>
      <c r="G138" s="26">
        <v>325</v>
      </c>
      <c r="H138" s="27">
        <v>0.62</v>
      </c>
      <c r="I138" s="28">
        <f t="shared" si="5"/>
        <v>123.5</v>
      </c>
      <c r="J138" s="20" t="s">
        <v>1129</v>
      </c>
      <c r="L138" s="39" t="s">
        <v>204</v>
      </c>
    </row>
    <row r="139" spans="1:12" ht="17" x14ac:dyDescent="0.2">
      <c r="A139" s="21" t="str">
        <f t="shared" si="6"/>
        <v>GLC-LH-SMD=</v>
      </c>
      <c r="B139" s="20" t="s">
        <v>3</v>
      </c>
      <c r="C139" s="20" t="s">
        <v>8</v>
      </c>
      <c r="D139" s="20" t="s">
        <v>162</v>
      </c>
      <c r="E139" s="22" t="s">
        <v>702</v>
      </c>
      <c r="F139" s="21" t="s">
        <v>185</v>
      </c>
      <c r="G139" s="26">
        <v>995</v>
      </c>
      <c r="H139" s="27">
        <v>0.95203015075376884</v>
      </c>
      <c r="I139" s="28">
        <v>49.44</v>
      </c>
      <c r="J139" s="20" t="s">
        <v>1129</v>
      </c>
      <c r="L139" s="20" t="s">
        <v>204</v>
      </c>
    </row>
    <row r="140" spans="1:12" ht="17" x14ac:dyDescent="0.2">
      <c r="A140" s="21" t="str">
        <f t="shared" si="6"/>
        <v>GLC-SX-MMD=</v>
      </c>
      <c r="B140" s="20" t="s">
        <v>3</v>
      </c>
      <c r="C140" s="20" t="s">
        <v>8</v>
      </c>
      <c r="D140" s="20" t="s">
        <v>162</v>
      </c>
      <c r="E140" s="22" t="s">
        <v>424</v>
      </c>
      <c r="F140" s="21" t="s">
        <v>425</v>
      </c>
      <c r="G140" s="26">
        <v>500</v>
      </c>
      <c r="H140" s="27">
        <v>0.91413999999999995</v>
      </c>
      <c r="I140" s="28">
        <v>44.67</v>
      </c>
      <c r="J140" s="20" t="s">
        <v>1129</v>
      </c>
      <c r="L140" s="20" t="s">
        <v>204</v>
      </c>
    </row>
    <row r="141" spans="1:12" ht="17" x14ac:dyDescent="0.2">
      <c r="A141" s="21" t="str">
        <f t="shared" si="6"/>
        <v>GLC-TE=</v>
      </c>
      <c r="B141" s="20" t="s">
        <v>3</v>
      </c>
      <c r="C141" s="20" t="s">
        <v>8</v>
      </c>
      <c r="D141" s="20" t="s">
        <v>162</v>
      </c>
      <c r="E141" s="22" t="s">
        <v>186</v>
      </c>
      <c r="F141" s="21" t="s">
        <v>187</v>
      </c>
      <c r="G141" s="26">
        <v>450</v>
      </c>
      <c r="H141" s="27">
        <v>0.90869999999999995</v>
      </c>
      <c r="I141" s="28">
        <v>42.46</v>
      </c>
      <c r="J141" s="20" t="s">
        <v>1129</v>
      </c>
      <c r="L141" s="20" t="s">
        <v>204</v>
      </c>
    </row>
    <row r="142" spans="1:12" ht="17" x14ac:dyDescent="0.2">
      <c r="A142" s="21" t="str">
        <f t="shared" si="6"/>
        <v>GLC-TE Tariff 10%</v>
      </c>
      <c r="D142" s="20" t="s">
        <v>162</v>
      </c>
      <c r="E142" s="22" t="s">
        <v>1154</v>
      </c>
      <c r="F142" s="21" t="s">
        <v>1103</v>
      </c>
      <c r="G142" s="26"/>
      <c r="H142" s="27"/>
      <c r="I142" s="28">
        <f>ROUNDUP(I141*0.1,2)</f>
        <v>4.25</v>
      </c>
      <c r="J142" s="20" t="s">
        <v>1129</v>
      </c>
      <c r="K142" s="21" t="s">
        <v>1104</v>
      </c>
    </row>
    <row r="143" spans="1:12" ht="17" x14ac:dyDescent="0.2">
      <c r="A143" s="21" t="str">
        <f t="shared" si="6"/>
        <v>PWR-C2-1025WAC</v>
      </c>
      <c r="B143" s="20" t="s">
        <v>3</v>
      </c>
      <c r="C143" s="20" t="s">
        <v>8</v>
      </c>
      <c r="D143" s="20" t="s">
        <v>162</v>
      </c>
      <c r="E143" s="22" t="s">
        <v>426</v>
      </c>
      <c r="F143" s="21" t="s">
        <v>427</v>
      </c>
      <c r="G143" s="26">
        <v>1800</v>
      </c>
      <c r="H143" s="27">
        <v>0.62</v>
      </c>
      <c r="I143" s="28">
        <f>G143-H143*G143</f>
        <v>684</v>
      </c>
      <c r="J143" s="20" t="s">
        <v>1129</v>
      </c>
      <c r="L143" s="20" t="s">
        <v>204</v>
      </c>
    </row>
    <row r="144" spans="1:12" ht="17" x14ac:dyDescent="0.2">
      <c r="A144" s="21" t="str">
        <f t="shared" si="6"/>
        <v>PWR-C2-1025WAC/2</v>
      </c>
      <c r="B144" s="20" t="s">
        <v>3</v>
      </c>
      <c r="C144" s="20" t="s">
        <v>8</v>
      </c>
      <c r="D144" s="20" t="s">
        <v>162</v>
      </c>
      <c r="E144" s="22" t="s">
        <v>177</v>
      </c>
      <c r="F144" s="21" t="s">
        <v>178</v>
      </c>
      <c r="G144" s="26">
        <v>1800</v>
      </c>
      <c r="H144" s="27">
        <v>0.62</v>
      </c>
      <c r="I144" s="28">
        <f>G144-H144*G144</f>
        <v>684</v>
      </c>
      <c r="J144" s="20" t="s">
        <v>1129</v>
      </c>
      <c r="L144" s="20" t="s">
        <v>204</v>
      </c>
    </row>
    <row r="145" spans="1:12" ht="17" x14ac:dyDescent="0.2">
      <c r="A145" s="21" t="str">
        <f t="shared" si="6"/>
        <v>S3650UK9-36E</v>
      </c>
      <c r="B145" s="20" t="s">
        <v>3</v>
      </c>
      <c r="C145" s="20" t="s">
        <v>8</v>
      </c>
      <c r="D145" s="20" t="s">
        <v>162</v>
      </c>
      <c r="E145" s="22" t="s">
        <v>428</v>
      </c>
      <c r="F145" s="21" t="s">
        <v>429</v>
      </c>
      <c r="G145" s="26">
        <v>0</v>
      </c>
      <c r="H145" s="27">
        <v>0</v>
      </c>
      <c r="I145" s="28">
        <f>G145-H145*G145</f>
        <v>0</v>
      </c>
      <c r="J145" s="20" t="s">
        <v>1129</v>
      </c>
      <c r="L145" s="20" t="s">
        <v>204</v>
      </c>
    </row>
    <row r="146" spans="1:12" ht="17" x14ac:dyDescent="0.2">
      <c r="A146" s="21" t="str">
        <f t="shared" si="6"/>
        <v>SFP-10G-LR</v>
      </c>
      <c r="B146" s="20" t="s">
        <v>3</v>
      </c>
      <c r="C146" s="20" t="s">
        <v>8</v>
      </c>
      <c r="D146" s="20" t="s">
        <v>162</v>
      </c>
      <c r="E146" s="22" t="s">
        <v>183</v>
      </c>
      <c r="F146" s="21" t="s">
        <v>324</v>
      </c>
      <c r="G146" s="26">
        <v>3995</v>
      </c>
      <c r="H146" s="27">
        <v>0.95620000000000005</v>
      </c>
      <c r="I146" s="28">
        <v>181.34</v>
      </c>
      <c r="J146" s="20" t="s">
        <v>1129</v>
      </c>
      <c r="L146" s="20" t="s">
        <v>204</v>
      </c>
    </row>
    <row r="147" spans="1:12" ht="17" x14ac:dyDescent="0.2">
      <c r="A147" s="21" t="str">
        <f t="shared" si="6"/>
        <v>SFP-10G-LRM</v>
      </c>
      <c r="B147" s="20" t="s">
        <v>3</v>
      </c>
      <c r="C147" s="20" t="s">
        <v>8</v>
      </c>
      <c r="D147" s="20" t="s">
        <v>162</v>
      </c>
      <c r="E147" s="22" t="s">
        <v>421</v>
      </c>
      <c r="F147" s="21" t="s">
        <v>422</v>
      </c>
      <c r="G147" s="26">
        <v>1100</v>
      </c>
      <c r="H147" s="27">
        <v>0.82820000000000005</v>
      </c>
      <c r="I147" s="28">
        <f>G147-H147*G147</f>
        <v>188.9799999999999</v>
      </c>
      <c r="J147" s="20" t="s">
        <v>1129</v>
      </c>
      <c r="L147" s="20" t="s">
        <v>204</v>
      </c>
    </row>
    <row r="148" spans="1:12" ht="17" x14ac:dyDescent="0.2">
      <c r="A148" s="21" t="str">
        <f t="shared" si="6"/>
        <v>SFP-10G-SR</v>
      </c>
      <c r="B148" s="20" t="s">
        <v>3</v>
      </c>
      <c r="C148" s="20" t="s">
        <v>8</v>
      </c>
      <c r="D148" s="20" t="s">
        <v>162</v>
      </c>
      <c r="E148" s="22" t="s">
        <v>184</v>
      </c>
      <c r="F148" s="21" t="s">
        <v>423</v>
      </c>
      <c r="G148" s="26">
        <v>995</v>
      </c>
      <c r="H148" s="27">
        <v>0.95199999999999996</v>
      </c>
      <c r="I148" s="28">
        <f>G148*(1-H148)</f>
        <v>47.760000000000041</v>
      </c>
      <c r="J148" s="20" t="s">
        <v>1129</v>
      </c>
      <c r="L148" s="39" t="s">
        <v>204</v>
      </c>
    </row>
    <row r="149" spans="1:12" s="35" customFormat="1" ht="34" x14ac:dyDescent="0.2">
      <c r="A149" s="21" t="str">
        <f t="shared" si="6"/>
        <v>SOFTWARE/ MISC Support &amp; Maint for SDS</v>
      </c>
      <c r="B149" s="35" t="s">
        <v>6</v>
      </c>
      <c r="C149" s="35" t="s">
        <v>9</v>
      </c>
      <c r="D149" s="35" t="s">
        <v>162</v>
      </c>
      <c r="E149" s="54" t="s">
        <v>812</v>
      </c>
      <c r="F149" s="54"/>
      <c r="G149" s="55">
        <v>360000</v>
      </c>
      <c r="H149" s="56">
        <v>0</v>
      </c>
      <c r="I149" s="57">
        <f t="shared" ref="I149:I187" si="7">G149-H149*G149</f>
        <v>360000</v>
      </c>
      <c r="J149" s="35" t="s">
        <v>1129</v>
      </c>
      <c r="K149" s="54"/>
      <c r="L149" s="35" t="s">
        <v>899</v>
      </c>
    </row>
    <row r="150" spans="1:12" ht="17" x14ac:dyDescent="0.2">
      <c r="A150" s="21" t="str">
        <f t="shared" si="6"/>
        <v>STACK-T2-BLANK</v>
      </c>
      <c r="B150" s="20" t="s">
        <v>3</v>
      </c>
      <c r="C150" s="20" t="s">
        <v>8</v>
      </c>
      <c r="D150" s="20" t="s">
        <v>162</v>
      </c>
      <c r="E150" s="22" t="s">
        <v>430</v>
      </c>
      <c r="F150" s="21" t="s">
        <v>431</v>
      </c>
      <c r="G150" s="26">
        <v>0</v>
      </c>
      <c r="H150" s="27">
        <v>0</v>
      </c>
      <c r="I150" s="28">
        <f t="shared" si="7"/>
        <v>0</v>
      </c>
      <c r="J150" s="20" t="s">
        <v>1129</v>
      </c>
      <c r="L150" s="20" t="s">
        <v>204</v>
      </c>
    </row>
    <row r="151" spans="1:12" ht="17" x14ac:dyDescent="0.2">
      <c r="A151" s="21" t="str">
        <f t="shared" si="6"/>
        <v>WS-C3650-48FD-L</v>
      </c>
      <c r="B151" s="20" t="s">
        <v>3</v>
      </c>
      <c r="C151" s="20" t="s">
        <v>8</v>
      </c>
      <c r="D151" s="20" t="s">
        <v>162</v>
      </c>
      <c r="E151" s="22" t="s">
        <v>175</v>
      </c>
      <c r="F151" s="21" t="s">
        <v>176</v>
      </c>
      <c r="G151" s="26">
        <v>12120.46</v>
      </c>
      <c r="H151" s="27">
        <v>0.69</v>
      </c>
      <c r="I151" s="28">
        <f t="shared" si="7"/>
        <v>3757.3425999999999</v>
      </c>
      <c r="J151" s="20" t="s">
        <v>1129</v>
      </c>
      <c r="L151" s="39" t="s">
        <v>204</v>
      </c>
    </row>
    <row r="152" spans="1:12" ht="17" x14ac:dyDescent="0.2">
      <c r="A152" s="21" t="str">
        <f t="shared" si="6"/>
        <v>CON-3SNTP-WC3654</v>
      </c>
      <c r="B152" s="20" t="s">
        <v>3</v>
      </c>
      <c r="C152" s="20" t="s">
        <v>8</v>
      </c>
      <c r="D152" s="20" t="s">
        <v>162</v>
      </c>
      <c r="E152" s="22" t="s">
        <v>891</v>
      </c>
      <c r="F152" s="21" t="s">
        <v>670</v>
      </c>
      <c r="G152" s="26">
        <v>6138</v>
      </c>
      <c r="H152" s="27">
        <v>0.52</v>
      </c>
      <c r="I152" s="28">
        <f t="shared" si="7"/>
        <v>2946.24</v>
      </c>
      <c r="J152" s="20" t="s">
        <v>1129</v>
      </c>
      <c r="L152" s="20" t="s">
        <v>204</v>
      </c>
    </row>
    <row r="153" spans="1:12" ht="17" x14ac:dyDescent="0.2">
      <c r="A153" s="21" t="str">
        <f t="shared" si="6"/>
        <v>WS-C3650-48FQ-E</v>
      </c>
      <c r="B153" s="20" t="s">
        <v>3</v>
      </c>
      <c r="C153" s="20" t="s">
        <v>8</v>
      </c>
      <c r="D153" s="20" t="s">
        <v>162</v>
      </c>
      <c r="E153" s="22" t="s">
        <v>432</v>
      </c>
      <c r="F153" s="21" t="s">
        <v>433</v>
      </c>
      <c r="G153" s="26">
        <v>23350</v>
      </c>
      <c r="H153" s="27">
        <v>0.69</v>
      </c>
      <c r="I153" s="28">
        <f t="shared" si="7"/>
        <v>7238.5000000000018</v>
      </c>
      <c r="J153" s="20" t="s">
        <v>1129</v>
      </c>
      <c r="L153" s="39" t="s">
        <v>204</v>
      </c>
    </row>
    <row r="154" spans="1:12" ht="17" x14ac:dyDescent="0.2">
      <c r="A154" s="21" t="str">
        <f t="shared" si="6"/>
        <v>WS-C4500X-F-32SFP+</v>
      </c>
      <c r="B154" s="20" t="s">
        <v>3</v>
      </c>
      <c r="C154" s="20" t="s">
        <v>8</v>
      </c>
      <c r="D154" s="20" t="s">
        <v>162</v>
      </c>
      <c r="E154" s="22" t="s">
        <v>163</v>
      </c>
      <c r="F154" s="21" t="s">
        <v>164</v>
      </c>
      <c r="G154" s="26">
        <v>37191</v>
      </c>
      <c r="H154" s="27">
        <v>0.73</v>
      </c>
      <c r="I154" s="28">
        <f t="shared" si="7"/>
        <v>10041.57</v>
      </c>
      <c r="J154" s="20" t="s">
        <v>1129</v>
      </c>
      <c r="L154" s="39" t="s">
        <v>204</v>
      </c>
    </row>
    <row r="155" spans="1:12" ht="17" x14ac:dyDescent="0.2">
      <c r="A155" s="21" t="str">
        <f t="shared" si="6"/>
        <v>4PT-KIT-T1= VOID Duplicate</v>
      </c>
      <c r="B155" s="40" t="s">
        <v>3</v>
      </c>
      <c r="C155" s="40" t="s">
        <v>8</v>
      </c>
      <c r="D155" s="41" t="s">
        <v>162</v>
      </c>
      <c r="E155" s="41" t="s">
        <v>1274</v>
      </c>
      <c r="F155" s="41" t="s">
        <v>296</v>
      </c>
      <c r="G155" s="42">
        <v>300</v>
      </c>
      <c r="H155" s="43">
        <v>0.62690000000000001</v>
      </c>
      <c r="I155" s="44">
        <f t="shared" si="7"/>
        <v>111.93</v>
      </c>
      <c r="J155" s="40" t="s">
        <v>1129</v>
      </c>
      <c r="K155" s="45" t="s">
        <v>1166</v>
      </c>
      <c r="L155" s="39" t="s">
        <v>204</v>
      </c>
    </row>
    <row r="156" spans="1:12" ht="17" x14ac:dyDescent="0.2">
      <c r="A156" s="21" t="str">
        <f t="shared" si="6"/>
        <v>C3850-4PT-KIT=</v>
      </c>
      <c r="B156" s="20" t="s">
        <v>3</v>
      </c>
      <c r="C156" s="20" t="s">
        <v>8</v>
      </c>
      <c r="D156" s="20" t="s">
        <v>162</v>
      </c>
      <c r="E156" s="22" t="s">
        <v>1167</v>
      </c>
      <c r="F156" s="21" t="s">
        <v>296</v>
      </c>
      <c r="G156" s="26">
        <v>339.2</v>
      </c>
      <c r="H156" s="27">
        <v>0.73</v>
      </c>
      <c r="I156" s="28">
        <f t="shared" si="7"/>
        <v>91.584000000000003</v>
      </c>
      <c r="J156" s="20" t="s">
        <v>1129</v>
      </c>
      <c r="K156" s="21" t="s">
        <v>1192</v>
      </c>
      <c r="L156" s="39" t="s">
        <v>204</v>
      </c>
    </row>
    <row r="157" spans="1:12" ht="17" x14ac:dyDescent="0.2">
      <c r="A157" s="21" t="str">
        <f t="shared" si="6"/>
        <v>SFP-10G-LR=</v>
      </c>
      <c r="B157" s="20" t="s">
        <v>3</v>
      </c>
      <c r="C157" s="20" t="s">
        <v>8</v>
      </c>
      <c r="D157" s="29" t="s">
        <v>162</v>
      </c>
      <c r="E157" s="30" t="s">
        <v>1021</v>
      </c>
      <c r="F157" s="31" t="s">
        <v>1022</v>
      </c>
      <c r="G157" s="53">
        <v>3995</v>
      </c>
      <c r="H157" s="27">
        <v>0.95620000000000005</v>
      </c>
      <c r="I157" s="28">
        <f t="shared" si="7"/>
        <v>174.98099999999977</v>
      </c>
      <c r="J157" s="20" t="s">
        <v>1129</v>
      </c>
      <c r="L157" s="39" t="s">
        <v>204</v>
      </c>
    </row>
    <row r="158" spans="1:12" ht="17" x14ac:dyDescent="0.2">
      <c r="A158" s="21" t="str">
        <f t="shared" si="6"/>
        <v>SFP-10G-LR=</v>
      </c>
      <c r="B158" s="20" t="s">
        <v>3</v>
      </c>
      <c r="C158" s="20" t="s">
        <v>8</v>
      </c>
      <c r="D158" s="29" t="s">
        <v>162</v>
      </c>
      <c r="E158" s="30" t="s">
        <v>1021</v>
      </c>
      <c r="F158" s="31" t="s">
        <v>1022</v>
      </c>
      <c r="G158" s="53">
        <v>3995</v>
      </c>
      <c r="H158" s="27">
        <v>0.95620000000000005</v>
      </c>
      <c r="I158" s="28">
        <f t="shared" si="7"/>
        <v>174.98099999999977</v>
      </c>
      <c r="J158" s="20" t="s">
        <v>1129</v>
      </c>
    </row>
    <row r="159" spans="1:12" ht="34" x14ac:dyDescent="0.2">
      <c r="A159" s="21" t="str">
        <f t="shared" si="6"/>
        <v>3003719-E7</v>
      </c>
      <c r="B159" s="20" t="s">
        <v>3</v>
      </c>
      <c r="C159" s="20" t="s">
        <v>8</v>
      </c>
      <c r="D159" s="20" t="s">
        <v>100</v>
      </c>
      <c r="E159" s="22" t="s">
        <v>878</v>
      </c>
      <c r="F159" s="21" t="s">
        <v>105</v>
      </c>
      <c r="G159" s="26">
        <v>2500</v>
      </c>
      <c r="H159" s="27">
        <v>0.63</v>
      </c>
      <c r="I159" s="28">
        <f t="shared" si="7"/>
        <v>925</v>
      </c>
      <c r="J159" s="20" t="s">
        <v>931</v>
      </c>
      <c r="L159" s="20" t="s">
        <v>204</v>
      </c>
    </row>
    <row r="160" spans="1:12" s="40" customFormat="1" ht="34" x14ac:dyDescent="0.2">
      <c r="A160" s="21" t="str">
        <f t="shared" si="6"/>
        <v>3011828-E7</v>
      </c>
      <c r="B160" s="40" t="s">
        <v>3</v>
      </c>
      <c r="C160" s="40" t="s">
        <v>8</v>
      </c>
      <c r="D160" s="40" t="s">
        <v>100</v>
      </c>
      <c r="E160" s="45" t="s">
        <v>867</v>
      </c>
      <c r="F160" s="45" t="s">
        <v>866</v>
      </c>
      <c r="G160" s="51">
        <v>140000</v>
      </c>
      <c r="H160" s="43">
        <v>0.63</v>
      </c>
      <c r="I160" s="44" t="s">
        <v>1222</v>
      </c>
      <c r="J160" s="40" t="s">
        <v>931</v>
      </c>
      <c r="K160" s="45" t="s">
        <v>1193</v>
      </c>
      <c r="L160" s="40" t="s">
        <v>204</v>
      </c>
    </row>
    <row r="161" spans="1:12" ht="17" x14ac:dyDescent="0.2">
      <c r="A161" s="21" t="str">
        <f t="shared" si="6"/>
        <v>3014342-E7</v>
      </c>
      <c r="B161" s="20" t="s">
        <v>3</v>
      </c>
      <c r="C161" s="20" t="s">
        <v>8</v>
      </c>
      <c r="D161" s="20" t="s">
        <v>100</v>
      </c>
      <c r="E161" s="22" t="s">
        <v>101</v>
      </c>
      <c r="F161" s="21" t="s">
        <v>102</v>
      </c>
      <c r="G161" s="26">
        <v>90000</v>
      </c>
      <c r="H161" s="27">
        <v>0.63</v>
      </c>
      <c r="I161" s="28">
        <f t="shared" si="7"/>
        <v>33300</v>
      </c>
      <c r="J161" s="20" t="s">
        <v>931</v>
      </c>
      <c r="L161" s="20" t="s">
        <v>204</v>
      </c>
    </row>
    <row r="162" spans="1:12" ht="17" x14ac:dyDescent="0.2">
      <c r="A162" s="21" t="str">
        <f t="shared" si="6"/>
        <v>3015171-E7</v>
      </c>
      <c r="B162" s="20" t="s">
        <v>3</v>
      </c>
      <c r="C162" s="20" t="s">
        <v>8</v>
      </c>
      <c r="D162" s="20" t="s">
        <v>100</v>
      </c>
      <c r="E162" s="22" t="s">
        <v>106</v>
      </c>
      <c r="F162" s="21" t="s">
        <v>107</v>
      </c>
      <c r="G162" s="26">
        <v>52000</v>
      </c>
      <c r="H162" s="27">
        <v>0.63</v>
      </c>
      <c r="I162" s="28">
        <f t="shared" si="7"/>
        <v>19240</v>
      </c>
      <c r="J162" s="20" t="s">
        <v>931</v>
      </c>
      <c r="L162" s="20" t="s">
        <v>204</v>
      </c>
    </row>
    <row r="163" spans="1:12" ht="17" x14ac:dyDescent="0.2">
      <c r="A163" s="21" t="str">
        <f t="shared" si="6"/>
        <v>3015557-E2</v>
      </c>
      <c r="B163" s="20" t="s">
        <v>3</v>
      </c>
      <c r="C163" s="20" t="s">
        <v>8</v>
      </c>
      <c r="D163" s="20" t="s">
        <v>100</v>
      </c>
      <c r="E163" s="22" t="s">
        <v>316</v>
      </c>
      <c r="F163" s="21" t="s">
        <v>317</v>
      </c>
      <c r="G163" s="26">
        <v>1200</v>
      </c>
      <c r="H163" s="27">
        <v>0.63</v>
      </c>
      <c r="I163" s="28">
        <f t="shared" si="7"/>
        <v>444</v>
      </c>
      <c r="J163" s="20" t="s">
        <v>931</v>
      </c>
      <c r="L163" s="39" t="s">
        <v>204</v>
      </c>
    </row>
    <row r="164" spans="1:12" ht="17" x14ac:dyDescent="0.2">
      <c r="A164" s="21" t="str">
        <f t="shared" si="6"/>
        <v>3015557-E7</v>
      </c>
      <c r="B164" s="20" t="s">
        <v>3</v>
      </c>
      <c r="C164" s="20" t="s">
        <v>8</v>
      </c>
      <c r="D164" s="20" t="s">
        <v>100</v>
      </c>
      <c r="E164" s="22" t="s">
        <v>434</v>
      </c>
      <c r="F164" s="21" t="s">
        <v>317</v>
      </c>
      <c r="G164" s="26">
        <v>1200</v>
      </c>
      <c r="H164" s="27">
        <v>0.63</v>
      </c>
      <c r="I164" s="28">
        <f t="shared" si="7"/>
        <v>444</v>
      </c>
      <c r="J164" s="20" t="s">
        <v>931</v>
      </c>
      <c r="K164" s="21" t="s">
        <v>871</v>
      </c>
      <c r="L164" s="20" t="s">
        <v>204</v>
      </c>
    </row>
    <row r="165" spans="1:12" ht="34" x14ac:dyDescent="0.2">
      <c r="A165" s="21" t="str">
        <f t="shared" si="6"/>
        <v>3016980-E7 </v>
      </c>
      <c r="B165" s="20" t="s">
        <v>3</v>
      </c>
      <c r="C165" s="20" t="s">
        <v>8</v>
      </c>
      <c r="D165" s="20" t="s">
        <v>100</v>
      </c>
      <c r="E165" s="22" t="s">
        <v>435</v>
      </c>
      <c r="F165" s="21" t="s">
        <v>436</v>
      </c>
      <c r="G165" s="26">
        <v>35000</v>
      </c>
      <c r="H165" s="27">
        <v>0.63</v>
      </c>
      <c r="I165" s="28">
        <f t="shared" si="7"/>
        <v>12950</v>
      </c>
      <c r="J165" s="20" t="s">
        <v>931</v>
      </c>
      <c r="L165" s="20" t="s">
        <v>204</v>
      </c>
    </row>
    <row r="166" spans="1:12" ht="34" x14ac:dyDescent="0.2">
      <c r="A166" s="21" t="str">
        <f t="shared" si="6"/>
        <v xml:space="preserve">3016989-E7 </v>
      </c>
      <c r="B166" s="20" t="s">
        <v>3</v>
      </c>
      <c r="C166" s="20" t="s">
        <v>8</v>
      </c>
      <c r="D166" s="20" t="s">
        <v>100</v>
      </c>
      <c r="E166" s="22" t="s">
        <v>437</v>
      </c>
      <c r="F166" s="21" t="s">
        <v>438</v>
      </c>
      <c r="G166" s="26">
        <v>45000</v>
      </c>
      <c r="H166" s="27">
        <v>0.63</v>
      </c>
      <c r="I166" s="28">
        <f t="shared" si="7"/>
        <v>16650</v>
      </c>
      <c r="J166" s="20" t="s">
        <v>931</v>
      </c>
      <c r="L166" s="20" t="s">
        <v>204</v>
      </c>
    </row>
    <row r="167" spans="1:12" ht="34" x14ac:dyDescent="0.2">
      <c r="A167" s="21" t="str">
        <f t="shared" si="6"/>
        <v>3017531-EZ</v>
      </c>
      <c r="B167" s="20" t="s">
        <v>3</v>
      </c>
      <c r="C167" s="20" t="s">
        <v>8</v>
      </c>
      <c r="D167" s="20" t="s">
        <v>100</v>
      </c>
      <c r="E167" s="22" t="s">
        <v>312</v>
      </c>
      <c r="F167" s="21" t="s">
        <v>313</v>
      </c>
      <c r="G167" s="26">
        <v>65000</v>
      </c>
      <c r="H167" s="27">
        <v>0.63</v>
      </c>
      <c r="I167" s="28">
        <f t="shared" si="7"/>
        <v>24050</v>
      </c>
      <c r="J167" s="20" t="s">
        <v>931</v>
      </c>
      <c r="L167" s="20" t="s">
        <v>204</v>
      </c>
    </row>
    <row r="168" spans="1:12" ht="17" x14ac:dyDescent="0.2">
      <c r="A168" s="21" t="str">
        <f t="shared" si="6"/>
        <v>4041309-E7</v>
      </c>
      <c r="B168" s="20" t="s">
        <v>3</v>
      </c>
      <c r="C168" s="20" t="s">
        <v>9</v>
      </c>
      <c r="D168" s="20" t="s">
        <v>100</v>
      </c>
      <c r="E168" s="22" t="s">
        <v>103</v>
      </c>
      <c r="F168" s="21" t="s">
        <v>104</v>
      </c>
      <c r="G168" s="26">
        <v>22500</v>
      </c>
      <c r="H168" s="27">
        <v>1</v>
      </c>
      <c r="I168" s="28">
        <f t="shared" si="7"/>
        <v>0</v>
      </c>
      <c r="J168" s="20" t="s">
        <v>931</v>
      </c>
      <c r="L168" s="20" t="s">
        <v>204</v>
      </c>
    </row>
    <row r="169" spans="1:12" ht="17" x14ac:dyDescent="0.2">
      <c r="A169" s="21" t="str">
        <f t="shared" si="6"/>
        <v>4044468-E7</v>
      </c>
      <c r="B169" s="20" t="s">
        <v>3</v>
      </c>
      <c r="C169" s="20" t="s">
        <v>9</v>
      </c>
      <c r="D169" s="20" t="s">
        <v>100</v>
      </c>
      <c r="E169" s="22" t="s">
        <v>108</v>
      </c>
      <c r="F169" s="21" t="s">
        <v>109</v>
      </c>
      <c r="G169" s="26">
        <v>11440</v>
      </c>
      <c r="H169" s="27">
        <v>1</v>
      </c>
      <c r="I169" s="28">
        <f t="shared" si="7"/>
        <v>0</v>
      </c>
      <c r="J169" s="20" t="s">
        <v>931</v>
      </c>
      <c r="L169" s="20" t="s">
        <v>204</v>
      </c>
    </row>
    <row r="170" spans="1:12" ht="34" x14ac:dyDescent="0.2">
      <c r="A170" s="21" t="str">
        <f t="shared" si="6"/>
        <v>4049622-E7 </v>
      </c>
      <c r="B170" s="20" t="s">
        <v>3</v>
      </c>
      <c r="C170" s="20" t="s">
        <v>9</v>
      </c>
      <c r="D170" s="20" t="s">
        <v>100</v>
      </c>
      <c r="E170" s="22" t="s">
        <v>439</v>
      </c>
      <c r="F170" s="21" t="s">
        <v>440</v>
      </c>
      <c r="G170" s="26">
        <v>6300</v>
      </c>
      <c r="H170" s="27">
        <v>1</v>
      </c>
      <c r="I170" s="28">
        <f t="shared" si="7"/>
        <v>0</v>
      </c>
      <c r="J170" s="20" t="s">
        <v>931</v>
      </c>
      <c r="L170" s="20" t="s">
        <v>204</v>
      </c>
    </row>
    <row r="171" spans="1:12" ht="17" x14ac:dyDescent="0.2">
      <c r="A171" s="21" t="str">
        <f t="shared" si="6"/>
        <v>4049874-E7</v>
      </c>
      <c r="B171" s="20" t="s">
        <v>3</v>
      </c>
      <c r="C171" s="20" t="s">
        <v>9</v>
      </c>
      <c r="D171" s="20" t="s">
        <v>100</v>
      </c>
      <c r="E171" s="22" t="s">
        <v>441</v>
      </c>
      <c r="F171" s="21" t="s">
        <v>442</v>
      </c>
      <c r="G171" s="26">
        <v>8100</v>
      </c>
      <c r="H171" s="27">
        <v>1</v>
      </c>
      <c r="I171" s="28">
        <f t="shared" si="7"/>
        <v>0</v>
      </c>
      <c r="J171" s="20" t="s">
        <v>931</v>
      </c>
      <c r="L171" s="20" t="s">
        <v>204</v>
      </c>
    </row>
    <row r="172" spans="1:12" ht="34" x14ac:dyDescent="0.2">
      <c r="A172" s="21" t="str">
        <f t="shared" si="6"/>
        <v>4054676-E7</v>
      </c>
      <c r="B172" s="20" t="s">
        <v>3</v>
      </c>
      <c r="C172" s="20" t="s">
        <v>9</v>
      </c>
      <c r="D172" s="20" t="s">
        <v>100</v>
      </c>
      <c r="E172" s="22" t="s">
        <v>314</v>
      </c>
      <c r="F172" s="21" t="s">
        <v>315</v>
      </c>
      <c r="G172" s="26">
        <v>11700</v>
      </c>
      <c r="H172" s="27">
        <v>1</v>
      </c>
      <c r="I172" s="28">
        <f t="shared" si="7"/>
        <v>0</v>
      </c>
      <c r="J172" s="20" t="s">
        <v>931</v>
      </c>
      <c r="L172" s="20" t="s">
        <v>204</v>
      </c>
    </row>
    <row r="173" spans="1:12" ht="17" x14ac:dyDescent="0.2">
      <c r="A173" s="21" t="str">
        <f t="shared" si="6"/>
        <v>EW3P0000143</v>
      </c>
      <c r="B173" s="20" t="s">
        <v>3</v>
      </c>
      <c r="C173" s="20" t="s">
        <v>8</v>
      </c>
      <c r="D173" s="20" t="s">
        <v>100</v>
      </c>
      <c r="E173" s="22" t="s">
        <v>443</v>
      </c>
      <c r="F173" s="21" t="s">
        <v>444</v>
      </c>
      <c r="G173" s="26">
        <v>1000</v>
      </c>
      <c r="H173" s="27">
        <v>0.97219999999999995</v>
      </c>
      <c r="I173" s="28">
        <f t="shared" si="7"/>
        <v>27.800000000000068</v>
      </c>
      <c r="J173" s="20" t="s">
        <v>931</v>
      </c>
      <c r="L173" s="20" t="s">
        <v>204</v>
      </c>
    </row>
    <row r="174" spans="1:12" ht="17" x14ac:dyDescent="0.2">
      <c r="A174" s="21" t="str">
        <f t="shared" si="6"/>
        <v>EW3P0000557</v>
      </c>
      <c r="B174" s="20" t="s">
        <v>3</v>
      </c>
      <c r="C174" s="20" t="s">
        <v>8</v>
      </c>
      <c r="D174" s="20" t="s">
        <v>100</v>
      </c>
      <c r="E174" s="22" t="s">
        <v>704</v>
      </c>
      <c r="F174" s="21" t="s">
        <v>112</v>
      </c>
      <c r="G174" s="26">
        <v>1800</v>
      </c>
      <c r="H174" s="27">
        <v>0.97219999999999995</v>
      </c>
      <c r="I174" s="28">
        <f t="shared" si="7"/>
        <v>50.040000000000191</v>
      </c>
      <c r="J174" s="20" t="s">
        <v>931</v>
      </c>
      <c r="L174" s="20" t="s">
        <v>204</v>
      </c>
    </row>
    <row r="175" spans="1:12" ht="17" x14ac:dyDescent="0.2">
      <c r="A175" s="21" t="str">
        <f t="shared" si="6"/>
        <v>EW3P0000558</v>
      </c>
      <c r="B175" s="20" t="s">
        <v>3</v>
      </c>
      <c r="C175" s="20" t="s">
        <v>8</v>
      </c>
      <c r="D175" s="20" t="s">
        <v>100</v>
      </c>
      <c r="E175" s="22" t="s">
        <v>110</v>
      </c>
      <c r="F175" s="21" t="s">
        <v>111</v>
      </c>
      <c r="G175" s="26">
        <v>4000</v>
      </c>
      <c r="H175" s="27">
        <v>0.97219999999999995</v>
      </c>
      <c r="I175" s="28">
        <f t="shared" si="7"/>
        <v>111.20000000000027</v>
      </c>
      <c r="J175" s="20" t="s">
        <v>931</v>
      </c>
      <c r="L175" s="20" t="s">
        <v>204</v>
      </c>
    </row>
    <row r="176" spans="1:12" ht="34" x14ac:dyDescent="0.2">
      <c r="A176" s="21" t="str">
        <f t="shared" si="6"/>
        <v>EW3P0000562</v>
      </c>
      <c r="B176" s="20" t="s">
        <v>3</v>
      </c>
      <c r="C176" s="20" t="s">
        <v>8</v>
      </c>
      <c r="D176" s="20" t="s">
        <v>100</v>
      </c>
      <c r="E176" s="22" t="s">
        <v>445</v>
      </c>
      <c r="F176" s="21" t="s">
        <v>446</v>
      </c>
      <c r="G176" s="26">
        <v>1200</v>
      </c>
      <c r="H176" s="27">
        <v>0.63</v>
      </c>
      <c r="I176" s="28">
        <f t="shared" si="7"/>
        <v>444</v>
      </c>
      <c r="J176" s="20" t="s">
        <v>931</v>
      </c>
      <c r="L176" s="20" t="s">
        <v>204</v>
      </c>
    </row>
    <row r="177" spans="1:12" ht="34" x14ac:dyDescent="0.2">
      <c r="A177" s="21" t="str">
        <f t="shared" si="6"/>
        <v>EW3P0000632</v>
      </c>
      <c r="B177" s="20" t="s">
        <v>3</v>
      </c>
      <c r="C177" s="20" t="s">
        <v>8</v>
      </c>
      <c r="D177" s="20" t="s">
        <v>100</v>
      </c>
      <c r="E177" s="22" t="s">
        <v>447</v>
      </c>
      <c r="F177" s="21" t="s">
        <v>448</v>
      </c>
      <c r="G177" s="26">
        <v>300</v>
      </c>
      <c r="H177" s="27">
        <v>0.63</v>
      </c>
      <c r="I177" s="28">
        <f t="shared" si="7"/>
        <v>111</v>
      </c>
      <c r="J177" s="20" t="s">
        <v>931</v>
      </c>
      <c r="L177" s="20" t="s">
        <v>204</v>
      </c>
    </row>
    <row r="178" spans="1:12" ht="17" x14ac:dyDescent="0.2">
      <c r="A178" s="21" t="str">
        <f t="shared" si="6"/>
        <v>EW3P0000 557</v>
      </c>
      <c r="B178" s="20" t="s">
        <v>3</v>
      </c>
      <c r="C178" s="20" t="s">
        <v>8</v>
      </c>
      <c r="D178" s="20" t="s">
        <v>100</v>
      </c>
      <c r="E178" s="22" t="s">
        <v>1194</v>
      </c>
      <c r="F178" s="21" t="s">
        <v>449</v>
      </c>
      <c r="G178" s="26">
        <v>1800</v>
      </c>
      <c r="H178" s="27">
        <v>0.97219999999999995</v>
      </c>
      <c r="I178" s="28">
        <f t="shared" si="7"/>
        <v>50.040000000000191</v>
      </c>
      <c r="J178" s="20" t="s">
        <v>931</v>
      </c>
      <c r="K178" s="21" t="s">
        <v>1195</v>
      </c>
      <c r="L178" s="39" t="s">
        <v>204</v>
      </c>
    </row>
    <row r="179" spans="1:12" s="35" customFormat="1" ht="34" x14ac:dyDescent="0.2">
      <c r="A179" s="21" t="str">
        <f t="shared" si="6"/>
        <v>SOFTWARE/ MISC Support &amp; Maint for SDS</v>
      </c>
      <c r="B179" s="35" t="s">
        <v>3</v>
      </c>
      <c r="C179" s="35" t="s">
        <v>9</v>
      </c>
      <c r="D179" s="35" t="s">
        <v>100</v>
      </c>
      <c r="E179" s="54" t="s">
        <v>812</v>
      </c>
      <c r="F179" s="54"/>
      <c r="G179" s="55">
        <v>497963.4</v>
      </c>
      <c r="H179" s="56">
        <v>0</v>
      </c>
      <c r="I179" s="57">
        <f t="shared" si="7"/>
        <v>497963.4</v>
      </c>
      <c r="J179" s="35" t="s">
        <v>931</v>
      </c>
      <c r="K179" s="54"/>
      <c r="L179" s="35" t="s">
        <v>899</v>
      </c>
    </row>
    <row r="180" spans="1:12" ht="34" x14ac:dyDescent="0.2">
      <c r="A180" s="21" t="str">
        <f t="shared" si="6"/>
        <v>3014034-E7</v>
      </c>
      <c r="B180" s="20" t="s">
        <v>3</v>
      </c>
      <c r="C180" s="20" t="s">
        <v>8</v>
      </c>
      <c r="D180" s="31" t="s">
        <v>100</v>
      </c>
      <c r="E180" s="30" t="s">
        <v>1002</v>
      </c>
      <c r="F180" s="31" t="s">
        <v>1003</v>
      </c>
      <c r="G180" s="32">
        <v>2500</v>
      </c>
      <c r="H180" s="27">
        <v>0.63</v>
      </c>
      <c r="I180" s="28">
        <f t="shared" si="7"/>
        <v>925</v>
      </c>
      <c r="J180" s="20" t="s">
        <v>931</v>
      </c>
      <c r="K180" s="21" t="s">
        <v>982</v>
      </c>
    </row>
    <row r="181" spans="1:12" ht="17" x14ac:dyDescent="0.2">
      <c r="A181" s="21" t="str">
        <f t="shared" si="6"/>
        <v>4041308-E7 (4041309-E7)</v>
      </c>
      <c r="B181" s="20" t="s">
        <v>3</v>
      </c>
      <c r="C181" s="20" t="s">
        <v>9</v>
      </c>
      <c r="D181" s="31" t="s">
        <v>100</v>
      </c>
      <c r="E181" s="30" t="s">
        <v>1152</v>
      </c>
      <c r="F181" s="31" t="s">
        <v>104</v>
      </c>
      <c r="G181" s="32">
        <v>16200</v>
      </c>
      <c r="H181" s="27">
        <v>1</v>
      </c>
      <c r="I181" s="28">
        <f t="shared" si="7"/>
        <v>0</v>
      </c>
      <c r="J181" s="20" t="s">
        <v>931</v>
      </c>
      <c r="K181" s="21" t="s">
        <v>982</v>
      </c>
    </row>
    <row r="182" spans="1:12" ht="34" x14ac:dyDescent="0.2">
      <c r="A182" s="21" t="str">
        <f t="shared" si="6"/>
        <v>EW3P0000553 (EW3P0000632)</v>
      </c>
      <c r="B182" s="20" t="s">
        <v>3</v>
      </c>
      <c r="C182" s="20" t="s">
        <v>8</v>
      </c>
      <c r="D182" s="31" t="s">
        <v>100</v>
      </c>
      <c r="E182" s="30" t="s">
        <v>1153</v>
      </c>
      <c r="F182" s="31" t="s">
        <v>981</v>
      </c>
      <c r="G182" s="32">
        <v>300</v>
      </c>
      <c r="H182" s="27">
        <v>0.63</v>
      </c>
      <c r="I182" s="28">
        <f t="shared" si="7"/>
        <v>111</v>
      </c>
      <c r="J182" s="20" t="s">
        <v>931</v>
      </c>
      <c r="K182" s="21" t="s">
        <v>982</v>
      </c>
    </row>
    <row r="183" spans="1:12" ht="17" x14ac:dyDescent="0.2">
      <c r="A183" s="21" t="str">
        <f t="shared" si="6"/>
        <v xml:space="preserve">3013081-E7 </v>
      </c>
      <c r="B183" s="20" t="s">
        <v>3</v>
      </c>
      <c r="C183" s="20" t="s">
        <v>8</v>
      </c>
      <c r="D183" s="66" t="s">
        <v>100</v>
      </c>
      <c r="E183" s="30" t="s">
        <v>1006</v>
      </c>
      <c r="F183" s="31" t="s">
        <v>1007</v>
      </c>
      <c r="G183" s="32">
        <v>22500</v>
      </c>
      <c r="H183" s="27">
        <v>0.63</v>
      </c>
      <c r="I183" s="28">
        <f t="shared" si="7"/>
        <v>8325</v>
      </c>
      <c r="J183" s="20" t="s">
        <v>931</v>
      </c>
      <c r="K183" s="21" t="s">
        <v>1004</v>
      </c>
    </row>
    <row r="184" spans="1:12" ht="17" x14ac:dyDescent="0.2">
      <c r="A184" s="21" t="str">
        <f t="shared" si="6"/>
        <v xml:space="preserve">4034497-E7 </v>
      </c>
      <c r="B184" s="20" t="s">
        <v>3</v>
      </c>
      <c r="C184" s="20" t="s">
        <v>8</v>
      </c>
      <c r="D184" s="66" t="s">
        <v>100</v>
      </c>
      <c r="E184" s="30" t="s">
        <v>1008</v>
      </c>
      <c r="F184" s="31" t="s">
        <v>1009</v>
      </c>
      <c r="G184" s="32">
        <v>4950</v>
      </c>
      <c r="H184" s="27">
        <v>0.25</v>
      </c>
      <c r="I184" s="28">
        <f t="shared" si="7"/>
        <v>3712.5</v>
      </c>
      <c r="J184" s="20" t="s">
        <v>931</v>
      </c>
      <c r="K184" s="21" t="s">
        <v>1004</v>
      </c>
    </row>
    <row r="185" spans="1:12" ht="34" x14ac:dyDescent="0.2">
      <c r="A185" s="21" t="str">
        <f t="shared" si="6"/>
        <v>3017531-E7</v>
      </c>
      <c r="B185" s="20" t="s">
        <v>3</v>
      </c>
      <c r="C185" s="20" t="s">
        <v>8</v>
      </c>
      <c r="D185" s="20" t="s">
        <v>100</v>
      </c>
      <c r="E185" s="30" t="s">
        <v>1013</v>
      </c>
      <c r="F185" s="31" t="s">
        <v>313</v>
      </c>
      <c r="G185" s="26">
        <v>65000</v>
      </c>
      <c r="H185" s="27">
        <v>0.63</v>
      </c>
      <c r="I185" s="28">
        <f t="shared" si="7"/>
        <v>24050</v>
      </c>
      <c r="J185" s="20" t="s">
        <v>931</v>
      </c>
      <c r="K185" s="21" t="s">
        <v>1012</v>
      </c>
    </row>
    <row r="186" spans="1:12" ht="17" x14ac:dyDescent="0.2">
      <c r="A186" s="21" t="str">
        <f t="shared" si="6"/>
        <v>4041308-E7</v>
      </c>
      <c r="B186" s="20" t="s">
        <v>3</v>
      </c>
      <c r="C186" s="20" t="s">
        <v>8</v>
      </c>
      <c r="D186" s="29" t="s">
        <v>100</v>
      </c>
      <c r="E186" s="30" t="s">
        <v>1023</v>
      </c>
      <c r="F186" s="31" t="s">
        <v>104</v>
      </c>
      <c r="G186" s="53">
        <v>16200</v>
      </c>
      <c r="H186" s="27">
        <v>1</v>
      </c>
      <c r="I186" s="28">
        <f t="shared" si="7"/>
        <v>0</v>
      </c>
      <c r="J186" s="20" t="s">
        <v>931</v>
      </c>
    </row>
    <row r="187" spans="1:12" ht="34" x14ac:dyDescent="0.2">
      <c r="A187" s="21" t="str">
        <f t="shared" si="6"/>
        <v>3013611-E7</v>
      </c>
      <c r="B187" s="20" t="s">
        <v>3</v>
      </c>
      <c r="C187" s="20" t="s">
        <v>8</v>
      </c>
      <c r="D187" s="31" t="s">
        <v>100</v>
      </c>
      <c r="E187" s="67" t="s">
        <v>1067</v>
      </c>
      <c r="F187" s="31" t="s">
        <v>1066</v>
      </c>
      <c r="G187" s="53">
        <v>70000</v>
      </c>
      <c r="H187" s="27">
        <v>0.63</v>
      </c>
      <c r="I187" s="28">
        <f t="shared" si="7"/>
        <v>25900</v>
      </c>
      <c r="J187" s="20" t="s">
        <v>931</v>
      </c>
      <c r="K187" s="21" t="s">
        <v>1168</v>
      </c>
      <c r="L187" s="39" t="s">
        <v>204</v>
      </c>
    </row>
    <row r="188" spans="1:12" ht="34" x14ac:dyDescent="0.2">
      <c r="A188" s="21" t="str">
        <f t="shared" si="6"/>
        <v>3013611-E7</v>
      </c>
      <c r="B188" s="20" t="s">
        <v>3</v>
      </c>
      <c r="C188" s="20" t="s">
        <v>8</v>
      </c>
      <c r="D188" s="29" t="s">
        <v>100</v>
      </c>
      <c r="E188" s="68" t="s">
        <v>1067</v>
      </c>
      <c r="F188" s="36" t="s">
        <v>1068</v>
      </c>
      <c r="G188" s="53">
        <v>70000</v>
      </c>
      <c r="H188" s="27">
        <v>0.63</v>
      </c>
      <c r="I188" s="28">
        <f t="shared" ref="I188:I206" si="8">G188-H188*G188</f>
        <v>25900</v>
      </c>
      <c r="J188" s="20" t="s">
        <v>931</v>
      </c>
      <c r="K188" s="21" t="s">
        <v>1069</v>
      </c>
    </row>
    <row r="189" spans="1:12" ht="17" x14ac:dyDescent="0.2">
      <c r="A189" s="21" t="str">
        <f t="shared" si="6"/>
        <v>4038943-E7</v>
      </c>
      <c r="B189" s="20" t="s">
        <v>3</v>
      </c>
      <c r="C189" s="20" t="s">
        <v>8</v>
      </c>
      <c r="D189" s="29" t="s">
        <v>100</v>
      </c>
      <c r="E189" s="68" t="s">
        <v>1071</v>
      </c>
      <c r="F189" s="36" t="s">
        <v>1072</v>
      </c>
      <c r="G189" s="53">
        <v>12600</v>
      </c>
      <c r="H189" s="27">
        <v>1</v>
      </c>
      <c r="I189" s="28">
        <f t="shared" si="8"/>
        <v>0</v>
      </c>
      <c r="J189" s="20" t="s">
        <v>931</v>
      </c>
      <c r="K189" s="21" t="s">
        <v>1076</v>
      </c>
    </row>
    <row r="190" spans="1:12" ht="34" x14ac:dyDescent="0.2">
      <c r="A190" s="21" t="str">
        <f t="shared" si="6"/>
        <v>3403-S01 (Qty 16 8TB)</v>
      </c>
      <c r="B190" s="20" t="s">
        <v>1</v>
      </c>
      <c r="C190" s="20" t="s">
        <v>8</v>
      </c>
      <c r="D190" s="69" t="s">
        <v>706</v>
      </c>
      <c r="E190" s="70" t="s">
        <v>1299</v>
      </c>
      <c r="F190" s="70" t="s">
        <v>450</v>
      </c>
      <c r="G190" s="26">
        <v>99939</v>
      </c>
      <c r="H190" s="27">
        <v>0.76578993185843358</v>
      </c>
      <c r="I190" s="28">
        <f t="shared" si="8"/>
        <v>23406.720000000001</v>
      </c>
      <c r="J190" s="20" t="s">
        <v>934</v>
      </c>
      <c r="L190" s="20" t="s">
        <v>204</v>
      </c>
    </row>
    <row r="191" spans="1:12" ht="17" x14ac:dyDescent="0.2">
      <c r="A191" s="21" t="str">
        <f t="shared" si="6"/>
        <v>5641-CO3 (Qty 16 8TB)</v>
      </c>
      <c r="B191" s="20" t="s">
        <v>1</v>
      </c>
      <c r="C191" s="20" t="s">
        <v>8</v>
      </c>
      <c r="D191" s="69" t="s">
        <v>706</v>
      </c>
      <c r="E191" s="70" t="s">
        <v>1300</v>
      </c>
      <c r="F191" s="70" t="s">
        <v>451</v>
      </c>
      <c r="G191" s="26">
        <v>1457.01</v>
      </c>
      <c r="H191" s="27">
        <v>0.97568307698643109</v>
      </c>
      <c r="I191" s="28">
        <f t="shared" si="8"/>
        <v>35.430000000000064</v>
      </c>
      <c r="J191" s="20" t="s">
        <v>934</v>
      </c>
      <c r="L191" s="20" t="s">
        <v>204</v>
      </c>
    </row>
    <row r="192" spans="1:12" ht="17" x14ac:dyDescent="0.2">
      <c r="A192" s="21" t="str">
        <f t="shared" si="6"/>
        <v>C100Q020CWDM403B</v>
      </c>
      <c r="B192" s="20" t="s">
        <v>3</v>
      </c>
      <c r="C192" s="71" t="s">
        <v>8</v>
      </c>
      <c r="D192" s="72" t="s">
        <v>907</v>
      </c>
      <c r="E192" s="73" t="s">
        <v>908</v>
      </c>
      <c r="F192" s="74" t="s">
        <v>909</v>
      </c>
      <c r="G192" s="26">
        <v>220.5</v>
      </c>
      <c r="H192" s="27">
        <v>0</v>
      </c>
      <c r="I192" s="28">
        <f t="shared" si="8"/>
        <v>220.5</v>
      </c>
      <c r="J192" s="71" t="s">
        <v>936</v>
      </c>
      <c r="K192" s="75"/>
      <c r="L192" s="71" t="s">
        <v>204</v>
      </c>
    </row>
    <row r="193" spans="1:12" s="35" customFormat="1" ht="17" x14ac:dyDescent="0.2">
      <c r="A193" s="21" t="str">
        <f t="shared" si="6"/>
        <v>System</v>
      </c>
      <c r="B193" s="35" t="s">
        <v>3</v>
      </c>
      <c r="C193" s="35" t="s">
        <v>9</v>
      </c>
      <c r="D193" s="35" t="s">
        <v>912</v>
      </c>
      <c r="E193" s="76" t="s">
        <v>913</v>
      </c>
      <c r="F193" s="76" t="s">
        <v>919</v>
      </c>
      <c r="G193" s="77">
        <v>0</v>
      </c>
      <c r="H193" s="56">
        <v>0</v>
      </c>
      <c r="I193" s="57">
        <f t="shared" si="8"/>
        <v>0</v>
      </c>
      <c r="J193" s="35" t="s">
        <v>934</v>
      </c>
      <c r="K193" s="54" t="s">
        <v>1175</v>
      </c>
      <c r="L193" s="35" t="s">
        <v>934</v>
      </c>
    </row>
    <row r="194" spans="1:12" s="35" customFormat="1" ht="17" x14ac:dyDescent="0.2">
      <c r="A194" s="21" t="str">
        <f t="shared" si="6"/>
        <v>458-000-970</v>
      </c>
      <c r="B194" s="35" t="s">
        <v>3</v>
      </c>
      <c r="C194" s="35" t="s">
        <v>9</v>
      </c>
      <c r="D194" s="35" t="s">
        <v>912</v>
      </c>
      <c r="E194" s="76" t="s">
        <v>914</v>
      </c>
      <c r="F194" s="76" t="s">
        <v>920</v>
      </c>
      <c r="G194" s="77">
        <v>0</v>
      </c>
      <c r="H194" s="56">
        <v>0</v>
      </c>
      <c r="I194" s="57">
        <f t="shared" si="8"/>
        <v>0</v>
      </c>
      <c r="J194" s="35" t="s">
        <v>934</v>
      </c>
      <c r="K194" s="54" t="s">
        <v>1175</v>
      </c>
      <c r="L194" s="35" t="s">
        <v>934</v>
      </c>
    </row>
    <row r="195" spans="1:12" s="35" customFormat="1" ht="17" x14ac:dyDescent="0.2">
      <c r="A195" s="21" t="str">
        <f t="shared" ref="A195:A258" si="9">+E195</f>
        <v>456-107-989</v>
      </c>
      <c r="B195" s="35" t="s">
        <v>3</v>
      </c>
      <c r="C195" s="35" t="s">
        <v>9</v>
      </c>
      <c r="D195" s="35" t="s">
        <v>912</v>
      </c>
      <c r="E195" s="76" t="s">
        <v>915</v>
      </c>
      <c r="F195" s="76" t="s">
        <v>921</v>
      </c>
      <c r="G195" s="77">
        <v>0</v>
      </c>
      <c r="H195" s="56">
        <v>0.64</v>
      </c>
      <c r="I195" s="57">
        <f t="shared" si="8"/>
        <v>0</v>
      </c>
      <c r="J195" s="35" t="s">
        <v>934</v>
      </c>
      <c r="K195" s="54" t="s">
        <v>1175</v>
      </c>
      <c r="L195" s="35" t="s">
        <v>934</v>
      </c>
    </row>
    <row r="196" spans="1:12" s="35" customFormat="1" ht="17" x14ac:dyDescent="0.2">
      <c r="A196" s="21" t="str">
        <f t="shared" si="9"/>
        <v>M-PSM-SW-DD-DD1</v>
      </c>
      <c r="B196" s="35" t="s">
        <v>3</v>
      </c>
      <c r="C196" s="35" t="s">
        <v>9</v>
      </c>
      <c r="D196" s="35" t="s">
        <v>912</v>
      </c>
      <c r="E196" s="76" t="s">
        <v>916</v>
      </c>
      <c r="F196" s="76" t="s">
        <v>922</v>
      </c>
      <c r="G196" s="77">
        <v>0</v>
      </c>
      <c r="H196" s="56">
        <v>0.64</v>
      </c>
      <c r="I196" s="57">
        <f t="shared" si="8"/>
        <v>0</v>
      </c>
      <c r="J196" s="35" t="s">
        <v>934</v>
      </c>
      <c r="K196" s="54" t="s">
        <v>1175</v>
      </c>
      <c r="L196" s="35" t="s">
        <v>934</v>
      </c>
    </row>
    <row r="197" spans="1:12" s="35" customFormat="1" ht="17" x14ac:dyDescent="0.2">
      <c r="A197" s="21" t="str">
        <f t="shared" si="9"/>
        <v>PS-PD-DDTRACKING</v>
      </c>
      <c r="B197" s="35" t="s">
        <v>3</v>
      </c>
      <c r="C197" s="35" t="s">
        <v>9</v>
      </c>
      <c r="D197" s="35" t="s">
        <v>912</v>
      </c>
      <c r="E197" s="76" t="s">
        <v>917</v>
      </c>
      <c r="F197" s="76" t="s">
        <v>923</v>
      </c>
      <c r="G197" s="77">
        <v>0</v>
      </c>
      <c r="H197" s="56">
        <v>0</v>
      </c>
      <c r="I197" s="57">
        <f t="shared" si="8"/>
        <v>0</v>
      </c>
      <c r="J197" s="35" t="s">
        <v>934</v>
      </c>
      <c r="K197" s="54" t="s">
        <v>1175</v>
      </c>
      <c r="L197" s="35" t="s">
        <v>934</v>
      </c>
    </row>
    <row r="198" spans="1:12" s="35" customFormat="1" ht="17" x14ac:dyDescent="0.2">
      <c r="A198" s="21" t="str">
        <f t="shared" si="9"/>
        <v>PS-BAS-DDVE</v>
      </c>
      <c r="B198" s="35" t="s">
        <v>3</v>
      </c>
      <c r="C198" s="35" t="s">
        <v>9</v>
      </c>
      <c r="D198" s="35" t="s">
        <v>912</v>
      </c>
      <c r="E198" s="76" t="s">
        <v>918</v>
      </c>
      <c r="F198" s="76" t="s">
        <v>924</v>
      </c>
      <c r="G198" s="77">
        <v>0</v>
      </c>
      <c r="H198" s="56">
        <v>0</v>
      </c>
      <c r="I198" s="57">
        <f t="shared" si="8"/>
        <v>0</v>
      </c>
      <c r="J198" s="35" t="s">
        <v>934</v>
      </c>
      <c r="K198" s="54" t="s">
        <v>1175</v>
      </c>
      <c r="L198" s="35" t="s">
        <v>934</v>
      </c>
    </row>
    <row r="199" spans="1:12" s="35" customFormat="1" ht="34" x14ac:dyDescent="0.2">
      <c r="A199" s="21" t="str">
        <f t="shared" si="9"/>
        <v>SOFTWARE/ MISC Support &amp; Maint for SDS</v>
      </c>
      <c r="B199" s="35" t="s">
        <v>6</v>
      </c>
      <c r="C199" s="35" t="s">
        <v>9</v>
      </c>
      <c r="D199" s="35" t="s">
        <v>718</v>
      </c>
      <c r="E199" s="54" t="s">
        <v>812</v>
      </c>
      <c r="F199" s="54"/>
      <c r="G199" s="55">
        <v>168750</v>
      </c>
      <c r="H199" s="56">
        <v>0</v>
      </c>
      <c r="I199" s="57">
        <f t="shared" si="8"/>
        <v>168750</v>
      </c>
      <c r="J199" s="35" t="s">
        <v>934</v>
      </c>
      <c r="K199" s="54"/>
      <c r="L199" s="35" t="s">
        <v>204</v>
      </c>
    </row>
    <row r="200" spans="1:12" s="35" customFormat="1" ht="34" x14ac:dyDescent="0.2">
      <c r="A200" s="21" t="str">
        <f t="shared" si="9"/>
        <v>SOFTWARE/ MISC Support &amp; Maint for SDS</v>
      </c>
      <c r="B200" s="35" t="s">
        <v>11</v>
      </c>
      <c r="C200" s="35" t="s">
        <v>11</v>
      </c>
      <c r="D200" s="35" t="s">
        <v>720</v>
      </c>
      <c r="E200" s="54" t="s">
        <v>812</v>
      </c>
      <c r="F200" s="54"/>
      <c r="G200" s="55">
        <v>498920</v>
      </c>
      <c r="H200" s="56">
        <v>0</v>
      </c>
      <c r="I200" s="57">
        <f t="shared" si="8"/>
        <v>498920</v>
      </c>
      <c r="J200" s="35" t="s">
        <v>1392</v>
      </c>
      <c r="K200" s="54"/>
      <c r="L200" s="35" t="s">
        <v>1392</v>
      </c>
    </row>
    <row r="201" spans="1:12" s="35" customFormat="1" ht="34" x14ac:dyDescent="0.2">
      <c r="A201" s="21" t="str">
        <f t="shared" si="9"/>
        <v xml:space="preserve">EVE Learning Center Edition </v>
      </c>
      <c r="B201" s="35" t="s">
        <v>11</v>
      </c>
      <c r="C201" s="35" t="s">
        <v>11</v>
      </c>
      <c r="D201" s="35" t="s">
        <v>849</v>
      </c>
      <c r="E201" s="54" t="s">
        <v>850</v>
      </c>
      <c r="F201" s="54" t="s">
        <v>851</v>
      </c>
      <c r="G201" s="55">
        <v>8821</v>
      </c>
      <c r="H201" s="56">
        <v>0</v>
      </c>
      <c r="I201" s="57">
        <f t="shared" si="8"/>
        <v>8821</v>
      </c>
      <c r="J201" s="35" t="s">
        <v>933</v>
      </c>
      <c r="K201" s="54" t="s">
        <v>1391</v>
      </c>
      <c r="L201" s="35" t="s">
        <v>933</v>
      </c>
    </row>
    <row r="202" spans="1:12" ht="17" x14ac:dyDescent="0.2">
      <c r="A202" s="21" t="str">
        <f t="shared" si="9"/>
        <v>FCLF8522P2BTL</v>
      </c>
      <c r="B202" s="20" t="s">
        <v>3</v>
      </c>
      <c r="C202" s="20" t="s">
        <v>8</v>
      </c>
      <c r="D202" s="20" t="s">
        <v>337</v>
      </c>
      <c r="E202" s="22" t="s">
        <v>1005</v>
      </c>
      <c r="F202" s="21" t="s">
        <v>344</v>
      </c>
      <c r="G202" s="26">
        <v>23.89</v>
      </c>
      <c r="H202" s="27">
        <v>0</v>
      </c>
      <c r="I202" s="28">
        <f t="shared" si="8"/>
        <v>23.89</v>
      </c>
      <c r="J202" s="20" t="s">
        <v>936</v>
      </c>
      <c r="K202" s="21" t="s">
        <v>1165</v>
      </c>
      <c r="L202" s="20" t="s">
        <v>204</v>
      </c>
    </row>
    <row r="203" spans="1:12" ht="34" x14ac:dyDescent="0.2">
      <c r="A203" s="21" t="str">
        <f t="shared" si="9"/>
        <v>FTLF1318P3BTL</v>
      </c>
      <c r="B203" s="20" t="s">
        <v>3</v>
      </c>
      <c r="C203" s="20" t="s">
        <v>8</v>
      </c>
      <c r="D203" s="20" t="s">
        <v>337</v>
      </c>
      <c r="E203" s="22" t="s">
        <v>342</v>
      </c>
      <c r="F203" s="21" t="s">
        <v>343</v>
      </c>
      <c r="G203" s="26">
        <v>34.65</v>
      </c>
      <c r="H203" s="27">
        <v>0</v>
      </c>
      <c r="I203" s="28">
        <f t="shared" si="8"/>
        <v>34.65</v>
      </c>
      <c r="J203" s="20" t="s">
        <v>936</v>
      </c>
      <c r="L203" s="20" t="s">
        <v>204</v>
      </c>
    </row>
    <row r="204" spans="1:12" ht="34" x14ac:dyDescent="0.2">
      <c r="A204" s="21" t="str">
        <f t="shared" si="9"/>
        <v>FTLF8519P3BNL</v>
      </c>
      <c r="B204" s="20" t="s">
        <v>3</v>
      </c>
      <c r="C204" s="20" t="s">
        <v>8</v>
      </c>
      <c r="D204" s="20" t="s">
        <v>337</v>
      </c>
      <c r="E204" s="22" t="s">
        <v>345</v>
      </c>
      <c r="F204" s="21" t="s">
        <v>346</v>
      </c>
      <c r="G204" s="26">
        <v>18.899999999999999</v>
      </c>
      <c r="H204" s="27">
        <v>0</v>
      </c>
      <c r="I204" s="28">
        <f t="shared" si="8"/>
        <v>18.899999999999999</v>
      </c>
      <c r="J204" s="20" t="s">
        <v>936</v>
      </c>
      <c r="L204" s="20" t="s">
        <v>204</v>
      </c>
    </row>
    <row r="205" spans="1:12" ht="34" x14ac:dyDescent="0.2">
      <c r="A205" s="21" t="str">
        <f t="shared" si="9"/>
        <v>FTLX1471D3BCL</v>
      </c>
      <c r="B205" s="20" t="s">
        <v>3</v>
      </c>
      <c r="C205" s="20" t="s">
        <v>8</v>
      </c>
      <c r="D205" s="20" t="s">
        <v>337</v>
      </c>
      <c r="E205" s="22" t="s">
        <v>338</v>
      </c>
      <c r="F205" s="21" t="s">
        <v>339</v>
      </c>
      <c r="G205" s="26">
        <v>40.950000000000003</v>
      </c>
      <c r="H205" s="27">
        <v>0</v>
      </c>
      <c r="I205" s="28">
        <f t="shared" si="8"/>
        <v>40.950000000000003</v>
      </c>
      <c r="J205" s="20" t="s">
        <v>936</v>
      </c>
      <c r="L205" s="20" t="s">
        <v>204</v>
      </c>
    </row>
    <row r="206" spans="1:12" ht="17" x14ac:dyDescent="0.2">
      <c r="A206" s="21" t="str">
        <f t="shared" si="9"/>
        <v>FTLX8574D3BCL</v>
      </c>
      <c r="B206" s="20" t="s">
        <v>3</v>
      </c>
      <c r="C206" s="20" t="s">
        <v>8</v>
      </c>
      <c r="D206" s="20" t="s">
        <v>337</v>
      </c>
      <c r="E206" s="22" t="s">
        <v>340</v>
      </c>
      <c r="F206" s="21" t="s">
        <v>341</v>
      </c>
      <c r="G206" s="26">
        <v>26.2</v>
      </c>
      <c r="H206" s="27">
        <v>0</v>
      </c>
      <c r="I206" s="28">
        <f t="shared" si="8"/>
        <v>26.2</v>
      </c>
      <c r="J206" s="20" t="s">
        <v>936</v>
      </c>
      <c r="L206" s="20" t="s">
        <v>204</v>
      </c>
    </row>
    <row r="207" spans="1:12" ht="34" x14ac:dyDescent="0.2">
      <c r="A207" s="21" t="str">
        <f t="shared" si="9"/>
        <v>FTLC1152RGPL</v>
      </c>
      <c r="B207" s="20" t="s">
        <v>3</v>
      </c>
      <c r="C207" s="20" t="s">
        <v>8</v>
      </c>
      <c r="D207" s="29" t="s">
        <v>337</v>
      </c>
      <c r="E207" s="78" t="s">
        <v>940</v>
      </c>
      <c r="F207" s="31" t="s">
        <v>941</v>
      </c>
      <c r="G207" s="32">
        <v>367.5</v>
      </c>
      <c r="H207" s="27">
        <v>0</v>
      </c>
      <c r="I207" s="79">
        <v>367.5</v>
      </c>
      <c r="J207" s="20" t="s">
        <v>936</v>
      </c>
    </row>
    <row r="208" spans="1:12" ht="17" x14ac:dyDescent="0.2">
      <c r="A208" s="21" t="str">
        <f t="shared" si="9"/>
        <v>FCLF8522P2BTL</v>
      </c>
      <c r="B208" s="20" t="s">
        <v>3</v>
      </c>
      <c r="C208" s="20" t="s">
        <v>8</v>
      </c>
      <c r="D208" s="29" t="s">
        <v>337</v>
      </c>
      <c r="E208" s="67" t="s">
        <v>1005</v>
      </c>
      <c r="F208" s="78" t="s">
        <v>344</v>
      </c>
      <c r="G208" s="32"/>
      <c r="H208" s="27"/>
      <c r="I208" s="80">
        <v>23.89</v>
      </c>
      <c r="J208" s="20" t="s">
        <v>936</v>
      </c>
      <c r="K208" s="21" t="s">
        <v>1004</v>
      </c>
    </row>
    <row r="209" spans="1:12" ht="17" x14ac:dyDescent="0.2">
      <c r="A209" s="21" t="str">
        <f t="shared" si="9"/>
        <v>FTLX8573D3BCL</v>
      </c>
      <c r="B209" s="20" t="s">
        <v>3</v>
      </c>
      <c r="C209" s="20" t="s">
        <v>8</v>
      </c>
      <c r="D209" s="29" t="s">
        <v>337</v>
      </c>
      <c r="E209" s="30" t="s">
        <v>1024</v>
      </c>
      <c r="F209" s="31" t="s">
        <v>1025</v>
      </c>
      <c r="G209" s="32"/>
      <c r="H209" s="27"/>
      <c r="I209" s="33">
        <v>26.2</v>
      </c>
      <c r="J209" s="20" t="s">
        <v>936</v>
      </c>
    </row>
    <row r="210" spans="1:12" ht="17" x14ac:dyDescent="0.2">
      <c r="A210" s="21" t="str">
        <f t="shared" si="9"/>
        <v>FTLX1475D3BCV</v>
      </c>
      <c r="B210" s="20" t="s">
        <v>3</v>
      </c>
      <c r="C210" s="20" t="s">
        <v>8</v>
      </c>
      <c r="D210" s="29" t="s">
        <v>337</v>
      </c>
      <c r="E210" s="30" t="s">
        <v>1026</v>
      </c>
      <c r="F210" s="31" t="s">
        <v>1027</v>
      </c>
      <c r="G210" s="32"/>
      <c r="H210" s="27"/>
      <c r="I210" s="33">
        <v>83.04</v>
      </c>
      <c r="J210" s="20" t="s">
        <v>936</v>
      </c>
    </row>
    <row r="211" spans="1:12" ht="17" x14ac:dyDescent="0.2">
      <c r="A211" s="21" t="str">
        <f t="shared" si="9"/>
        <v>FTLX1475D3BCV - VOID DUPLICATE</v>
      </c>
      <c r="B211" s="20" t="s">
        <v>3</v>
      </c>
      <c r="C211" s="20" t="s">
        <v>8</v>
      </c>
      <c r="D211" s="64" t="s">
        <v>337</v>
      </c>
      <c r="E211" s="41" t="s">
        <v>1275</v>
      </c>
      <c r="F211" s="41" t="s">
        <v>1027</v>
      </c>
      <c r="G211" s="42"/>
      <c r="H211" s="43"/>
      <c r="I211" s="81">
        <v>83.04</v>
      </c>
      <c r="J211" s="20" t="s">
        <v>936</v>
      </c>
      <c r="K211" s="41" t="s">
        <v>1275</v>
      </c>
    </row>
    <row r="212" spans="1:12" ht="34" x14ac:dyDescent="0.2">
      <c r="A212" s="21" t="str">
        <f t="shared" si="9"/>
        <v>83000CKE</v>
      </c>
      <c r="B212" s="20" t="s">
        <v>7</v>
      </c>
      <c r="C212" s="20" t="s">
        <v>8</v>
      </c>
      <c r="D212" s="20" t="s">
        <v>225</v>
      </c>
      <c r="E212" s="22" t="s">
        <v>228</v>
      </c>
      <c r="F212" s="21" t="s">
        <v>229</v>
      </c>
      <c r="G212" s="26">
        <v>395.54</v>
      </c>
      <c r="H212" s="27">
        <v>0</v>
      </c>
      <c r="I212" s="28">
        <f t="shared" ref="I212:I234" si="10">G212-H212*G212</f>
        <v>395.54</v>
      </c>
      <c r="J212" s="20" t="s">
        <v>932</v>
      </c>
      <c r="L212" s="20" t="s">
        <v>204</v>
      </c>
    </row>
    <row r="213" spans="1:12" ht="17" x14ac:dyDescent="0.2">
      <c r="A213" s="21" t="str">
        <f t="shared" si="9"/>
        <v>920NTNNEK00000</v>
      </c>
      <c r="B213" s="20" t="s">
        <v>7</v>
      </c>
      <c r="C213" s="20" t="s">
        <v>8</v>
      </c>
      <c r="D213" s="20" t="s">
        <v>225</v>
      </c>
      <c r="E213" s="22" t="s">
        <v>226</v>
      </c>
      <c r="F213" s="21" t="s">
        <v>227</v>
      </c>
      <c r="G213" s="26">
        <v>250</v>
      </c>
      <c r="H213" s="27">
        <v>0</v>
      </c>
      <c r="I213" s="28">
        <f t="shared" si="10"/>
        <v>250</v>
      </c>
      <c r="J213" s="20" t="s">
        <v>932</v>
      </c>
      <c r="L213" s="20" t="s">
        <v>204</v>
      </c>
    </row>
    <row r="214" spans="1:12" s="35" customFormat="1" ht="17" x14ac:dyDescent="0.2">
      <c r="A214" s="21" t="str">
        <f t="shared" si="9"/>
        <v>HYIK</v>
      </c>
      <c r="B214" s="35" t="s">
        <v>2</v>
      </c>
      <c r="C214" s="35" t="s">
        <v>8</v>
      </c>
      <c r="D214" s="35" t="s">
        <v>452</v>
      </c>
      <c r="E214" s="54" t="s">
        <v>1443</v>
      </c>
      <c r="F214" s="54" t="s">
        <v>700</v>
      </c>
      <c r="G214" s="55">
        <v>35308.239999999998</v>
      </c>
      <c r="H214" s="56">
        <v>0</v>
      </c>
      <c r="I214" s="57">
        <v>35308.239999999998</v>
      </c>
      <c r="J214" s="35" t="s">
        <v>936</v>
      </c>
      <c r="K214" s="140" t="s">
        <v>1444</v>
      </c>
      <c r="L214" s="35" t="s">
        <v>934</v>
      </c>
    </row>
    <row r="215" spans="1:12" s="35" customFormat="1" ht="17" x14ac:dyDescent="0.2">
      <c r="A215" s="21" t="str">
        <f t="shared" si="9"/>
        <v>MAP-Druids</v>
      </c>
      <c r="B215" s="35" t="s">
        <v>2</v>
      </c>
      <c r="C215" s="35" t="s">
        <v>8</v>
      </c>
      <c r="D215" s="35" t="s">
        <v>452</v>
      </c>
      <c r="E215" s="54" t="s">
        <v>454</v>
      </c>
      <c r="F215" s="54" t="s">
        <v>455</v>
      </c>
      <c r="G215" s="55">
        <v>11863.74</v>
      </c>
      <c r="H215" s="56">
        <v>0</v>
      </c>
      <c r="I215" s="57">
        <f t="shared" si="10"/>
        <v>11863.74</v>
      </c>
      <c r="J215" s="35" t="s">
        <v>936</v>
      </c>
      <c r="K215" s="54" t="s">
        <v>1423</v>
      </c>
      <c r="L215" s="35" t="s">
        <v>936</v>
      </c>
    </row>
    <row r="216" spans="1:12" s="35" customFormat="1" ht="17" x14ac:dyDescent="0.2">
      <c r="A216" s="21" t="str">
        <f t="shared" si="9"/>
        <v>MAP-KAFKA</v>
      </c>
      <c r="B216" s="35" t="s">
        <v>2</v>
      </c>
      <c r="C216" s="35" t="s">
        <v>8</v>
      </c>
      <c r="D216" s="35" t="s">
        <v>452</v>
      </c>
      <c r="E216" s="54" t="s">
        <v>687</v>
      </c>
      <c r="F216" s="54" t="s">
        <v>453</v>
      </c>
      <c r="G216" s="55">
        <v>10573.49</v>
      </c>
      <c r="H216" s="56">
        <v>0</v>
      </c>
      <c r="I216" s="57">
        <f t="shared" si="10"/>
        <v>10573.49</v>
      </c>
      <c r="J216" s="35" t="s">
        <v>936</v>
      </c>
      <c r="K216" s="54" t="s">
        <v>1423</v>
      </c>
      <c r="L216" s="35" t="s">
        <v>936</v>
      </c>
    </row>
    <row r="217" spans="1:12" ht="17" x14ac:dyDescent="0.2">
      <c r="A217" s="21" t="str">
        <f t="shared" si="9"/>
        <v>CSMC Support &amp; Maint for SDS</v>
      </c>
      <c r="B217" s="20" t="s">
        <v>2</v>
      </c>
      <c r="C217" s="20" t="s">
        <v>9</v>
      </c>
      <c r="D217" s="20" t="s">
        <v>706</v>
      </c>
      <c r="E217" s="34" t="s">
        <v>723</v>
      </c>
      <c r="G217" s="26">
        <v>21508.151000000002</v>
      </c>
      <c r="H217" s="27">
        <v>0</v>
      </c>
      <c r="I217" s="28">
        <f t="shared" si="10"/>
        <v>21508.151000000002</v>
      </c>
      <c r="J217" s="20" t="s">
        <v>934</v>
      </c>
      <c r="L217" s="20" t="s">
        <v>204</v>
      </c>
    </row>
    <row r="218" spans="1:12" ht="17" x14ac:dyDescent="0.2">
      <c r="A218" s="21" t="str">
        <f t="shared" si="9"/>
        <v>CWNJ Support &amp; Maint for SDS</v>
      </c>
      <c r="B218" s="20" t="s">
        <v>2</v>
      </c>
      <c r="C218" s="20" t="s">
        <v>9</v>
      </c>
      <c r="D218" s="20" t="s">
        <v>706</v>
      </c>
      <c r="E218" s="34" t="s">
        <v>724</v>
      </c>
      <c r="G218" s="26">
        <v>36845.447999999997</v>
      </c>
      <c r="H218" s="27">
        <v>0</v>
      </c>
      <c r="I218" s="28">
        <f t="shared" si="10"/>
        <v>36845.447999999997</v>
      </c>
      <c r="J218" s="20" t="s">
        <v>934</v>
      </c>
      <c r="L218" s="20" t="s">
        <v>204</v>
      </c>
    </row>
    <row r="219" spans="1:12" ht="17" x14ac:dyDescent="0.2">
      <c r="A219" s="21" t="str">
        <f t="shared" si="9"/>
        <v>Elk Grove Support &amp; Maint for SDS</v>
      </c>
      <c r="B219" s="20" t="s">
        <v>2</v>
      </c>
      <c r="C219" s="20" t="s">
        <v>9</v>
      </c>
      <c r="D219" s="20" t="s">
        <v>706</v>
      </c>
      <c r="E219" s="34" t="s">
        <v>722</v>
      </c>
      <c r="G219" s="26">
        <v>200117.61799999999</v>
      </c>
      <c r="H219" s="27">
        <v>0</v>
      </c>
      <c r="I219" s="28">
        <f t="shared" si="10"/>
        <v>200117.61799999999</v>
      </c>
      <c r="J219" s="20" t="s">
        <v>934</v>
      </c>
      <c r="L219" s="20" t="s">
        <v>204</v>
      </c>
    </row>
    <row r="220" spans="1:12" ht="17" x14ac:dyDescent="0.2">
      <c r="A220" s="21" t="str">
        <f t="shared" si="9"/>
        <v>FLAU Support &amp; Maint for SDS</v>
      </c>
      <c r="B220" s="20" t="s">
        <v>2</v>
      </c>
      <c r="C220" s="20" t="s">
        <v>9</v>
      </c>
      <c r="D220" s="20" t="s">
        <v>706</v>
      </c>
      <c r="E220" s="34" t="s">
        <v>739</v>
      </c>
      <c r="G220" s="26">
        <v>19247.365999999998</v>
      </c>
      <c r="H220" s="27">
        <v>0</v>
      </c>
      <c r="I220" s="28">
        <f t="shared" si="10"/>
        <v>19247.365999999998</v>
      </c>
      <c r="J220" s="20" t="s">
        <v>934</v>
      </c>
      <c r="L220" s="20" t="s">
        <v>204</v>
      </c>
    </row>
    <row r="221" spans="1:12" ht="17" x14ac:dyDescent="0.2">
      <c r="A221" s="21" t="str">
        <f t="shared" si="9"/>
        <v>FXBZ Support &amp; Maint for SDS</v>
      </c>
      <c r="B221" s="20" t="s">
        <v>2</v>
      </c>
      <c r="C221" s="20" t="s">
        <v>9</v>
      </c>
      <c r="D221" s="20" t="s">
        <v>706</v>
      </c>
      <c r="E221" s="34" t="s">
        <v>725</v>
      </c>
      <c r="G221" s="26">
        <v>10000</v>
      </c>
      <c r="H221" s="27">
        <v>0</v>
      </c>
      <c r="I221" s="28">
        <f t="shared" si="10"/>
        <v>10000</v>
      </c>
      <c r="J221" s="20" t="s">
        <v>934</v>
      </c>
      <c r="L221" s="20" t="s">
        <v>204</v>
      </c>
    </row>
    <row r="222" spans="1:12" ht="17" x14ac:dyDescent="0.2">
      <c r="A222" s="21" t="str">
        <f t="shared" si="9"/>
        <v>FXCD Support &amp; Maint for SDS</v>
      </c>
      <c r="B222" s="20" t="s">
        <v>2</v>
      </c>
      <c r="C222" s="20" t="s">
        <v>9</v>
      </c>
      <c r="D222" s="20" t="s">
        <v>706</v>
      </c>
      <c r="E222" s="34" t="s">
        <v>726</v>
      </c>
      <c r="G222" s="26">
        <v>17131.8835</v>
      </c>
      <c r="H222" s="27">
        <v>0</v>
      </c>
      <c r="I222" s="28">
        <f t="shared" si="10"/>
        <v>17131.8835</v>
      </c>
      <c r="J222" s="20" t="s">
        <v>934</v>
      </c>
      <c r="L222" s="20" t="s">
        <v>204</v>
      </c>
    </row>
    <row r="223" spans="1:12" ht="17" x14ac:dyDescent="0.2">
      <c r="A223" s="21" t="str">
        <f t="shared" si="9"/>
        <v>FXGL Support &amp; Maint for SDS</v>
      </c>
      <c r="B223" s="20" t="s">
        <v>2</v>
      </c>
      <c r="C223" s="20" t="s">
        <v>9</v>
      </c>
      <c r="D223" s="20" t="s">
        <v>706</v>
      </c>
      <c r="E223" s="34" t="s">
        <v>727</v>
      </c>
      <c r="G223" s="26">
        <v>14386.499999999998</v>
      </c>
      <c r="H223" s="27">
        <v>0</v>
      </c>
      <c r="I223" s="28">
        <f t="shared" si="10"/>
        <v>14386.499999999998</v>
      </c>
      <c r="J223" s="20" t="s">
        <v>934</v>
      </c>
      <c r="L223" s="20" t="s">
        <v>204</v>
      </c>
    </row>
    <row r="224" spans="1:12" ht="17" x14ac:dyDescent="0.2">
      <c r="A224" s="21" t="str">
        <f t="shared" si="9"/>
        <v>FXLHi Support &amp; Maint for SDS</v>
      </c>
      <c r="B224" s="20" t="s">
        <v>2</v>
      </c>
      <c r="C224" s="20" t="s">
        <v>9</v>
      </c>
      <c r="D224" s="20" t="s">
        <v>706</v>
      </c>
      <c r="E224" s="34" t="s">
        <v>728</v>
      </c>
      <c r="G224" s="26">
        <v>12024.848499999998</v>
      </c>
      <c r="H224" s="27">
        <v>0</v>
      </c>
      <c r="I224" s="28">
        <f t="shared" si="10"/>
        <v>12024.848499999998</v>
      </c>
      <c r="J224" s="20" t="s">
        <v>934</v>
      </c>
      <c r="L224" s="20" t="s">
        <v>204</v>
      </c>
    </row>
    <row r="225" spans="1:12" ht="17" x14ac:dyDescent="0.2">
      <c r="A225" s="21" t="str">
        <f t="shared" si="9"/>
        <v>FXTY Support &amp; Maint for SDS</v>
      </c>
      <c r="B225" s="20" t="s">
        <v>2</v>
      </c>
      <c r="C225" s="20" t="s">
        <v>9</v>
      </c>
      <c r="D225" s="20" t="s">
        <v>706</v>
      </c>
      <c r="E225" s="34" t="s">
        <v>729</v>
      </c>
      <c r="G225" s="26">
        <v>15448.122499999998</v>
      </c>
      <c r="H225" s="27">
        <v>0</v>
      </c>
      <c r="I225" s="28">
        <f t="shared" si="10"/>
        <v>15448.122499999998</v>
      </c>
      <c r="J225" s="20" t="s">
        <v>934</v>
      </c>
      <c r="L225" s="20" t="s">
        <v>204</v>
      </c>
    </row>
    <row r="226" spans="1:12" ht="17" x14ac:dyDescent="0.2">
      <c r="A226" s="21" t="str">
        <f t="shared" si="9"/>
        <v>FXZZ Support &amp; Maint for SDS</v>
      </c>
      <c r="B226" s="20" t="s">
        <v>2</v>
      </c>
      <c r="C226" s="20" t="s">
        <v>9</v>
      </c>
      <c r="D226" s="20" t="s">
        <v>706</v>
      </c>
      <c r="E226" s="34" t="s">
        <v>730</v>
      </c>
      <c r="G226" s="26">
        <v>52204.548999999999</v>
      </c>
      <c r="H226" s="27">
        <v>0</v>
      </c>
      <c r="I226" s="28">
        <f t="shared" si="10"/>
        <v>52204.548999999999</v>
      </c>
      <c r="J226" s="20" t="s">
        <v>934</v>
      </c>
      <c r="L226" s="20" t="s">
        <v>204</v>
      </c>
    </row>
    <row r="227" spans="1:12" ht="17" x14ac:dyDescent="0.2">
      <c r="A227" s="21" t="str">
        <f t="shared" si="9"/>
        <v>PGKS Support &amp; Maint for SDS</v>
      </c>
      <c r="B227" s="20" t="s">
        <v>2</v>
      </c>
      <c r="C227" s="20" t="s">
        <v>9</v>
      </c>
      <c r="D227" s="20" t="s">
        <v>706</v>
      </c>
      <c r="E227" s="34" t="s">
        <v>732</v>
      </c>
      <c r="G227" s="26">
        <v>22459.902499999997</v>
      </c>
      <c r="H227" s="27">
        <v>0</v>
      </c>
      <c r="I227" s="28">
        <f t="shared" si="10"/>
        <v>22459.902499999997</v>
      </c>
      <c r="J227" s="20" t="s">
        <v>934</v>
      </c>
      <c r="L227" s="20" t="s">
        <v>204</v>
      </c>
    </row>
    <row r="228" spans="1:12" ht="17" x14ac:dyDescent="0.2">
      <c r="A228" s="21" t="str">
        <f t="shared" si="9"/>
        <v>PGPD Support &amp; Maint for SDS</v>
      </c>
      <c r="B228" s="20" t="s">
        <v>2</v>
      </c>
      <c r="C228" s="20" t="s">
        <v>9</v>
      </c>
      <c r="D228" s="20" t="s">
        <v>706</v>
      </c>
      <c r="E228" s="34" t="s">
        <v>733</v>
      </c>
      <c r="G228" s="26">
        <v>39209.169499999996</v>
      </c>
      <c r="H228" s="27">
        <v>0</v>
      </c>
      <c r="I228" s="28">
        <f t="shared" si="10"/>
        <v>39209.169499999996</v>
      </c>
      <c r="J228" s="20" t="s">
        <v>934</v>
      </c>
      <c r="L228" s="20" t="s">
        <v>204</v>
      </c>
    </row>
    <row r="229" spans="1:12" ht="17" x14ac:dyDescent="0.2">
      <c r="A229" s="21" t="str">
        <f t="shared" si="9"/>
        <v>QSMC Support &amp; Maint for SDS</v>
      </c>
      <c r="B229" s="20" t="s">
        <v>2</v>
      </c>
      <c r="C229" s="20" t="s">
        <v>9</v>
      </c>
      <c r="D229" s="20" t="s">
        <v>706</v>
      </c>
      <c r="E229" s="34" t="s">
        <v>743</v>
      </c>
      <c r="G229" s="26">
        <v>7248.1854999999996</v>
      </c>
      <c r="H229" s="27">
        <v>0</v>
      </c>
      <c r="I229" s="28">
        <f t="shared" si="10"/>
        <v>7248.1854999999996</v>
      </c>
      <c r="J229" s="20" t="s">
        <v>934</v>
      </c>
      <c r="L229" s="20" t="s">
        <v>204</v>
      </c>
    </row>
    <row r="230" spans="1:12" ht="17" x14ac:dyDescent="0.2">
      <c r="A230" s="21" t="str">
        <f t="shared" si="9"/>
        <v>USSH Support &amp; Maint for SDS</v>
      </c>
      <c r="B230" s="20" t="s">
        <v>2</v>
      </c>
      <c r="C230" s="20" t="s">
        <v>9</v>
      </c>
      <c r="D230" s="20" t="s">
        <v>706</v>
      </c>
      <c r="E230" s="34" t="s">
        <v>734</v>
      </c>
      <c r="G230" s="26">
        <v>38726.25</v>
      </c>
      <c r="H230" s="27">
        <v>0</v>
      </c>
      <c r="I230" s="28">
        <f t="shared" si="10"/>
        <v>38726.25</v>
      </c>
      <c r="J230" s="20" t="s">
        <v>934</v>
      </c>
      <c r="L230" s="20" t="s">
        <v>204</v>
      </c>
    </row>
    <row r="231" spans="1:12" ht="17" x14ac:dyDescent="0.2">
      <c r="A231" s="21" t="str">
        <f t="shared" si="9"/>
        <v>WIKS Support &amp; Maint for SDS</v>
      </c>
      <c r="B231" s="20" t="s">
        <v>2</v>
      </c>
      <c r="C231" s="20" t="s">
        <v>9</v>
      </c>
      <c r="D231" s="20" t="s">
        <v>706</v>
      </c>
      <c r="E231" s="34" t="s">
        <v>735</v>
      </c>
      <c r="G231" s="26">
        <v>33498.545499999993</v>
      </c>
      <c r="H231" s="27">
        <v>0</v>
      </c>
      <c r="I231" s="28">
        <f t="shared" si="10"/>
        <v>33498.545499999993</v>
      </c>
      <c r="J231" s="20" t="s">
        <v>934</v>
      </c>
      <c r="L231" s="20" t="s">
        <v>204</v>
      </c>
    </row>
    <row r="232" spans="1:12" ht="34" x14ac:dyDescent="0.2">
      <c r="A232" s="21" t="str">
        <f t="shared" si="9"/>
        <v>3403-S10 ( Qty 12 10TB)</v>
      </c>
      <c r="B232" s="20" t="s">
        <v>1</v>
      </c>
      <c r="C232" s="20" t="s">
        <v>8</v>
      </c>
      <c r="D232" s="82" t="s">
        <v>706</v>
      </c>
      <c r="E232" s="70" t="s">
        <v>1295</v>
      </c>
      <c r="F232" s="70" t="s">
        <v>1080</v>
      </c>
      <c r="G232" s="53">
        <v>58146</v>
      </c>
      <c r="H232" s="27">
        <v>0.73498968114745633</v>
      </c>
      <c r="I232" s="28">
        <f t="shared" si="10"/>
        <v>15409.29</v>
      </c>
      <c r="J232" s="20" t="s">
        <v>934</v>
      </c>
    </row>
    <row r="233" spans="1:12" ht="17" x14ac:dyDescent="0.2">
      <c r="A233" s="21" t="str">
        <f t="shared" si="9"/>
        <v>5641-CO3 (Qty 12 10TB)</v>
      </c>
      <c r="B233" s="20" t="s">
        <v>1</v>
      </c>
      <c r="C233" s="20" t="s">
        <v>8</v>
      </c>
      <c r="D233" s="82" t="s">
        <v>706</v>
      </c>
      <c r="E233" s="70" t="s">
        <v>1296</v>
      </c>
      <c r="F233" s="70" t="s">
        <v>451</v>
      </c>
      <c r="G233" s="53">
        <v>1590</v>
      </c>
      <c r="H233" s="27">
        <v>0.97299999999999998</v>
      </c>
      <c r="I233" s="28">
        <f t="shared" si="10"/>
        <v>42.930000000000064</v>
      </c>
      <c r="J233" s="20" t="s">
        <v>934</v>
      </c>
    </row>
    <row r="234" spans="1:12" ht="34" x14ac:dyDescent="0.2">
      <c r="A234" s="21" t="str">
        <f t="shared" si="9"/>
        <v>3403-S03 (Qty 28 7.2TB)</v>
      </c>
      <c r="B234" s="20" t="s">
        <v>1</v>
      </c>
      <c r="C234" s="20" t="s">
        <v>8</v>
      </c>
      <c r="D234" s="82" t="s">
        <v>706</v>
      </c>
      <c r="E234" s="70" t="s">
        <v>1297</v>
      </c>
      <c r="F234" s="70" t="s">
        <v>1081</v>
      </c>
      <c r="G234" s="53">
        <v>58229</v>
      </c>
      <c r="H234" s="27">
        <v>0.64</v>
      </c>
      <c r="I234" s="28">
        <f t="shared" si="10"/>
        <v>20962.440000000002</v>
      </c>
      <c r="J234" s="20" t="s">
        <v>934</v>
      </c>
    </row>
    <row r="235" spans="1:12" ht="34" x14ac:dyDescent="0.2">
      <c r="A235" s="21" t="str">
        <f t="shared" si="9"/>
        <v>3403-S10  (Qty 28 7.2TB)</v>
      </c>
      <c r="B235" s="20" t="s">
        <v>1</v>
      </c>
      <c r="C235" s="20" t="s">
        <v>8</v>
      </c>
      <c r="D235" s="69" t="s">
        <v>706</v>
      </c>
      <c r="E235" s="70" t="s">
        <v>1298</v>
      </c>
      <c r="F235" s="70" t="s">
        <v>1052</v>
      </c>
      <c r="G235" s="53"/>
      <c r="H235" s="27"/>
      <c r="I235" s="80">
        <v>16827.79</v>
      </c>
      <c r="J235" s="20" t="s">
        <v>934</v>
      </c>
      <c r="K235" s="21" t="s">
        <v>1095</v>
      </c>
    </row>
    <row r="236" spans="1:12" ht="17" x14ac:dyDescent="0.2">
      <c r="A236" s="21" t="str">
        <f t="shared" si="9"/>
        <v>x710</v>
      </c>
      <c r="B236" s="20" t="s">
        <v>3</v>
      </c>
      <c r="C236" s="20" t="s">
        <v>8</v>
      </c>
      <c r="D236" s="20" t="s">
        <v>660</v>
      </c>
      <c r="E236" s="22" t="s">
        <v>661</v>
      </c>
      <c r="F236" s="21" t="s">
        <v>662</v>
      </c>
      <c r="G236" s="26">
        <v>415</v>
      </c>
      <c r="H236" s="27">
        <v>0</v>
      </c>
      <c r="I236" s="28">
        <f t="shared" ref="I236:I241" si="11">G236-H236*G236</f>
        <v>415</v>
      </c>
      <c r="J236" s="20" t="s">
        <v>932</v>
      </c>
      <c r="L236" s="20" t="s">
        <v>204</v>
      </c>
    </row>
    <row r="237" spans="1:12" s="35" customFormat="1" ht="34" x14ac:dyDescent="0.2">
      <c r="A237" s="21" t="str">
        <f t="shared" si="9"/>
        <v>SOFTWARE/ MISC Support &amp; Maint for SDS</v>
      </c>
      <c r="B237" s="35" t="s">
        <v>11</v>
      </c>
      <c r="C237" s="35" t="s">
        <v>11</v>
      </c>
      <c r="D237" s="35" t="s">
        <v>714</v>
      </c>
      <c r="E237" s="54" t="s">
        <v>812</v>
      </c>
      <c r="F237" s="54"/>
      <c r="G237" s="55">
        <v>1448.328</v>
      </c>
      <c r="H237" s="56">
        <v>0</v>
      </c>
      <c r="I237" s="57">
        <f t="shared" si="11"/>
        <v>1448.328</v>
      </c>
      <c r="J237" s="35" t="s">
        <v>1392</v>
      </c>
      <c r="K237" s="54" t="s">
        <v>1393</v>
      </c>
      <c r="L237" s="35" t="s">
        <v>1392</v>
      </c>
    </row>
    <row r="238" spans="1:12" ht="17" x14ac:dyDescent="0.2">
      <c r="A238" s="21" t="str">
        <f t="shared" si="9"/>
        <v>H500 2TB (120TB)</v>
      </c>
      <c r="B238" s="20" t="s">
        <v>1</v>
      </c>
      <c r="C238" s="20" t="s">
        <v>8</v>
      </c>
      <c r="D238" s="20" t="s">
        <v>614</v>
      </c>
      <c r="E238" s="22" t="s">
        <v>615</v>
      </c>
      <c r="F238" s="21" t="s">
        <v>688</v>
      </c>
      <c r="G238" s="26">
        <v>193217.63</v>
      </c>
      <c r="H238" s="27">
        <v>0.44879999999999998</v>
      </c>
      <c r="I238" s="28">
        <f t="shared" si="11"/>
        <v>106501.557656</v>
      </c>
      <c r="J238" s="20" t="s">
        <v>934</v>
      </c>
      <c r="L238" s="39" t="s">
        <v>204</v>
      </c>
    </row>
    <row r="239" spans="1:12" ht="17" x14ac:dyDescent="0.2">
      <c r="A239" s="21" t="str">
        <f t="shared" si="9"/>
        <v>H500 4TB (240TB)</v>
      </c>
      <c r="B239" s="20" t="s">
        <v>1</v>
      </c>
      <c r="C239" s="20" t="s">
        <v>8</v>
      </c>
      <c r="D239" s="20" t="s">
        <v>614</v>
      </c>
      <c r="E239" s="22" t="s">
        <v>648</v>
      </c>
      <c r="F239" s="21" t="s">
        <v>689</v>
      </c>
      <c r="G239" s="26">
        <v>134693.01999999999</v>
      </c>
      <c r="H239" s="27">
        <v>0</v>
      </c>
      <c r="I239" s="28">
        <f t="shared" si="11"/>
        <v>134693.01999999999</v>
      </c>
      <c r="J239" s="20" t="s">
        <v>934</v>
      </c>
      <c r="L239" s="20" t="s">
        <v>934</v>
      </c>
    </row>
    <row r="240" spans="1:12" ht="34" x14ac:dyDescent="0.2">
      <c r="A240" s="21" t="str">
        <f t="shared" si="9"/>
        <v>SOFTWARE/ MISC Support &amp; Maint for SDS</v>
      </c>
      <c r="B240" s="35" t="s">
        <v>11</v>
      </c>
      <c r="C240" s="35" t="s">
        <v>11</v>
      </c>
      <c r="D240" s="20" t="s">
        <v>716</v>
      </c>
      <c r="E240" s="34" t="s">
        <v>812</v>
      </c>
      <c r="G240" s="26">
        <v>41264.559999999998</v>
      </c>
      <c r="H240" s="27">
        <v>0</v>
      </c>
      <c r="I240" s="28">
        <f t="shared" si="11"/>
        <v>41264.559999999998</v>
      </c>
      <c r="J240" s="39" t="s">
        <v>1392</v>
      </c>
      <c r="L240" s="39" t="s">
        <v>1392</v>
      </c>
    </row>
    <row r="241" spans="1:12" ht="17" x14ac:dyDescent="0.2">
      <c r="A241" s="21" t="str">
        <f t="shared" si="9"/>
        <v>EX-SFP-1GE-LX</v>
      </c>
      <c r="B241" s="20" t="s">
        <v>3</v>
      </c>
      <c r="C241" s="20" t="s">
        <v>8</v>
      </c>
      <c r="D241" s="20" t="s">
        <v>113</v>
      </c>
      <c r="E241" s="22" t="s">
        <v>457</v>
      </c>
      <c r="F241" s="21" t="s">
        <v>458</v>
      </c>
      <c r="G241" s="26">
        <v>1000</v>
      </c>
      <c r="H241" s="27">
        <v>0.9</v>
      </c>
      <c r="I241" s="28">
        <f t="shared" si="11"/>
        <v>100</v>
      </c>
      <c r="J241" s="20" t="s">
        <v>1129</v>
      </c>
      <c r="L241" s="20" t="s">
        <v>204</v>
      </c>
    </row>
    <row r="242" spans="1:12" ht="17" x14ac:dyDescent="0.2">
      <c r="A242" s="21" t="str">
        <f t="shared" si="9"/>
        <v>FFANTRAY-MX240-HC-BB</v>
      </c>
      <c r="B242" s="20" t="s">
        <v>3</v>
      </c>
      <c r="C242" s="20" t="s">
        <v>8</v>
      </c>
      <c r="D242" s="20" t="s">
        <v>113</v>
      </c>
      <c r="E242" s="22" t="s">
        <v>129</v>
      </c>
      <c r="F242" s="21" t="s">
        <v>130</v>
      </c>
      <c r="G242" s="26">
        <v>0</v>
      </c>
      <c r="H242" s="27">
        <v>1</v>
      </c>
      <c r="I242" s="28">
        <f>G242-G242*H242</f>
        <v>0</v>
      </c>
      <c r="J242" s="20" t="s">
        <v>1129</v>
      </c>
      <c r="K242" s="21" t="s">
        <v>872</v>
      </c>
      <c r="L242" s="20" t="s">
        <v>204</v>
      </c>
    </row>
    <row r="243" spans="1:12" ht="34" x14ac:dyDescent="0.2">
      <c r="A243" s="21" t="str">
        <f t="shared" si="9"/>
        <v>JPSU-400W-AC</v>
      </c>
      <c r="B243" s="20" t="s">
        <v>3</v>
      </c>
      <c r="C243" s="20" t="s">
        <v>8</v>
      </c>
      <c r="D243" s="20" t="s">
        <v>113</v>
      </c>
      <c r="E243" s="22" t="s">
        <v>118</v>
      </c>
      <c r="F243" s="21" t="s">
        <v>456</v>
      </c>
      <c r="G243" s="26">
        <v>1500</v>
      </c>
      <c r="H243" s="27">
        <v>0.6</v>
      </c>
      <c r="I243" s="28">
        <f t="shared" ref="I243:I252" si="12">G243-H243*G243</f>
        <v>600</v>
      </c>
      <c r="J243" s="20" t="s">
        <v>1129</v>
      </c>
      <c r="L243" s="20" t="s">
        <v>204</v>
      </c>
    </row>
    <row r="244" spans="1:12" s="40" customFormat="1" ht="17" x14ac:dyDescent="0.2">
      <c r="A244" s="21" t="str">
        <f t="shared" si="9"/>
        <v>JUNOS-32</v>
      </c>
      <c r="B244" s="40" t="s">
        <v>3</v>
      </c>
      <c r="C244" s="40" t="s">
        <v>8</v>
      </c>
      <c r="D244" s="40" t="s">
        <v>113</v>
      </c>
      <c r="E244" s="45" t="s">
        <v>690</v>
      </c>
      <c r="F244" s="45" t="s">
        <v>330</v>
      </c>
      <c r="G244" s="51">
        <v>10000</v>
      </c>
      <c r="H244" s="43">
        <v>0.8</v>
      </c>
      <c r="I244" s="44" t="s">
        <v>1222</v>
      </c>
      <c r="J244" s="40" t="s">
        <v>1129</v>
      </c>
      <c r="K244" s="45" t="s">
        <v>1170</v>
      </c>
      <c r="L244" s="40" t="s">
        <v>204</v>
      </c>
    </row>
    <row r="245" spans="1:12" ht="17" x14ac:dyDescent="0.2">
      <c r="A245" s="21" t="str">
        <f t="shared" si="9"/>
        <v>JUNOS-64</v>
      </c>
      <c r="B245" s="20" t="s">
        <v>3</v>
      </c>
      <c r="C245" s="20" t="s">
        <v>8</v>
      </c>
      <c r="D245" s="20" t="s">
        <v>113</v>
      </c>
      <c r="E245" s="22" t="s">
        <v>131</v>
      </c>
      <c r="F245" s="21" t="s">
        <v>132</v>
      </c>
      <c r="G245" s="26">
        <v>10000</v>
      </c>
      <c r="H245" s="27">
        <v>0.8</v>
      </c>
      <c r="I245" s="28">
        <f t="shared" si="12"/>
        <v>2000</v>
      </c>
      <c r="J245" s="20" t="s">
        <v>1129</v>
      </c>
      <c r="L245" s="20" t="s">
        <v>204</v>
      </c>
    </row>
    <row r="246" spans="1:12" ht="17" x14ac:dyDescent="0.2">
      <c r="A246" s="21" t="str">
        <f t="shared" si="9"/>
        <v>MIC-3D-20GE-SFP</v>
      </c>
      <c r="B246" s="20" t="s">
        <v>3</v>
      </c>
      <c r="C246" s="20" t="s">
        <v>8</v>
      </c>
      <c r="D246" s="20" t="s">
        <v>113</v>
      </c>
      <c r="E246" s="22" t="s">
        <v>333</v>
      </c>
      <c r="F246" s="21" t="s">
        <v>334</v>
      </c>
      <c r="G246" s="26">
        <v>9000</v>
      </c>
      <c r="H246" s="27">
        <v>0.8</v>
      </c>
      <c r="I246" s="28">
        <f t="shared" si="12"/>
        <v>1800</v>
      </c>
      <c r="J246" s="20" t="s">
        <v>1129</v>
      </c>
      <c r="L246" s="20" t="s">
        <v>204</v>
      </c>
    </row>
    <row r="247" spans="1:12" ht="17" x14ac:dyDescent="0.2">
      <c r="A247" s="21" t="str">
        <f t="shared" si="9"/>
        <v>MIC-3D-20GE-SFP-E</v>
      </c>
      <c r="B247" s="20" t="s">
        <v>3</v>
      </c>
      <c r="C247" s="20" t="s">
        <v>8</v>
      </c>
      <c r="D247" s="20" t="s">
        <v>113</v>
      </c>
      <c r="E247" s="22" t="s">
        <v>136</v>
      </c>
      <c r="F247" s="21" t="s">
        <v>137</v>
      </c>
      <c r="G247" s="26">
        <v>9000</v>
      </c>
      <c r="H247" s="27">
        <v>0.8</v>
      </c>
      <c r="I247" s="28">
        <f t="shared" si="12"/>
        <v>1800</v>
      </c>
      <c r="J247" s="20" t="s">
        <v>1129</v>
      </c>
      <c r="L247" s="20" t="s">
        <v>204</v>
      </c>
    </row>
    <row r="248" spans="1:12" ht="17" x14ac:dyDescent="0.2">
      <c r="A248" s="21" t="str">
        <f t="shared" si="9"/>
        <v>MIC3-3D-10XGE-SFPP</v>
      </c>
      <c r="B248" s="20" t="s">
        <v>3</v>
      </c>
      <c r="C248" s="20" t="s">
        <v>8</v>
      </c>
      <c r="D248" s="20" t="s">
        <v>113</v>
      </c>
      <c r="E248" s="22" t="s">
        <v>133</v>
      </c>
      <c r="F248" s="21" t="s">
        <v>134</v>
      </c>
      <c r="G248" s="26">
        <v>45000</v>
      </c>
      <c r="H248" s="27">
        <v>0.8</v>
      </c>
      <c r="I248" s="28">
        <f t="shared" si="12"/>
        <v>9000</v>
      </c>
      <c r="J248" s="20" t="s">
        <v>1129</v>
      </c>
      <c r="L248" s="20" t="s">
        <v>204</v>
      </c>
    </row>
    <row r="249" spans="1:12" ht="17" x14ac:dyDescent="0.2">
      <c r="A249" s="21" t="str">
        <f t="shared" si="9"/>
        <v>MPC3E-3D-NG</v>
      </c>
      <c r="B249" s="20" t="s">
        <v>3</v>
      </c>
      <c r="C249" s="20" t="s">
        <v>8</v>
      </c>
      <c r="D249" s="20" t="s">
        <v>113</v>
      </c>
      <c r="E249" s="22" t="s">
        <v>138</v>
      </c>
      <c r="F249" s="21" t="s">
        <v>139</v>
      </c>
      <c r="G249" s="26">
        <v>70000</v>
      </c>
      <c r="H249" s="27">
        <v>0.8</v>
      </c>
      <c r="I249" s="28">
        <f t="shared" si="12"/>
        <v>14000</v>
      </c>
      <c r="J249" s="20" t="s">
        <v>1129</v>
      </c>
      <c r="L249" s="20" t="s">
        <v>204</v>
      </c>
    </row>
    <row r="250" spans="1:12" ht="17" x14ac:dyDescent="0.2">
      <c r="A250" s="21" t="str">
        <f t="shared" si="9"/>
        <v>MS-MIC-16G</v>
      </c>
      <c r="B250" s="20" t="s">
        <v>3</v>
      </c>
      <c r="C250" s="20" t="s">
        <v>8</v>
      </c>
      <c r="D250" s="20" t="s">
        <v>113</v>
      </c>
      <c r="E250" s="22" t="s">
        <v>135</v>
      </c>
      <c r="F250" s="21" t="s">
        <v>329</v>
      </c>
      <c r="G250" s="26">
        <v>18000</v>
      </c>
      <c r="H250" s="27">
        <v>0.8</v>
      </c>
      <c r="I250" s="28">
        <f t="shared" si="12"/>
        <v>3600</v>
      </c>
      <c r="J250" s="20" t="s">
        <v>1129</v>
      </c>
      <c r="L250" s="20" t="s">
        <v>204</v>
      </c>
    </row>
    <row r="251" spans="1:12" ht="34" x14ac:dyDescent="0.2">
      <c r="A251" s="21" t="str">
        <f t="shared" si="9"/>
        <v>MX240BASE3-ACL</v>
      </c>
      <c r="B251" s="20" t="s">
        <v>3</v>
      </c>
      <c r="C251" s="20" t="s">
        <v>8</v>
      </c>
      <c r="D251" s="20" t="s">
        <v>113</v>
      </c>
      <c r="E251" s="22" t="s">
        <v>127</v>
      </c>
      <c r="F251" s="21" t="s">
        <v>128</v>
      </c>
      <c r="G251" s="26">
        <v>55000</v>
      </c>
      <c r="H251" s="27">
        <v>0.8</v>
      </c>
      <c r="I251" s="28">
        <f t="shared" si="12"/>
        <v>11000</v>
      </c>
      <c r="J251" s="20" t="s">
        <v>1129</v>
      </c>
      <c r="L251" s="20" t="s">
        <v>204</v>
      </c>
    </row>
    <row r="252" spans="1:12" ht="51" x14ac:dyDescent="0.2">
      <c r="A252" s="21" t="str">
        <f t="shared" si="9"/>
        <v>MX80-AC</v>
      </c>
      <c r="B252" s="20" t="s">
        <v>3</v>
      </c>
      <c r="C252" s="20" t="s">
        <v>8</v>
      </c>
      <c r="D252" s="20" t="s">
        <v>113</v>
      </c>
      <c r="E252" s="22" t="s">
        <v>325</v>
      </c>
      <c r="F252" s="21" t="s">
        <v>326</v>
      </c>
      <c r="G252" s="26">
        <v>60000</v>
      </c>
      <c r="H252" s="27">
        <v>0.8</v>
      </c>
      <c r="I252" s="28">
        <f t="shared" si="12"/>
        <v>12000</v>
      </c>
      <c r="J252" s="20" t="s">
        <v>1129</v>
      </c>
      <c r="L252" s="20" t="s">
        <v>204</v>
      </c>
    </row>
    <row r="253" spans="1:12" ht="17" x14ac:dyDescent="0.2">
      <c r="A253" s="21" t="str">
        <f t="shared" si="9"/>
        <v>PWR-MX480-2520-AC-BB</v>
      </c>
      <c r="B253" s="20" t="s">
        <v>3</v>
      </c>
      <c r="C253" s="20" t="s">
        <v>8</v>
      </c>
      <c r="D253" s="20" t="s">
        <v>113</v>
      </c>
      <c r="E253" s="22" t="s">
        <v>140</v>
      </c>
      <c r="F253" s="21" t="s">
        <v>141</v>
      </c>
      <c r="G253" s="26">
        <v>0</v>
      </c>
      <c r="H253" s="27">
        <v>1</v>
      </c>
      <c r="I253" s="28">
        <f>G253-G253*H253</f>
        <v>0</v>
      </c>
      <c r="J253" s="20" t="s">
        <v>1129</v>
      </c>
      <c r="K253" s="21" t="s">
        <v>872</v>
      </c>
      <c r="L253" s="20" t="s">
        <v>204</v>
      </c>
    </row>
    <row r="254" spans="1:12" ht="17" x14ac:dyDescent="0.2">
      <c r="A254" s="21" t="str">
        <f t="shared" si="9"/>
        <v>PWR-MX480-2520-AC-R</v>
      </c>
      <c r="B254" s="20" t="s">
        <v>3</v>
      </c>
      <c r="C254" s="20" t="s">
        <v>8</v>
      </c>
      <c r="D254" s="20" t="s">
        <v>113</v>
      </c>
      <c r="E254" s="22" t="s">
        <v>142</v>
      </c>
      <c r="F254" s="21" t="s">
        <v>143</v>
      </c>
      <c r="G254" s="26">
        <v>10000</v>
      </c>
      <c r="H254" s="27">
        <v>0.8</v>
      </c>
      <c r="I254" s="28">
        <f t="shared" ref="I254:I317" si="13">G254-H254*G254</f>
        <v>2000</v>
      </c>
      <c r="J254" s="20" t="s">
        <v>1129</v>
      </c>
      <c r="L254" s="39" t="s">
        <v>204</v>
      </c>
    </row>
    <row r="255" spans="1:12" ht="17" x14ac:dyDescent="0.2">
      <c r="A255" s="21" t="str">
        <f t="shared" si="9"/>
        <v>PWR-MX80-AC-S</v>
      </c>
      <c r="B255" s="20" t="s">
        <v>3</v>
      </c>
      <c r="C255" s="20" t="s">
        <v>8</v>
      </c>
      <c r="D255" s="20" t="s">
        <v>113</v>
      </c>
      <c r="E255" s="22" t="s">
        <v>327</v>
      </c>
      <c r="F255" s="21" t="s">
        <v>328</v>
      </c>
      <c r="G255" s="26">
        <v>2500</v>
      </c>
      <c r="H255" s="27">
        <v>0.8</v>
      </c>
      <c r="I255" s="28">
        <f t="shared" si="13"/>
        <v>500</v>
      </c>
      <c r="J255" s="20" t="s">
        <v>1129</v>
      </c>
      <c r="L255" s="20" t="s">
        <v>204</v>
      </c>
    </row>
    <row r="256" spans="1:12" ht="34" x14ac:dyDescent="0.2">
      <c r="A256" s="21" t="str">
        <f t="shared" si="9"/>
        <v>RE-S-X6-64G-UB</v>
      </c>
      <c r="B256" s="20" t="s">
        <v>3</v>
      </c>
      <c r="C256" s="20" t="s">
        <v>8</v>
      </c>
      <c r="D256" s="20" t="s">
        <v>113</v>
      </c>
      <c r="E256" s="22" t="s">
        <v>144</v>
      </c>
      <c r="F256" s="21" t="s">
        <v>145</v>
      </c>
      <c r="G256" s="26">
        <v>10000</v>
      </c>
      <c r="H256" s="27">
        <v>0.8</v>
      </c>
      <c r="I256" s="28">
        <f t="shared" si="13"/>
        <v>2000</v>
      </c>
      <c r="J256" s="20" t="s">
        <v>1129</v>
      </c>
      <c r="L256" s="20" t="s">
        <v>204</v>
      </c>
    </row>
    <row r="257" spans="1:12" ht="34" x14ac:dyDescent="0.2">
      <c r="A257" s="21" t="str">
        <f t="shared" si="9"/>
        <v>S-FW-NPU</v>
      </c>
      <c r="B257" s="20" t="s">
        <v>3</v>
      </c>
      <c r="C257" s="20" t="s">
        <v>8</v>
      </c>
      <c r="D257" s="20" t="s">
        <v>113</v>
      </c>
      <c r="E257" s="22" t="s">
        <v>146</v>
      </c>
      <c r="F257" s="21" t="s">
        <v>147</v>
      </c>
      <c r="G257" s="26">
        <v>5000</v>
      </c>
      <c r="H257" s="27">
        <v>0.8</v>
      </c>
      <c r="I257" s="28">
        <f t="shared" si="13"/>
        <v>1000</v>
      </c>
      <c r="J257" s="20" t="s">
        <v>1129</v>
      </c>
      <c r="L257" s="20" t="s">
        <v>204</v>
      </c>
    </row>
    <row r="258" spans="1:12" ht="17" x14ac:dyDescent="0.2">
      <c r="A258" s="21" t="str">
        <f t="shared" si="9"/>
        <v>SCBE2-MX-BB</v>
      </c>
      <c r="B258" s="20" t="s">
        <v>3</v>
      </c>
      <c r="C258" s="20" t="s">
        <v>8</v>
      </c>
      <c r="D258" s="20" t="s">
        <v>113</v>
      </c>
      <c r="E258" s="22" t="s">
        <v>148</v>
      </c>
      <c r="F258" s="21" t="s">
        <v>149</v>
      </c>
      <c r="G258" s="26">
        <v>5000</v>
      </c>
      <c r="H258" s="27">
        <v>0.8</v>
      </c>
      <c r="I258" s="28">
        <f t="shared" si="13"/>
        <v>1000</v>
      </c>
      <c r="J258" s="20" t="s">
        <v>1129</v>
      </c>
      <c r="L258" s="20" t="s">
        <v>204</v>
      </c>
    </row>
    <row r="259" spans="1:12" ht="17" x14ac:dyDescent="0.2">
      <c r="A259" s="21" t="str">
        <f t="shared" ref="A259:A322" si="14">+E259</f>
        <v>SFP-1GE-LX</v>
      </c>
      <c r="B259" s="20" t="s">
        <v>3</v>
      </c>
      <c r="C259" s="20" t="s">
        <v>8</v>
      </c>
      <c r="D259" s="20" t="s">
        <v>113</v>
      </c>
      <c r="E259" s="22" t="s">
        <v>160</v>
      </c>
      <c r="F259" s="21" t="s">
        <v>161</v>
      </c>
      <c r="G259" s="26">
        <v>1000</v>
      </c>
      <c r="H259" s="27">
        <v>0.9</v>
      </c>
      <c r="I259" s="28">
        <f t="shared" si="13"/>
        <v>100</v>
      </c>
      <c r="J259" s="20" t="s">
        <v>1129</v>
      </c>
      <c r="L259" s="39" t="s">
        <v>204</v>
      </c>
    </row>
    <row r="260" spans="1:12" ht="34" x14ac:dyDescent="0.2">
      <c r="A260" s="21" t="str">
        <f t="shared" si="14"/>
        <v>SFPP-10GE-LR</v>
      </c>
      <c r="B260" s="20" t="s">
        <v>3</v>
      </c>
      <c r="C260" s="20" t="s">
        <v>8</v>
      </c>
      <c r="D260" s="20" t="s">
        <v>113</v>
      </c>
      <c r="E260" s="22" t="s">
        <v>156</v>
      </c>
      <c r="F260" s="21" t="s">
        <v>157</v>
      </c>
      <c r="G260" s="26">
        <v>4000</v>
      </c>
      <c r="H260" s="27">
        <v>0.89</v>
      </c>
      <c r="I260" s="28">
        <f t="shared" si="13"/>
        <v>440</v>
      </c>
      <c r="J260" s="20" t="s">
        <v>1129</v>
      </c>
      <c r="L260" s="20" t="s">
        <v>204</v>
      </c>
    </row>
    <row r="261" spans="1:12" ht="34" x14ac:dyDescent="0.2">
      <c r="A261" s="21" t="str">
        <f t="shared" si="14"/>
        <v>SFPP-10GE-SR</v>
      </c>
      <c r="B261" s="20" t="s">
        <v>3</v>
      </c>
      <c r="C261" s="20" t="s">
        <v>8</v>
      </c>
      <c r="D261" s="20" t="s">
        <v>113</v>
      </c>
      <c r="E261" s="22" t="s">
        <v>158</v>
      </c>
      <c r="F261" s="21" t="s">
        <v>159</v>
      </c>
      <c r="G261" s="26">
        <v>1050</v>
      </c>
      <c r="H261" s="27">
        <v>0.89</v>
      </c>
      <c r="I261" s="28">
        <f t="shared" si="13"/>
        <v>115.5</v>
      </c>
      <c r="J261" s="20" t="s">
        <v>1129</v>
      </c>
      <c r="L261" s="20" t="s">
        <v>204</v>
      </c>
    </row>
    <row r="262" spans="1:12" s="35" customFormat="1" ht="34" x14ac:dyDescent="0.2">
      <c r="A262" s="21" t="str">
        <f t="shared" si="14"/>
        <v>SOFTWARE/ MISC Support &amp; Maint for SDS</v>
      </c>
      <c r="B262" s="35" t="s">
        <v>6</v>
      </c>
      <c r="C262" s="35" t="s">
        <v>9</v>
      </c>
      <c r="D262" s="35" t="s">
        <v>113</v>
      </c>
      <c r="E262" s="54" t="s">
        <v>812</v>
      </c>
      <c r="F262" s="54"/>
      <c r="G262" s="55">
        <v>174261.39839999998</v>
      </c>
      <c r="H262" s="56">
        <v>0</v>
      </c>
      <c r="I262" s="57">
        <f t="shared" si="13"/>
        <v>174261.39839999998</v>
      </c>
      <c r="J262" s="35" t="s">
        <v>1129</v>
      </c>
      <c r="K262" s="54"/>
      <c r="L262" s="35" t="s">
        <v>899</v>
      </c>
    </row>
    <row r="263" spans="1:12" ht="17" x14ac:dyDescent="0.2">
      <c r="A263" s="21" t="str">
        <f t="shared" si="14"/>
        <v>SRX-SFP-10GE-SR</v>
      </c>
      <c r="B263" s="20" t="s">
        <v>3</v>
      </c>
      <c r="C263" s="20" t="s">
        <v>8</v>
      </c>
      <c r="D263" s="20" t="s">
        <v>113</v>
      </c>
      <c r="E263" s="22" t="s">
        <v>461</v>
      </c>
      <c r="F263" s="21" t="s">
        <v>400</v>
      </c>
      <c r="G263" s="26">
        <v>1500</v>
      </c>
      <c r="H263" s="27">
        <v>0.9</v>
      </c>
      <c r="I263" s="28">
        <f t="shared" si="13"/>
        <v>150</v>
      </c>
      <c r="J263" s="20" t="s">
        <v>1129</v>
      </c>
      <c r="L263" s="39" t="s">
        <v>204</v>
      </c>
    </row>
    <row r="264" spans="1:12" ht="17" x14ac:dyDescent="0.2">
      <c r="A264" s="21" t="str">
        <f t="shared" si="14"/>
        <v>SRX-SFP-1GE-SX</v>
      </c>
      <c r="B264" s="20" t="s">
        <v>3</v>
      </c>
      <c r="C264" s="20" t="s">
        <v>8</v>
      </c>
      <c r="D264" s="20" t="s">
        <v>113</v>
      </c>
      <c r="E264" s="22" t="s">
        <v>459</v>
      </c>
      <c r="F264" s="21" t="s">
        <v>460</v>
      </c>
      <c r="G264" s="26">
        <v>500</v>
      </c>
      <c r="H264" s="27">
        <v>0.9</v>
      </c>
      <c r="I264" s="28">
        <f t="shared" si="13"/>
        <v>50</v>
      </c>
      <c r="J264" s="20" t="s">
        <v>1129</v>
      </c>
      <c r="L264" s="39" t="s">
        <v>204</v>
      </c>
    </row>
    <row r="265" spans="1:12" s="40" customFormat="1" ht="17" x14ac:dyDescent="0.2">
      <c r="A265" s="21" t="str">
        <f t="shared" si="14"/>
        <v>SRX-XFP-10GE-LR</v>
      </c>
      <c r="B265" s="40" t="s">
        <v>3</v>
      </c>
      <c r="C265" s="40" t="s">
        <v>8</v>
      </c>
      <c r="D265" s="40" t="s">
        <v>113</v>
      </c>
      <c r="E265" s="45" t="s">
        <v>883</v>
      </c>
      <c r="F265" s="45" t="s">
        <v>882</v>
      </c>
      <c r="G265" s="51">
        <v>4000</v>
      </c>
      <c r="H265" s="43">
        <v>0.89</v>
      </c>
      <c r="I265" s="44" t="s">
        <v>1222</v>
      </c>
      <c r="J265" s="40" t="s">
        <v>1129</v>
      </c>
      <c r="K265" s="45" t="s">
        <v>1171</v>
      </c>
      <c r="L265" s="40" t="s">
        <v>204</v>
      </c>
    </row>
    <row r="266" spans="1:12" s="40" customFormat="1" ht="17" x14ac:dyDescent="0.2">
      <c r="A266" s="21" t="str">
        <f t="shared" si="14"/>
        <v>SRX-XFP-10GE-SR</v>
      </c>
      <c r="B266" s="40" t="s">
        <v>3</v>
      </c>
      <c r="C266" s="40" t="s">
        <v>8</v>
      </c>
      <c r="D266" s="40" t="s">
        <v>113</v>
      </c>
      <c r="E266" s="45" t="s">
        <v>881</v>
      </c>
      <c r="F266" s="45" t="s">
        <v>882</v>
      </c>
      <c r="G266" s="51">
        <v>1050</v>
      </c>
      <c r="H266" s="43">
        <v>0.89</v>
      </c>
      <c r="I266" s="44" t="s">
        <v>1222</v>
      </c>
      <c r="J266" s="40" t="s">
        <v>1129</v>
      </c>
      <c r="K266" s="45" t="s">
        <v>1172</v>
      </c>
      <c r="L266" s="40" t="s">
        <v>204</v>
      </c>
    </row>
    <row r="267" spans="1:12" ht="51" x14ac:dyDescent="0.2">
      <c r="A267" s="21" t="str">
        <f t="shared" si="14"/>
        <v>SRX1500-SYS-JB-AC</v>
      </c>
      <c r="B267" s="20" t="s">
        <v>3</v>
      </c>
      <c r="C267" s="20" t="s">
        <v>8</v>
      </c>
      <c r="D267" s="20" t="s">
        <v>113</v>
      </c>
      <c r="E267" s="22" t="s">
        <v>114</v>
      </c>
      <c r="F267" s="21" t="s">
        <v>115</v>
      </c>
      <c r="G267" s="26">
        <v>20000</v>
      </c>
      <c r="H267" s="27">
        <v>0.6</v>
      </c>
      <c r="I267" s="28">
        <f t="shared" si="13"/>
        <v>8000</v>
      </c>
      <c r="J267" s="20" t="s">
        <v>1129</v>
      </c>
      <c r="L267" s="20" t="s">
        <v>204</v>
      </c>
    </row>
    <row r="268" spans="1:12" ht="17" x14ac:dyDescent="0.2">
      <c r="A268" s="21" t="str">
        <f t="shared" si="14"/>
        <v>SRX4200-AC</v>
      </c>
      <c r="B268" s="20" t="s">
        <v>3</v>
      </c>
      <c r="C268" s="20" t="s">
        <v>8</v>
      </c>
      <c r="D268" s="20" t="s">
        <v>113</v>
      </c>
      <c r="E268" s="22" t="s">
        <v>119</v>
      </c>
      <c r="F268" s="21" t="s">
        <v>120</v>
      </c>
      <c r="G268" s="26">
        <v>40000</v>
      </c>
      <c r="H268" s="27">
        <v>0.6</v>
      </c>
      <c r="I268" s="28">
        <f t="shared" si="13"/>
        <v>16000</v>
      </c>
      <c r="J268" s="20" t="s">
        <v>1129</v>
      </c>
      <c r="K268" s="21" t="s">
        <v>905</v>
      </c>
      <c r="L268" s="20" t="s">
        <v>204</v>
      </c>
    </row>
    <row r="269" spans="1:12" ht="17" x14ac:dyDescent="0.2">
      <c r="A269" s="21" t="str">
        <f t="shared" si="14"/>
        <v>SRX4200-AC</v>
      </c>
      <c r="B269" s="20" t="s">
        <v>3</v>
      </c>
      <c r="C269" s="20" t="s">
        <v>8</v>
      </c>
      <c r="D269" s="20" t="s">
        <v>113</v>
      </c>
      <c r="E269" s="22" t="s">
        <v>119</v>
      </c>
      <c r="F269" s="21" t="s">
        <v>120</v>
      </c>
      <c r="G269" s="26">
        <v>40000</v>
      </c>
      <c r="H269" s="27">
        <v>0.6</v>
      </c>
      <c r="I269" s="28">
        <f t="shared" si="13"/>
        <v>16000</v>
      </c>
      <c r="J269" s="20" t="s">
        <v>1129</v>
      </c>
      <c r="L269" s="20" t="s">
        <v>204</v>
      </c>
    </row>
    <row r="270" spans="1:12" ht="17" x14ac:dyDescent="0.2">
      <c r="A270" s="21" t="str">
        <f t="shared" si="14"/>
        <v>SRX4200-JSB</v>
      </c>
      <c r="B270" s="20" t="s">
        <v>3</v>
      </c>
      <c r="C270" s="20" t="s">
        <v>8</v>
      </c>
      <c r="D270" s="20" t="s">
        <v>113</v>
      </c>
      <c r="E270" s="22" t="s">
        <v>121</v>
      </c>
      <c r="F270" s="21" t="s">
        <v>122</v>
      </c>
      <c r="G270" s="26">
        <v>46000</v>
      </c>
      <c r="H270" s="27">
        <v>0.42000000000000004</v>
      </c>
      <c r="I270" s="28">
        <f t="shared" si="13"/>
        <v>26679.999999999996</v>
      </c>
      <c r="J270" s="20" t="s">
        <v>1129</v>
      </c>
      <c r="L270" s="20" t="s">
        <v>204</v>
      </c>
    </row>
    <row r="271" spans="1:12" ht="17" x14ac:dyDescent="0.2">
      <c r="A271" s="21" t="str">
        <f t="shared" si="14"/>
        <v>SVC-COR-S-NAT-FW</v>
      </c>
      <c r="B271" s="20" t="s">
        <v>3</v>
      </c>
      <c r="C271" s="20" t="s">
        <v>9</v>
      </c>
      <c r="D271" s="20" t="s">
        <v>113</v>
      </c>
      <c r="E271" s="22" t="s">
        <v>150</v>
      </c>
      <c r="F271" s="21" t="s">
        <v>151</v>
      </c>
      <c r="G271" s="26">
        <v>976.5</v>
      </c>
      <c r="H271" s="27">
        <v>0.1986</v>
      </c>
      <c r="I271" s="28">
        <f t="shared" si="13"/>
        <v>782.56709999999998</v>
      </c>
      <c r="J271" s="20" t="s">
        <v>1129</v>
      </c>
      <c r="L271" s="20" t="s">
        <v>204</v>
      </c>
    </row>
    <row r="272" spans="1:12" ht="17" x14ac:dyDescent="0.2">
      <c r="A272" s="21" t="str">
        <f t="shared" si="14"/>
        <v xml:space="preserve">SVC-COR-SRX4200JSB </v>
      </c>
      <c r="B272" s="20" t="s">
        <v>3</v>
      </c>
      <c r="C272" s="20" t="s">
        <v>9</v>
      </c>
      <c r="D272" s="20" t="s">
        <v>113</v>
      </c>
      <c r="E272" s="22" t="s">
        <v>123</v>
      </c>
      <c r="F272" s="21" t="s">
        <v>124</v>
      </c>
      <c r="G272" s="26">
        <v>19828.53</v>
      </c>
      <c r="H272" s="27">
        <v>0.1986</v>
      </c>
      <c r="I272" s="28">
        <f t="shared" si="13"/>
        <v>15890.583941999999</v>
      </c>
      <c r="J272" s="20" t="s">
        <v>1129</v>
      </c>
      <c r="L272" s="39" t="s">
        <v>204</v>
      </c>
    </row>
    <row r="273" spans="1:12" ht="17" x14ac:dyDescent="0.2">
      <c r="A273" s="21" t="str">
        <f t="shared" si="14"/>
        <v>SVC-ND-MX80</v>
      </c>
      <c r="B273" s="20" t="s">
        <v>3</v>
      </c>
      <c r="C273" s="20" t="s">
        <v>9</v>
      </c>
      <c r="D273" s="20" t="s">
        <v>113</v>
      </c>
      <c r="E273" s="22" t="s">
        <v>331</v>
      </c>
      <c r="F273" s="21" t="s">
        <v>332</v>
      </c>
      <c r="G273" s="26">
        <v>9653.4</v>
      </c>
      <c r="H273" s="27">
        <v>0.19859945718606919</v>
      </c>
      <c r="I273" s="28">
        <f t="shared" si="13"/>
        <v>7736.24</v>
      </c>
      <c r="J273" s="20" t="s">
        <v>1129</v>
      </c>
      <c r="L273" s="20" t="s">
        <v>204</v>
      </c>
    </row>
    <row r="274" spans="1:12" ht="17" x14ac:dyDescent="0.2">
      <c r="A274" s="21" t="str">
        <f t="shared" si="14"/>
        <v>SVC-SD-MPC3NG</v>
      </c>
      <c r="B274" s="20" t="s">
        <v>3</v>
      </c>
      <c r="C274" s="20" t="s">
        <v>9</v>
      </c>
      <c r="D274" s="20" t="s">
        <v>113</v>
      </c>
      <c r="E274" s="22" t="s">
        <v>152</v>
      </c>
      <c r="F274" s="21" t="s">
        <v>153</v>
      </c>
      <c r="G274" s="26">
        <v>14351.76</v>
      </c>
      <c r="H274" s="27">
        <v>0.1986</v>
      </c>
      <c r="I274" s="28">
        <f t="shared" si="13"/>
        <v>11501.500464000001</v>
      </c>
      <c r="J274" s="20" t="s">
        <v>1129</v>
      </c>
      <c r="L274" s="20" t="s">
        <v>204</v>
      </c>
    </row>
    <row r="275" spans="1:12" ht="17" x14ac:dyDescent="0.2">
      <c r="A275" s="21" t="str">
        <f t="shared" si="14"/>
        <v>SVC-SD-MX240</v>
      </c>
      <c r="B275" s="20" t="s">
        <v>3</v>
      </c>
      <c r="C275" s="20" t="s">
        <v>9</v>
      </c>
      <c r="D275" s="20" t="s">
        <v>113</v>
      </c>
      <c r="E275" s="22" t="s">
        <v>154</v>
      </c>
      <c r="F275" s="21" t="s">
        <v>155</v>
      </c>
      <c r="G275" s="26">
        <v>19613.7</v>
      </c>
      <c r="H275" s="27">
        <v>0.1986</v>
      </c>
      <c r="I275" s="28">
        <f t="shared" si="13"/>
        <v>15718.419180000001</v>
      </c>
      <c r="J275" s="20" t="s">
        <v>1129</v>
      </c>
      <c r="L275" s="20" t="s">
        <v>204</v>
      </c>
    </row>
    <row r="276" spans="1:12" ht="17" x14ac:dyDescent="0.2">
      <c r="A276" s="21" t="str">
        <f t="shared" si="14"/>
        <v>SVC-SD-SRX1500JB</v>
      </c>
      <c r="B276" s="20" t="s">
        <v>3</v>
      </c>
      <c r="C276" s="20" t="s">
        <v>9</v>
      </c>
      <c r="D276" s="20" t="s">
        <v>113</v>
      </c>
      <c r="E276" s="22" t="s">
        <v>116</v>
      </c>
      <c r="F276" s="21" t="s">
        <v>117</v>
      </c>
      <c r="G276" s="26">
        <v>7845.48</v>
      </c>
      <c r="H276" s="27">
        <v>0.19859970326863363</v>
      </c>
      <c r="I276" s="28">
        <f t="shared" si="13"/>
        <v>6287.37</v>
      </c>
      <c r="J276" s="20" t="s">
        <v>1129</v>
      </c>
      <c r="L276" s="20" t="s">
        <v>204</v>
      </c>
    </row>
    <row r="277" spans="1:12" ht="17" x14ac:dyDescent="0.2">
      <c r="A277" s="21" t="str">
        <f t="shared" si="14"/>
        <v>SVC-SD-SRX4200HW</v>
      </c>
      <c r="B277" s="20" t="s">
        <v>3</v>
      </c>
      <c r="C277" s="20" t="s">
        <v>9</v>
      </c>
      <c r="D277" s="20" t="s">
        <v>113</v>
      </c>
      <c r="E277" s="22" t="s">
        <v>125</v>
      </c>
      <c r="F277" s="21" t="s">
        <v>126</v>
      </c>
      <c r="G277" s="26">
        <v>14840.01</v>
      </c>
      <c r="H277" s="27">
        <v>0.1986</v>
      </c>
      <c r="I277" s="28">
        <f t="shared" si="13"/>
        <v>11892.784014000001</v>
      </c>
      <c r="J277" s="20" t="s">
        <v>1129</v>
      </c>
      <c r="L277" s="20" t="s">
        <v>204</v>
      </c>
    </row>
    <row r="278" spans="1:12" ht="34" x14ac:dyDescent="0.2">
      <c r="A278" s="21" t="str">
        <f t="shared" si="14"/>
        <v>EX-SFP-1GE-SX</v>
      </c>
      <c r="B278" s="20" t="s">
        <v>3</v>
      </c>
      <c r="C278" s="71" t="s">
        <v>8</v>
      </c>
      <c r="D278" s="71" t="s">
        <v>113</v>
      </c>
      <c r="E278" s="83" t="s">
        <v>910</v>
      </c>
      <c r="F278" s="75" t="s">
        <v>911</v>
      </c>
      <c r="G278" s="26">
        <v>500</v>
      </c>
      <c r="H278" s="27">
        <v>0.89</v>
      </c>
      <c r="I278" s="28">
        <f t="shared" si="13"/>
        <v>55</v>
      </c>
      <c r="J278" s="20" t="s">
        <v>1129</v>
      </c>
      <c r="K278" s="75"/>
      <c r="L278" s="71" t="s">
        <v>204</v>
      </c>
    </row>
    <row r="279" spans="1:12" ht="17" x14ac:dyDescent="0.2">
      <c r="A279" s="21" t="str">
        <f t="shared" si="14"/>
        <v>SPX5K-SPC-4-15-320</v>
      </c>
      <c r="B279" s="20" t="s">
        <v>3</v>
      </c>
      <c r="C279" s="20" t="s">
        <v>8</v>
      </c>
      <c r="D279" s="36" t="s">
        <v>113</v>
      </c>
      <c r="E279" s="68" t="s">
        <v>942</v>
      </c>
      <c r="F279" s="36" t="s">
        <v>943</v>
      </c>
      <c r="G279" s="84">
        <v>100000</v>
      </c>
      <c r="H279" s="27">
        <v>0.57599999999999996</v>
      </c>
      <c r="I279" s="28">
        <f t="shared" si="13"/>
        <v>42400.000000000007</v>
      </c>
      <c r="J279" s="20" t="s">
        <v>1129</v>
      </c>
      <c r="K279" s="21" t="s">
        <v>982</v>
      </c>
      <c r="L279" s="39" t="s">
        <v>204</v>
      </c>
    </row>
    <row r="280" spans="1:12" ht="17" x14ac:dyDescent="0.2">
      <c r="A280" s="21" t="str">
        <f t="shared" si="14"/>
        <v>SRX-MIC-10XG-SFPP</v>
      </c>
      <c r="B280" s="20" t="s">
        <v>3</v>
      </c>
      <c r="C280" s="20" t="s">
        <v>8</v>
      </c>
      <c r="D280" s="36" t="s">
        <v>113</v>
      </c>
      <c r="E280" s="68" t="s">
        <v>944</v>
      </c>
      <c r="F280" s="36" t="s">
        <v>945</v>
      </c>
      <c r="G280" s="84">
        <v>45000</v>
      </c>
      <c r="H280" s="27">
        <v>0.57599999999999996</v>
      </c>
      <c r="I280" s="28">
        <v>19080</v>
      </c>
      <c r="J280" s="20" t="s">
        <v>1129</v>
      </c>
      <c r="K280" s="21" t="s">
        <v>982</v>
      </c>
      <c r="L280" s="39" t="s">
        <v>204</v>
      </c>
    </row>
    <row r="281" spans="1:12" s="40" customFormat="1" ht="17" x14ac:dyDescent="0.2">
      <c r="A281" s="21" t="str">
        <f t="shared" si="14"/>
        <v>SRX5600-PWR-AC</v>
      </c>
      <c r="B281" s="40" t="s">
        <v>3</v>
      </c>
      <c r="C281" s="40" t="s">
        <v>8</v>
      </c>
      <c r="D281" s="85" t="s">
        <v>113</v>
      </c>
      <c r="E281" s="85" t="s">
        <v>946</v>
      </c>
      <c r="F281" s="85" t="s">
        <v>947</v>
      </c>
      <c r="G281" s="86">
        <v>2000</v>
      </c>
      <c r="H281" s="43">
        <v>0</v>
      </c>
      <c r="I281" s="44" t="s">
        <v>1222</v>
      </c>
      <c r="J281" s="40" t="s">
        <v>1129</v>
      </c>
      <c r="K281" s="45" t="s">
        <v>982</v>
      </c>
    </row>
    <row r="282" spans="1:12" s="40" customFormat="1" ht="17" x14ac:dyDescent="0.2">
      <c r="A282" s="21" t="str">
        <f t="shared" si="14"/>
        <v>SRX5600BASE-HC-AC</v>
      </c>
      <c r="B282" s="40" t="s">
        <v>3</v>
      </c>
      <c r="C282" s="40" t="s">
        <v>8</v>
      </c>
      <c r="D282" s="85" t="s">
        <v>113</v>
      </c>
      <c r="E282" s="85" t="s">
        <v>948</v>
      </c>
      <c r="F282" s="85" t="s">
        <v>949</v>
      </c>
      <c r="G282" s="86">
        <v>20000</v>
      </c>
      <c r="H282" s="43">
        <v>0</v>
      </c>
      <c r="I282" s="44" t="s">
        <v>1222</v>
      </c>
      <c r="J282" s="40" t="s">
        <v>1129</v>
      </c>
      <c r="K282" s="45" t="s">
        <v>982</v>
      </c>
    </row>
    <row r="283" spans="1:12" ht="17" x14ac:dyDescent="0.2">
      <c r="A283" s="21" t="str">
        <f t="shared" si="14"/>
        <v>SRX5K-MPC</v>
      </c>
      <c r="B283" s="20" t="s">
        <v>3</v>
      </c>
      <c r="C283" s="20" t="s">
        <v>8</v>
      </c>
      <c r="D283" s="36" t="s">
        <v>113</v>
      </c>
      <c r="E283" s="68" t="s">
        <v>950</v>
      </c>
      <c r="F283" s="36" t="s">
        <v>951</v>
      </c>
      <c r="G283" s="84">
        <v>89500</v>
      </c>
      <c r="H283" s="27">
        <v>0.57599999999999996</v>
      </c>
      <c r="I283" s="28">
        <v>37948</v>
      </c>
      <c r="J283" s="20" t="s">
        <v>1129</v>
      </c>
      <c r="K283" s="21" t="s">
        <v>982</v>
      </c>
      <c r="L283" s="39" t="s">
        <v>204</v>
      </c>
    </row>
    <row r="284" spans="1:12" ht="17" x14ac:dyDescent="0.2">
      <c r="A284" s="21" t="str">
        <f t="shared" si="14"/>
        <v>SRX5K-RE-1800X4</v>
      </c>
      <c r="B284" s="20" t="s">
        <v>3</v>
      </c>
      <c r="C284" s="20" t="s">
        <v>8</v>
      </c>
      <c r="D284" s="36" t="s">
        <v>113</v>
      </c>
      <c r="E284" s="68" t="s">
        <v>952</v>
      </c>
      <c r="F284" s="36" t="s">
        <v>953</v>
      </c>
      <c r="G284" s="84">
        <v>35000</v>
      </c>
      <c r="H284" s="27">
        <v>0.57599999999999996</v>
      </c>
      <c r="I284" s="28">
        <v>14840</v>
      </c>
      <c r="J284" s="20" t="s">
        <v>1129</v>
      </c>
      <c r="K284" s="21" t="s">
        <v>982</v>
      </c>
      <c r="L284" s="39" t="s">
        <v>204</v>
      </c>
    </row>
    <row r="285" spans="1:12" ht="17" x14ac:dyDescent="0.2">
      <c r="A285" s="21" t="str">
        <f t="shared" si="14"/>
        <v>SRX5K-SCBE</v>
      </c>
      <c r="B285" s="20" t="s">
        <v>3</v>
      </c>
      <c r="C285" s="20" t="s">
        <v>8</v>
      </c>
      <c r="D285" s="36" t="s">
        <v>113</v>
      </c>
      <c r="E285" s="68" t="s">
        <v>954</v>
      </c>
      <c r="F285" s="36" t="s">
        <v>955</v>
      </c>
      <c r="G285" s="84">
        <v>20000</v>
      </c>
      <c r="H285" s="27">
        <v>0.57599999999999996</v>
      </c>
      <c r="I285" s="28">
        <v>8480</v>
      </c>
      <c r="J285" s="20" t="s">
        <v>1129</v>
      </c>
      <c r="K285" s="21" t="s">
        <v>982</v>
      </c>
      <c r="L285" s="39" t="s">
        <v>204</v>
      </c>
    </row>
    <row r="286" spans="1:12" ht="17" x14ac:dyDescent="0.2">
      <c r="A286" s="21" t="str">
        <f t="shared" si="14"/>
        <v>SRX4200</v>
      </c>
      <c r="B286" s="20" t="s">
        <v>3</v>
      </c>
      <c r="C286" s="20" t="s">
        <v>8</v>
      </c>
      <c r="D286" s="20" t="s">
        <v>113</v>
      </c>
      <c r="E286" s="22" t="s">
        <v>1010</v>
      </c>
      <c r="F286" s="21" t="s">
        <v>1011</v>
      </c>
      <c r="G286" s="26">
        <v>40000</v>
      </c>
      <c r="H286" s="27">
        <v>0.57599999999999996</v>
      </c>
      <c r="I286" s="28">
        <v>16960</v>
      </c>
      <c r="J286" s="20" t="s">
        <v>1129</v>
      </c>
      <c r="L286" s="39" t="s">
        <v>204</v>
      </c>
    </row>
    <row r="287" spans="1:12" ht="17" x14ac:dyDescent="0.2">
      <c r="A287" s="21" t="str">
        <f t="shared" si="14"/>
        <v>JUNOS</v>
      </c>
      <c r="B287" s="20" t="s">
        <v>3</v>
      </c>
      <c r="C287" s="20" t="s">
        <v>8</v>
      </c>
      <c r="D287" s="29" t="s">
        <v>113</v>
      </c>
      <c r="E287" s="30" t="s">
        <v>1028</v>
      </c>
      <c r="F287" s="31" t="s">
        <v>330</v>
      </c>
      <c r="G287" s="53">
        <v>10000</v>
      </c>
      <c r="H287" s="27">
        <v>0.8</v>
      </c>
      <c r="I287" s="28">
        <f t="shared" si="13"/>
        <v>2000</v>
      </c>
      <c r="J287" s="20" t="s">
        <v>1129</v>
      </c>
    </row>
    <row r="288" spans="1:12" ht="17" x14ac:dyDescent="0.2">
      <c r="A288" s="21" t="str">
        <f t="shared" si="14"/>
        <v>HK Installation</v>
      </c>
      <c r="B288" s="20" t="s">
        <v>3</v>
      </c>
      <c r="C288" s="20" t="s">
        <v>10</v>
      </c>
      <c r="D288" s="20" t="s">
        <v>679</v>
      </c>
      <c r="E288" s="22" t="s">
        <v>681</v>
      </c>
      <c r="F288" s="21" t="s">
        <v>681</v>
      </c>
      <c r="G288" s="26">
        <v>3000</v>
      </c>
      <c r="H288" s="27">
        <v>0</v>
      </c>
      <c r="I288" s="28">
        <f t="shared" si="13"/>
        <v>3000</v>
      </c>
      <c r="J288" s="20" t="s">
        <v>932</v>
      </c>
      <c r="L288" s="20" t="s">
        <v>897</v>
      </c>
    </row>
    <row r="289" spans="1:12" ht="17" x14ac:dyDescent="0.2">
      <c r="A289" s="21" t="str">
        <f t="shared" si="14"/>
        <v>Outside China installation charges</v>
      </c>
      <c r="B289" s="20" t="s">
        <v>3</v>
      </c>
      <c r="C289" s="20" t="s">
        <v>10</v>
      </c>
      <c r="D289" s="20" t="s">
        <v>679</v>
      </c>
      <c r="E289" s="22" t="s">
        <v>680</v>
      </c>
      <c r="F289" s="21" t="s">
        <v>680</v>
      </c>
      <c r="G289" s="26">
        <v>5000</v>
      </c>
      <c r="H289" s="27">
        <v>0</v>
      </c>
      <c r="I289" s="28">
        <f t="shared" si="13"/>
        <v>5000</v>
      </c>
      <c r="J289" s="20" t="s">
        <v>932</v>
      </c>
      <c r="L289" s="20" t="s">
        <v>897</v>
      </c>
    </row>
    <row r="290" spans="1:12" s="40" customFormat="1" ht="17" x14ac:dyDescent="0.2">
      <c r="A290" s="21" t="str">
        <f t="shared" si="14"/>
        <v>01GX367</v>
      </c>
      <c r="B290" s="40" t="s">
        <v>2</v>
      </c>
      <c r="C290" s="40" t="s">
        <v>8</v>
      </c>
      <c r="D290" s="40" t="s">
        <v>80</v>
      </c>
      <c r="E290" s="45" t="s">
        <v>880</v>
      </c>
      <c r="F290" s="45" t="s">
        <v>81</v>
      </c>
      <c r="G290" s="51">
        <v>689</v>
      </c>
      <c r="H290" s="43">
        <v>9.9999999999999978E-2</v>
      </c>
      <c r="I290" s="44" t="s">
        <v>1222</v>
      </c>
      <c r="J290" s="40" t="s">
        <v>932</v>
      </c>
      <c r="K290" s="45" t="s">
        <v>1173</v>
      </c>
      <c r="L290" s="40" t="s">
        <v>204</v>
      </c>
    </row>
    <row r="291" spans="1:12" s="40" customFormat="1" ht="17" x14ac:dyDescent="0.2">
      <c r="A291" s="21" t="str">
        <f t="shared" si="14"/>
        <v>3 YR Support - 7X02TURC00</v>
      </c>
      <c r="B291" s="40" t="s">
        <v>2</v>
      </c>
      <c r="C291" s="40" t="s">
        <v>8</v>
      </c>
      <c r="D291" s="40" t="s">
        <v>80</v>
      </c>
      <c r="E291" s="45" t="s">
        <v>617</v>
      </c>
      <c r="F291" s="45" t="s">
        <v>616</v>
      </c>
      <c r="G291" s="51">
        <v>559</v>
      </c>
      <c r="H291" s="43">
        <v>9.9999999999999978E-2</v>
      </c>
      <c r="I291" s="44" t="s">
        <v>1222</v>
      </c>
      <c r="J291" s="40" t="s">
        <v>934</v>
      </c>
      <c r="K291" s="45" t="s">
        <v>900</v>
      </c>
      <c r="L291" s="40" t="s">
        <v>204</v>
      </c>
    </row>
    <row r="292" spans="1:12" s="40" customFormat="1" ht="17" x14ac:dyDescent="0.2">
      <c r="A292" s="21" t="str">
        <f t="shared" si="14"/>
        <v>5563AC1</v>
      </c>
      <c r="B292" s="40" t="s">
        <v>2</v>
      </c>
      <c r="C292" s="40" t="s">
        <v>8</v>
      </c>
      <c r="D292" s="40" t="s">
        <v>80</v>
      </c>
      <c r="E292" s="45" t="s">
        <v>651</v>
      </c>
      <c r="F292" s="45" t="s">
        <v>652</v>
      </c>
      <c r="G292" s="51">
        <v>11908.06</v>
      </c>
      <c r="H292" s="43">
        <v>0</v>
      </c>
      <c r="I292" s="44" t="s">
        <v>1222</v>
      </c>
      <c r="J292" s="40" t="s">
        <v>934</v>
      </c>
      <c r="K292" s="45" t="s">
        <v>900</v>
      </c>
      <c r="L292" s="40" t="s">
        <v>204</v>
      </c>
    </row>
    <row r="293" spans="1:12" ht="17" x14ac:dyDescent="0.2">
      <c r="A293" s="21" t="str">
        <f t="shared" si="14"/>
        <v>5PS7A01504</v>
      </c>
      <c r="B293" s="20" t="s">
        <v>2</v>
      </c>
      <c r="C293" s="20" t="s">
        <v>9</v>
      </c>
      <c r="D293" s="20" t="s">
        <v>80</v>
      </c>
      <c r="E293" s="22" t="s">
        <v>1301</v>
      </c>
      <c r="F293" s="21" t="s">
        <v>81</v>
      </c>
      <c r="G293" s="26">
        <v>1539</v>
      </c>
      <c r="H293" s="27">
        <v>0.15</v>
      </c>
      <c r="I293" s="28">
        <f t="shared" si="13"/>
        <v>1308.1500000000001</v>
      </c>
      <c r="J293" s="20" t="s">
        <v>934</v>
      </c>
      <c r="L293" s="20" t="s">
        <v>204</v>
      </c>
    </row>
    <row r="294" spans="1:12" s="40" customFormat="1" ht="17" x14ac:dyDescent="0.2">
      <c r="A294" s="21" t="str">
        <f t="shared" si="14"/>
        <v>6462AC1</v>
      </c>
      <c r="B294" s="40" t="s">
        <v>2</v>
      </c>
      <c r="C294" s="40" t="s">
        <v>8</v>
      </c>
      <c r="D294" s="40" t="s">
        <v>80</v>
      </c>
      <c r="E294" s="45" t="s">
        <v>649</v>
      </c>
      <c r="F294" s="45" t="s">
        <v>650</v>
      </c>
      <c r="G294" s="51">
        <v>12266.86</v>
      </c>
      <c r="H294" s="43">
        <v>0</v>
      </c>
      <c r="I294" s="44" t="s">
        <v>1222</v>
      </c>
      <c r="J294" s="40" t="s">
        <v>934</v>
      </c>
      <c r="K294" s="45" t="s">
        <v>900</v>
      </c>
      <c r="L294" s="40" t="s">
        <v>204</v>
      </c>
    </row>
    <row r="295" spans="1:12" ht="17" x14ac:dyDescent="0.2">
      <c r="A295" s="21" t="str">
        <f t="shared" si="14"/>
        <v>ACCH Support &amp; Maint for SDS</v>
      </c>
      <c r="B295" s="20" t="s">
        <v>2</v>
      </c>
      <c r="C295" s="20" t="s">
        <v>9</v>
      </c>
      <c r="D295" s="20" t="s">
        <v>80</v>
      </c>
      <c r="E295" s="34" t="s">
        <v>760</v>
      </c>
      <c r="G295" s="26">
        <v>2146</v>
      </c>
      <c r="H295" s="27">
        <v>0</v>
      </c>
      <c r="I295" s="28">
        <f t="shared" si="13"/>
        <v>2146</v>
      </c>
      <c r="J295" s="20" t="s">
        <v>934</v>
      </c>
      <c r="L295" s="20" t="s">
        <v>204</v>
      </c>
    </row>
    <row r="296" spans="1:12" ht="17" x14ac:dyDescent="0.2">
      <c r="A296" s="21" t="str">
        <f t="shared" si="14"/>
        <v>AEFK Support &amp; Maint for SDS</v>
      </c>
      <c r="B296" s="20" t="s">
        <v>2</v>
      </c>
      <c r="C296" s="20" t="s">
        <v>9</v>
      </c>
      <c r="D296" s="20" t="s">
        <v>80</v>
      </c>
      <c r="E296" s="34" t="s">
        <v>801</v>
      </c>
      <c r="G296" s="26">
        <v>1500</v>
      </c>
      <c r="H296" s="27">
        <v>0</v>
      </c>
      <c r="I296" s="28">
        <f t="shared" si="13"/>
        <v>1500</v>
      </c>
      <c r="J296" s="20" t="s">
        <v>934</v>
      </c>
      <c r="L296" s="20" t="s">
        <v>204</v>
      </c>
    </row>
    <row r="297" spans="1:12" ht="17" x14ac:dyDescent="0.2">
      <c r="A297" s="21" t="str">
        <f t="shared" si="14"/>
        <v>BIHY Support &amp; Maint for SDS</v>
      </c>
      <c r="B297" s="20" t="s">
        <v>2</v>
      </c>
      <c r="C297" s="20" t="s">
        <v>9</v>
      </c>
      <c r="D297" s="20" t="s">
        <v>80</v>
      </c>
      <c r="E297" s="34" t="s">
        <v>806</v>
      </c>
      <c r="G297" s="26">
        <v>1500</v>
      </c>
      <c r="H297" s="27">
        <v>0</v>
      </c>
      <c r="I297" s="28">
        <f t="shared" si="13"/>
        <v>1500</v>
      </c>
      <c r="J297" s="20" t="s">
        <v>934</v>
      </c>
      <c r="L297" s="20" t="s">
        <v>204</v>
      </c>
    </row>
    <row r="298" spans="1:12" ht="17" x14ac:dyDescent="0.2">
      <c r="A298" s="21" t="str">
        <f t="shared" si="14"/>
        <v>BYLG Support &amp; Maint for SDS</v>
      </c>
      <c r="B298" s="20" t="s">
        <v>2</v>
      </c>
      <c r="C298" s="20" t="s">
        <v>9</v>
      </c>
      <c r="D298" s="20" t="s">
        <v>80</v>
      </c>
      <c r="E298" s="34" t="s">
        <v>737</v>
      </c>
      <c r="G298" s="26">
        <v>23431.433999999997</v>
      </c>
      <c r="H298" s="27">
        <v>0</v>
      </c>
      <c r="I298" s="28">
        <f t="shared" si="13"/>
        <v>23431.433999999997</v>
      </c>
      <c r="J298" s="20" t="s">
        <v>934</v>
      </c>
      <c r="L298" s="20" t="s">
        <v>204</v>
      </c>
    </row>
    <row r="299" spans="1:12" ht="17" x14ac:dyDescent="0.2">
      <c r="A299" s="21" t="str">
        <f t="shared" si="14"/>
        <v>CASQ Support &amp; Maint for SDS</v>
      </c>
      <c r="B299" s="20" t="s">
        <v>2</v>
      </c>
      <c r="C299" s="20" t="s">
        <v>9</v>
      </c>
      <c r="D299" s="20" t="s">
        <v>80</v>
      </c>
      <c r="E299" s="34" t="s">
        <v>798</v>
      </c>
      <c r="G299" s="26">
        <v>1500</v>
      </c>
      <c r="H299" s="27">
        <v>0</v>
      </c>
      <c r="I299" s="28">
        <f t="shared" si="13"/>
        <v>1500</v>
      </c>
      <c r="J299" s="20" t="s">
        <v>934</v>
      </c>
      <c r="L299" s="20" t="s">
        <v>204</v>
      </c>
    </row>
    <row r="300" spans="1:12" ht="17" x14ac:dyDescent="0.2">
      <c r="A300" s="21" t="str">
        <f t="shared" si="14"/>
        <v>CASZ Support &amp; Maint for SDS</v>
      </c>
      <c r="B300" s="20" t="s">
        <v>2</v>
      </c>
      <c r="C300" s="20" t="s">
        <v>9</v>
      </c>
      <c r="D300" s="20" t="s">
        <v>80</v>
      </c>
      <c r="E300" s="34" t="s">
        <v>784</v>
      </c>
      <c r="G300" s="26">
        <v>1061.3999999999999</v>
      </c>
      <c r="H300" s="27">
        <v>0</v>
      </c>
      <c r="I300" s="28">
        <f t="shared" si="13"/>
        <v>1061.3999999999999</v>
      </c>
      <c r="J300" s="20" t="s">
        <v>934</v>
      </c>
      <c r="L300" s="20" t="s">
        <v>204</v>
      </c>
    </row>
    <row r="301" spans="1:12" ht="17" x14ac:dyDescent="0.2">
      <c r="A301" s="21" t="str">
        <f t="shared" si="14"/>
        <v>CATZ Support &amp; Maint for SDS</v>
      </c>
      <c r="B301" s="20" t="s">
        <v>2</v>
      </c>
      <c r="C301" s="20" t="s">
        <v>9</v>
      </c>
      <c r="D301" s="20" t="s">
        <v>80</v>
      </c>
      <c r="E301" s="34" t="s">
        <v>785</v>
      </c>
      <c r="G301" s="26">
        <v>1061.3999999999999</v>
      </c>
      <c r="H301" s="27">
        <v>0</v>
      </c>
      <c r="I301" s="28">
        <f t="shared" si="13"/>
        <v>1061.3999999999999</v>
      </c>
      <c r="J301" s="20" t="s">
        <v>934</v>
      </c>
      <c r="L301" s="20" t="s">
        <v>204</v>
      </c>
    </row>
    <row r="302" spans="1:12" ht="17" x14ac:dyDescent="0.2">
      <c r="A302" s="21" t="str">
        <f t="shared" si="14"/>
        <v>CMDG Support &amp; Maint for SDS</v>
      </c>
      <c r="B302" s="20" t="s">
        <v>2</v>
      </c>
      <c r="C302" s="20" t="s">
        <v>9</v>
      </c>
      <c r="D302" s="20" t="s">
        <v>80</v>
      </c>
      <c r="E302" s="34" t="s">
        <v>776</v>
      </c>
      <c r="G302" s="26">
        <v>1061.3999999999999</v>
      </c>
      <c r="H302" s="27">
        <v>0</v>
      </c>
      <c r="I302" s="28">
        <f t="shared" si="13"/>
        <v>1061.3999999999999</v>
      </c>
      <c r="J302" s="20" t="s">
        <v>934</v>
      </c>
      <c r="L302" s="20" t="s">
        <v>204</v>
      </c>
    </row>
    <row r="303" spans="1:12" ht="17" x14ac:dyDescent="0.2">
      <c r="A303" s="21" t="str">
        <f t="shared" si="14"/>
        <v>CORK Support &amp; Maint for SDS</v>
      </c>
      <c r="B303" s="20" t="s">
        <v>2</v>
      </c>
      <c r="C303" s="20" t="s">
        <v>9</v>
      </c>
      <c r="D303" s="20" t="s">
        <v>80</v>
      </c>
      <c r="E303" s="34" t="s">
        <v>738</v>
      </c>
      <c r="G303" s="26">
        <v>2320</v>
      </c>
      <c r="H303" s="27">
        <v>0</v>
      </c>
      <c r="I303" s="28">
        <f t="shared" si="13"/>
        <v>2320</v>
      </c>
      <c r="J303" s="20" t="s">
        <v>934</v>
      </c>
      <c r="L303" s="20" t="s">
        <v>204</v>
      </c>
    </row>
    <row r="304" spans="1:12" ht="17" x14ac:dyDescent="0.2">
      <c r="A304" s="21" t="str">
        <f t="shared" si="14"/>
        <v>CPSZ Support &amp; Maint for SDS</v>
      </c>
      <c r="B304" s="20" t="s">
        <v>2</v>
      </c>
      <c r="C304" s="20" t="s">
        <v>9</v>
      </c>
      <c r="D304" s="20" t="s">
        <v>80</v>
      </c>
      <c r="E304" s="34" t="s">
        <v>771</v>
      </c>
      <c r="G304" s="26">
        <v>1061.3999999999999</v>
      </c>
      <c r="H304" s="27">
        <v>0</v>
      </c>
      <c r="I304" s="28">
        <f t="shared" si="13"/>
        <v>1061.3999999999999</v>
      </c>
      <c r="J304" s="20" t="s">
        <v>934</v>
      </c>
      <c r="L304" s="20" t="s">
        <v>204</v>
      </c>
    </row>
    <row r="305" spans="1:12" ht="17" x14ac:dyDescent="0.2">
      <c r="A305" s="21" t="str">
        <f t="shared" si="14"/>
        <v>CSAT Support &amp; Maint for SDS</v>
      </c>
      <c r="B305" s="20" t="s">
        <v>2</v>
      </c>
      <c r="C305" s="20" t="s">
        <v>9</v>
      </c>
      <c r="D305" s="20" t="s">
        <v>80</v>
      </c>
      <c r="E305" s="34" t="s">
        <v>809</v>
      </c>
      <c r="G305" s="26">
        <v>1500</v>
      </c>
      <c r="H305" s="27">
        <v>0</v>
      </c>
      <c r="I305" s="28">
        <f t="shared" si="13"/>
        <v>1500</v>
      </c>
      <c r="J305" s="20" t="s">
        <v>934</v>
      </c>
      <c r="L305" s="20" t="s">
        <v>204</v>
      </c>
    </row>
    <row r="306" spans="1:12" ht="17" x14ac:dyDescent="0.2">
      <c r="A306" s="21" t="str">
        <f t="shared" si="14"/>
        <v>CSMC Support &amp; Maint for SDS</v>
      </c>
      <c r="B306" s="20" t="s">
        <v>2</v>
      </c>
      <c r="C306" s="20" t="s">
        <v>9</v>
      </c>
      <c r="D306" s="20" t="s">
        <v>80</v>
      </c>
      <c r="E306" s="34" t="s">
        <v>723</v>
      </c>
      <c r="G306" s="26">
        <v>36556.337999999996</v>
      </c>
      <c r="H306" s="27">
        <v>0</v>
      </c>
      <c r="I306" s="28">
        <f t="shared" si="13"/>
        <v>36556.337999999996</v>
      </c>
      <c r="J306" s="20" t="s">
        <v>934</v>
      </c>
      <c r="L306" s="20" t="s">
        <v>204</v>
      </c>
    </row>
    <row r="307" spans="1:12" ht="17" x14ac:dyDescent="0.2">
      <c r="A307" s="21" t="str">
        <f t="shared" si="14"/>
        <v>CWNJ Support &amp; Maint for SDS</v>
      </c>
      <c r="B307" s="20" t="s">
        <v>2</v>
      </c>
      <c r="C307" s="20" t="s">
        <v>9</v>
      </c>
      <c r="D307" s="20" t="s">
        <v>80</v>
      </c>
      <c r="E307" s="34" t="s">
        <v>724</v>
      </c>
      <c r="G307" s="26">
        <v>44059.742999999995</v>
      </c>
      <c r="H307" s="27">
        <v>0</v>
      </c>
      <c r="I307" s="28">
        <f t="shared" si="13"/>
        <v>44059.742999999995</v>
      </c>
      <c r="J307" s="20" t="s">
        <v>934</v>
      </c>
      <c r="L307" s="20" t="s">
        <v>204</v>
      </c>
    </row>
    <row r="308" spans="1:12" ht="17" x14ac:dyDescent="0.2">
      <c r="A308" s="21" t="str">
        <f t="shared" si="14"/>
        <v>Elk Grove Support &amp; Maint for SDS</v>
      </c>
      <c r="B308" s="20" t="s">
        <v>2</v>
      </c>
      <c r="C308" s="20" t="s">
        <v>9</v>
      </c>
      <c r="D308" s="20" t="s">
        <v>80</v>
      </c>
      <c r="E308" s="34" t="s">
        <v>722</v>
      </c>
      <c r="G308" s="26">
        <v>76130.896999999997</v>
      </c>
      <c r="H308" s="27">
        <v>0</v>
      </c>
      <c r="I308" s="28">
        <f t="shared" si="13"/>
        <v>76130.896999999997</v>
      </c>
      <c r="J308" s="20" t="s">
        <v>934</v>
      </c>
      <c r="L308" s="20" t="s">
        <v>204</v>
      </c>
    </row>
    <row r="309" spans="1:12" ht="17" x14ac:dyDescent="0.2">
      <c r="A309" s="21" t="str">
        <f t="shared" si="14"/>
        <v>FLAU Support &amp; Maint for SDS</v>
      </c>
      <c r="B309" s="20" t="s">
        <v>2</v>
      </c>
      <c r="C309" s="20" t="s">
        <v>9</v>
      </c>
      <c r="D309" s="20" t="s">
        <v>80</v>
      </c>
      <c r="E309" s="34" t="s">
        <v>739</v>
      </c>
      <c r="G309" s="26">
        <v>19696.05</v>
      </c>
      <c r="H309" s="27">
        <v>0</v>
      </c>
      <c r="I309" s="28">
        <f t="shared" si="13"/>
        <v>19696.05</v>
      </c>
      <c r="J309" s="20" t="s">
        <v>934</v>
      </c>
      <c r="L309" s="20" t="s">
        <v>204</v>
      </c>
    </row>
    <row r="310" spans="1:12" ht="17" x14ac:dyDescent="0.2">
      <c r="A310" s="21" t="str">
        <f t="shared" si="14"/>
        <v>FLDG Support &amp; Maint for SDS</v>
      </c>
      <c r="B310" s="20" t="s">
        <v>2</v>
      </c>
      <c r="C310" s="20" t="s">
        <v>9</v>
      </c>
      <c r="D310" s="20" t="s">
        <v>80</v>
      </c>
      <c r="E310" s="34" t="s">
        <v>750</v>
      </c>
      <c r="G310" s="26">
        <v>1061.3999999999999</v>
      </c>
      <c r="H310" s="27">
        <v>0</v>
      </c>
      <c r="I310" s="28">
        <f t="shared" si="13"/>
        <v>1061.3999999999999</v>
      </c>
      <c r="J310" s="20" t="s">
        <v>934</v>
      </c>
      <c r="L310" s="20" t="s">
        <v>204</v>
      </c>
    </row>
    <row r="311" spans="1:12" ht="17" x14ac:dyDescent="0.2">
      <c r="A311" s="21" t="str">
        <f t="shared" si="14"/>
        <v>FLKS Support &amp; Maint for SDS</v>
      </c>
      <c r="B311" s="20" t="s">
        <v>2</v>
      </c>
      <c r="C311" s="20" t="s">
        <v>9</v>
      </c>
      <c r="D311" s="20" t="s">
        <v>80</v>
      </c>
      <c r="E311" s="34" t="s">
        <v>749</v>
      </c>
      <c r="G311" s="26">
        <v>1061.3999999999999</v>
      </c>
      <c r="H311" s="27">
        <v>0</v>
      </c>
      <c r="I311" s="28">
        <f t="shared" si="13"/>
        <v>1061.3999999999999</v>
      </c>
      <c r="J311" s="20" t="s">
        <v>934</v>
      </c>
      <c r="L311" s="20" t="s">
        <v>204</v>
      </c>
    </row>
    <row r="312" spans="1:12" ht="17" x14ac:dyDescent="0.2">
      <c r="A312" s="21" t="str">
        <f t="shared" si="14"/>
        <v>FODN Support &amp; Maint for SDS</v>
      </c>
      <c r="B312" s="20" t="s">
        <v>2</v>
      </c>
      <c r="C312" s="20" t="s">
        <v>9</v>
      </c>
      <c r="D312" s="20" t="s">
        <v>80</v>
      </c>
      <c r="E312" s="34" t="s">
        <v>783</v>
      </c>
      <c r="G312" s="26">
        <v>1500</v>
      </c>
      <c r="H312" s="27">
        <v>0</v>
      </c>
      <c r="I312" s="28">
        <f t="shared" si="13"/>
        <v>1500</v>
      </c>
      <c r="J312" s="20" t="s">
        <v>934</v>
      </c>
      <c r="L312" s="20" t="s">
        <v>204</v>
      </c>
    </row>
    <row r="313" spans="1:12" ht="17" x14ac:dyDescent="0.2">
      <c r="A313" s="21" t="str">
        <f t="shared" si="14"/>
        <v>FOHM Support &amp; Maint for SDS</v>
      </c>
      <c r="B313" s="20" t="s">
        <v>2</v>
      </c>
      <c r="C313" s="20" t="s">
        <v>9</v>
      </c>
      <c r="D313" s="20" t="s">
        <v>80</v>
      </c>
      <c r="E313" s="34" t="s">
        <v>792</v>
      </c>
      <c r="G313" s="26">
        <v>1500</v>
      </c>
      <c r="H313" s="27">
        <v>0</v>
      </c>
      <c r="I313" s="28">
        <f t="shared" si="13"/>
        <v>1500</v>
      </c>
      <c r="J313" s="20" t="s">
        <v>934</v>
      </c>
      <c r="L313" s="20" t="s">
        <v>204</v>
      </c>
    </row>
    <row r="314" spans="1:12" ht="17" x14ac:dyDescent="0.2">
      <c r="A314" s="21" t="str">
        <f t="shared" si="14"/>
        <v>FONN Support &amp; Maint for SDS</v>
      </c>
      <c r="B314" s="20" t="s">
        <v>2</v>
      </c>
      <c r="C314" s="20" t="s">
        <v>9</v>
      </c>
      <c r="D314" s="20" t="s">
        <v>80</v>
      </c>
      <c r="E314" s="34" t="s">
        <v>748</v>
      </c>
      <c r="G314" s="26">
        <v>1061.3999999999999</v>
      </c>
      <c r="H314" s="27">
        <v>0</v>
      </c>
      <c r="I314" s="28">
        <f t="shared" si="13"/>
        <v>1061.3999999999999</v>
      </c>
      <c r="J314" s="20" t="s">
        <v>934</v>
      </c>
      <c r="L314" s="20" t="s">
        <v>204</v>
      </c>
    </row>
    <row r="315" spans="1:12" ht="17" x14ac:dyDescent="0.2">
      <c r="A315" s="21" t="str">
        <f t="shared" si="14"/>
        <v>FOPY Support &amp; Maint for SDS</v>
      </c>
      <c r="B315" s="20" t="s">
        <v>2</v>
      </c>
      <c r="C315" s="20" t="s">
        <v>9</v>
      </c>
      <c r="D315" s="20" t="s">
        <v>80</v>
      </c>
      <c r="E315" s="34" t="s">
        <v>747</v>
      </c>
      <c r="G315" s="26">
        <v>1061.3999999999999</v>
      </c>
      <c r="H315" s="27">
        <v>0</v>
      </c>
      <c r="I315" s="28">
        <f t="shared" si="13"/>
        <v>1061.3999999999999</v>
      </c>
      <c r="J315" s="20" t="s">
        <v>934</v>
      </c>
      <c r="L315" s="20" t="s">
        <v>204</v>
      </c>
    </row>
    <row r="316" spans="1:12" ht="17" x14ac:dyDescent="0.2">
      <c r="A316" s="21" t="str">
        <f t="shared" si="14"/>
        <v>FXBK Support &amp; Maint for SDS</v>
      </c>
      <c r="B316" s="20" t="s">
        <v>2</v>
      </c>
      <c r="C316" s="20" t="s">
        <v>9</v>
      </c>
      <c r="D316" s="20" t="s">
        <v>80</v>
      </c>
      <c r="E316" s="34" t="s">
        <v>757</v>
      </c>
      <c r="G316" s="26">
        <v>1061.3999999999999</v>
      </c>
      <c r="H316" s="27">
        <v>0</v>
      </c>
      <c r="I316" s="28">
        <f t="shared" si="13"/>
        <v>1061.3999999999999</v>
      </c>
      <c r="J316" s="20" t="s">
        <v>934</v>
      </c>
      <c r="L316" s="20" t="s">
        <v>204</v>
      </c>
    </row>
    <row r="317" spans="1:12" ht="17" x14ac:dyDescent="0.2">
      <c r="A317" s="21" t="str">
        <f t="shared" si="14"/>
        <v>FXBZ Support &amp; Maint for SDS</v>
      </c>
      <c r="B317" s="20" t="s">
        <v>2</v>
      </c>
      <c r="C317" s="20" t="s">
        <v>9</v>
      </c>
      <c r="D317" s="20" t="s">
        <v>80</v>
      </c>
      <c r="E317" s="34" t="s">
        <v>725</v>
      </c>
      <c r="G317" s="26">
        <v>10000</v>
      </c>
      <c r="H317" s="27">
        <v>0</v>
      </c>
      <c r="I317" s="28">
        <f t="shared" si="13"/>
        <v>10000</v>
      </c>
      <c r="J317" s="20" t="s">
        <v>934</v>
      </c>
      <c r="L317" s="20" t="s">
        <v>204</v>
      </c>
    </row>
    <row r="318" spans="1:12" ht="17" x14ac:dyDescent="0.2">
      <c r="A318" s="21" t="str">
        <f t="shared" si="14"/>
        <v>FXCD Support &amp; Maint for SDS</v>
      </c>
      <c r="B318" s="20" t="s">
        <v>2</v>
      </c>
      <c r="C318" s="20" t="s">
        <v>9</v>
      </c>
      <c r="D318" s="20" t="s">
        <v>80</v>
      </c>
      <c r="E318" s="34" t="s">
        <v>726</v>
      </c>
      <c r="G318" s="26">
        <v>20979.035999999996</v>
      </c>
      <c r="H318" s="27">
        <v>0</v>
      </c>
      <c r="I318" s="28">
        <f t="shared" ref="I318:I381" si="15">G318-H318*G318</f>
        <v>20979.035999999996</v>
      </c>
      <c r="J318" s="20" t="s">
        <v>934</v>
      </c>
      <c r="L318" s="20" t="s">
        <v>204</v>
      </c>
    </row>
    <row r="319" spans="1:12" ht="17" x14ac:dyDescent="0.2">
      <c r="A319" s="21" t="str">
        <f t="shared" si="14"/>
        <v>FXDT Support &amp; Maint for SDS</v>
      </c>
      <c r="B319" s="20" t="s">
        <v>2</v>
      </c>
      <c r="C319" s="20" t="s">
        <v>9</v>
      </c>
      <c r="D319" s="20" t="s">
        <v>80</v>
      </c>
      <c r="E319" s="34" t="s">
        <v>802</v>
      </c>
      <c r="G319" s="26">
        <v>1500</v>
      </c>
      <c r="H319" s="27">
        <v>0</v>
      </c>
      <c r="I319" s="28">
        <f t="shared" si="15"/>
        <v>1500</v>
      </c>
      <c r="J319" s="20" t="s">
        <v>934</v>
      </c>
      <c r="L319" s="20" t="s">
        <v>204</v>
      </c>
    </row>
    <row r="320" spans="1:12" ht="17" x14ac:dyDescent="0.2">
      <c r="A320" s="21" t="str">
        <f t="shared" si="14"/>
        <v>FXGL Support &amp; Maint for SDS</v>
      </c>
      <c r="B320" s="20" t="s">
        <v>2</v>
      </c>
      <c r="C320" s="20" t="s">
        <v>9</v>
      </c>
      <c r="D320" s="20" t="s">
        <v>80</v>
      </c>
      <c r="E320" s="34" t="s">
        <v>727</v>
      </c>
      <c r="G320" s="26">
        <v>39136.558499999999</v>
      </c>
      <c r="H320" s="27">
        <v>0</v>
      </c>
      <c r="I320" s="28">
        <f t="shared" si="15"/>
        <v>39136.558499999999</v>
      </c>
      <c r="J320" s="20" t="s">
        <v>934</v>
      </c>
      <c r="L320" s="20" t="s">
        <v>204</v>
      </c>
    </row>
    <row r="321" spans="1:12" ht="17" x14ac:dyDescent="0.2">
      <c r="A321" s="21" t="str">
        <f t="shared" si="14"/>
        <v>FXHA Support &amp; Maint for SDS</v>
      </c>
      <c r="B321" s="20" t="s">
        <v>2</v>
      </c>
      <c r="C321" s="20" t="s">
        <v>9</v>
      </c>
      <c r="D321" s="20" t="s">
        <v>80</v>
      </c>
      <c r="E321" s="34" t="s">
        <v>746</v>
      </c>
      <c r="G321" s="26">
        <v>1061.3999999999999</v>
      </c>
      <c r="H321" s="27">
        <v>0</v>
      </c>
      <c r="I321" s="28">
        <f t="shared" si="15"/>
        <v>1061.3999999999999</v>
      </c>
      <c r="J321" s="20" t="s">
        <v>934</v>
      </c>
      <c r="L321" s="20" t="s">
        <v>204</v>
      </c>
    </row>
    <row r="322" spans="1:12" ht="17" x14ac:dyDescent="0.2">
      <c r="A322" s="21" t="str">
        <f t="shared" si="14"/>
        <v>FXJD Support &amp; Maint for SDS</v>
      </c>
      <c r="B322" s="20" t="s">
        <v>2</v>
      </c>
      <c r="C322" s="20" t="s">
        <v>9</v>
      </c>
      <c r="D322" s="20" t="s">
        <v>80</v>
      </c>
      <c r="E322" s="34" t="s">
        <v>768</v>
      </c>
      <c r="G322" s="26">
        <v>2000</v>
      </c>
      <c r="H322" s="27">
        <v>0</v>
      </c>
      <c r="I322" s="28">
        <f t="shared" si="15"/>
        <v>2000</v>
      </c>
      <c r="J322" s="20" t="s">
        <v>934</v>
      </c>
      <c r="L322" s="20" t="s">
        <v>204</v>
      </c>
    </row>
    <row r="323" spans="1:12" ht="17" x14ac:dyDescent="0.2">
      <c r="A323" s="21" t="str">
        <f t="shared" ref="A323:A386" si="16">+E323</f>
        <v>FXKS Support &amp; Maint for SDS</v>
      </c>
      <c r="B323" s="20" t="s">
        <v>2</v>
      </c>
      <c r="C323" s="20" t="s">
        <v>9</v>
      </c>
      <c r="D323" s="20" t="s">
        <v>80</v>
      </c>
      <c r="E323" s="34" t="s">
        <v>751</v>
      </c>
      <c r="G323" s="26">
        <v>1061.3999999999999</v>
      </c>
      <c r="H323" s="27">
        <v>0</v>
      </c>
      <c r="I323" s="28">
        <f t="shared" si="15"/>
        <v>1061.3999999999999</v>
      </c>
      <c r="J323" s="20" t="s">
        <v>934</v>
      </c>
      <c r="L323" s="20" t="s">
        <v>204</v>
      </c>
    </row>
    <row r="324" spans="1:12" ht="17" x14ac:dyDescent="0.2">
      <c r="A324" s="21" t="str">
        <f t="shared" si="16"/>
        <v>FXLHi Support &amp; Maint for SDS</v>
      </c>
      <c r="B324" s="20" t="s">
        <v>2</v>
      </c>
      <c r="C324" s="20" t="s">
        <v>9</v>
      </c>
      <c r="D324" s="20" t="s">
        <v>80</v>
      </c>
      <c r="E324" s="34" t="s">
        <v>728</v>
      </c>
      <c r="G324" s="26">
        <v>16259.021999999999</v>
      </c>
      <c r="H324" s="27">
        <v>0</v>
      </c>
      <c r="I324" s="28">
        <f t="shared" si="15"/>
        <v>16259.021999999999</v>
      </c>
      <c r="J324" s="20" t="s">
        <v>934</v>
      </c>
      <c r="L324" s="20" t="s">
        <v>204</v>
      </c>
    </row>
    <row r="325" spans="1:12" ht="17" x14ac:dyDescent="0.2">
      <c r="A325" s="21" t="str">
        <f t="shared" si="16"/>
        <v>FXLHm Support &amp; Maint for SDS</v>
      </c>
      <c r="B325" s="20" t="s">
        <v>2</v>
      </c>
      <c r="C325" s="20" t="s">
        <v>9</v>
      </c>
      <c r="D325" s="20" t="s">
        <v>80</v>
      </c>
      <c r="E325" s="34" t="s">
        <v>740</v>
      </c>
      <c r="G325" s="26">
        <v>4545.9959999999992</v>
      </c>
      <c r="H325" s="27">
        <v>0</v>
      </c>
      <c r="I325" s="28">
        <f t="shared" si="15"/>
        <v>4545.9959999999992</v>
      </c>
      <c r="J325" s="20" t="s">
        <v>934</v>
      </c>
      <c r="L325" s="20" t="s">
        <v>204</v>
      </c>
    </row>
    <row r="326" spans="1:12" ht="17" x14ac:dyDescent="0.2">
      <c r="A326" s="21" t="str">
        <f t="shared" si="16"/>
        <v>FXTY Support &amp; Maint for SDS</v>
      </c>
      <c r="B326" s="20" t="s">
        <v>2</v>
      </c>
      <c r="C326" s="20" t="s">
        <v>9</v>
      </c>
      <c r="D326" s="20" t="s">
        <v>80</v>
      </c>
      <c r="E326" s="34" t="s">
        <v>729</v>
      </c>
      <c r="G326" s="26">
        <v>6294.2489999999998</v>
      </c>
      <c r="H326" s="27">
        <v>0</v>
      </c>
      <c r="I326" s="28">
        <f t="shared" si="15"/>
        <v>6294.2489999999998</v>
      </c>
      <c r="J326" s="20" t="s">
        <v>934</v>
      </c>
      <c r="L326" s="20" t="s">
        <v>204</v>
      </c>
    </row>
    <row r="327" spans="1:12" ht="17" x14ac:dyDescent="0.2">
      <c r="A327" s="21" t="str">
        <f t="shared" si="16"/>
        <v>FXVY Support &amp; Maint for SDS</v>
      </c>
      <c r="B327" s="20" t="s">
        <v>2</v>
      </c>
      <c r="C327" s="20" t="s">
        <v>9</v>
      </c>
      <c r="D327" s="20" t="s">
        <v>80</v>
      </c>
      <c r="E327" s="34" t="s">
        <v>769</v>
      </c>
      <c r="G327" s="26">
        <v>1500</v>
      </c>
      <c r="H327" s="27">
        <v>0</v>
      </c>
      <c r="I327" s="28">
        <f t="shared" si="15"/>
        <v>1500</v>
      </c>
      <c r="J327" s="20" t="s">
        <v>934</v>
      </c>
      <c r="L327" s="20" t="s">
        <v>204</v>
      </c>
    </row>
    <row r="328" spans="1:12" ht="17" x14ac:dyDescent="0.2">
      <c r="A328" s="21" t="str">
        <f t="shared" si="16"/>
        <v>FXZA Support &amp; Maint for SDS</v>
      </c>
      <c r="B328" s="20" t="s">
        <v>2</v>
      </c>
      <c r="C328" s="20" t="s">
        <v>9</v>
      </c>
      <c r="D328" s="20" t="s">
        <v>80</v>
      </c>
      <c r="E328" s="34" t="s">
        <v>795</v>
      </c>
      <c r="G328" s="26">
        <v>1061.4000000000001</v>
      </c>
      <c r="H328" s="27">
        <v>0</v>
      </c>
      <c r="I328" s="28">
        <f t="shared" si="15"/>
        <v>1061.4000000000001</v>
      </c>
      <c r="J328" s="20" t="s">
        <v>934</v>
      </c>
      <c r="L328" s="20" t="s">
        <v>204</v>
      </c>
    </row>
    <row r="329" spans="1:12" ht="17" x14ac:dyDescent="0.2">
      <c r="A329" s="21" t="str">
        <f t="shared" si="16"/>
        <v>FXZZ Support &amp; Maint for SDS</v>
      </c>
      <c r="B329" s="20" t="s">
        <v>2</v>
      </c>
      <c r="C329" s="20" t="s">
        <v>9</v>
      </c>
      <c r="D329" s="20" t="s">
        <v>80</v>
      </c>
      <c r="E329" s="34" t="s">
        <v>730</v>
      </c>
      <c r="G329" s="26">
        <v>65990.495999999985</v>
      </c>
      <c r="H329" s="27">
        <v>0</v>
      </c>
      <c r="I329" s="28">
        <f t="shared" si="15"/>
        <v>65990.495999999985</v>
      </c>
      <c r="J329" s="20" t="s">
        <v>934</v>
      </c>
      <c r="L329" s="20" t="s">
        <v>204</v>
      </c>
    </row>
    <row r="330" spans="1:12" ht="17" x14ac:dyDescent="0.2">
      <c r="A330" s="21" t="str">
        <f t="shared" si="16"/>
        <v>GGEC Support &amp; Maint for SDS</v>
      </c>
      <c r="B330" s="20" t="s">
        <v>2</v>
      </c>
      <c r="C330" s="20" t="s">
        <v>9</v>
      </c>
      <c r="D330" s="20" t="s">
        <v>80</v>
      </c>
      <c r="E330" s="34" t="s">
        <v>803</v>
      </c>
      <c r="G330" s="26">
        <v>1500</v>
      </c>
      <c r="H330" s="27">
        <v>0</v>
      </c>
      <c r="I330" s="28">
        <f t="shared" si="15"/>
        <v>1500</v>
      </c>
      <c r="J330" s="20" t="s">
        <v>934</v>
      </c>
      <c r="L330" s="20" t="s">
        <v>204</v>
      </c>
    </row>
    <row r="331" spans="1:12" ht="17" x14ac:dyDescent="0.2">
      <c r="A331" s="21" t="str">
        <f t="shared" si="16"/>
        <v>GISZ Support &amp; Maint for SDS</v>
      </c>
      <c r="B331" s="20" t="s">
        <v>2</v>
      </c>
      <c r="C331" s="20" t="s">
        <v>9</v>
      </c>
      <c r="D331" s="20" t="s">
        <v>80</v>
      </c>
      <c r="E331" s="34" t="s">
        <v>767</v>
      </c>
      <c r="G331" s="26">
        <v>1061.3999999999999</v>
      </c>
      <c r="H331" s="27">
        <v>0</v>
      </c>
      <c r="I331" s="28">
        <f t="shared" si="15"/>
        <v>1061.3999999999999</v>
      </c>
      <c r="J331" s="20" t="s">
        <v>934</v>
      </c>
      <c r="L331" s="20" t="s">
        <v>204</v>
      </c>
    </row>
    <row r="332" spans="1:12" ht="17" x14ac:dyDescent="0.2">
      <c r="A332" s="21" t="str">
        <f t="shared" si="16"/>
        <v>GTBN Support &amp; Maint for SDS</v>
      </c>
      <c r="B332" s="20" t="s">
        <v>2</v>
      </c>
      <c r="C332" s="20" t="s">
        <v>9</v>
      </c>
      <c r="D332" s="20" t="s">
        <v>80</v>
      </c>
      <c r="E332" s="34" t="s">
        <v>782</v>
      </c>
      <c r="G332" s="26">
        <v>1500</v>
      </c>
      <c r="H332" s="27">
        <v>0</v>
      </c>
      <c r="I332" s="28">
        <f t="shared" si="15"/>
        <v>1500</v>
      </c>
      <c r="J332" s="20" t="s">
        <v>934</v>
      </c>
      <c r="L332" s="20" t="s">
        <v>204</v>
      </c>
    </row>
    <row r="333" spans="1:12" ht="17" x14ac:dyDescent="0.2">
      <c r="A333" s="21" t="str">
        <f t="shared" si="16"/>
        <v>GTLY Support &amp; Maint for SDS</v>
      </c>
      <c r="B333" s="20" t="s">
        <v>2</v>
      </c>
      <c r="C333" s="20" t="s">
        <v>9</v>
      </c>
      <c r="D333" s="20" t="s">
        <v>80</v>
      </c>
      <c r="E333" s="34" t="s">
        <v>752</v>
      </c>
      <c r="G333" s="26">
        <v>1061.3999999999999</v>
      </c>
      <c r="H333" s="27">
        <v>0</v>
      </c>
      <c r="I333" s="28">
        <f t="shared" si="15"/>
        <v>1061.3999999999999</v>
      </c>
      <c r="J333" s="20" t="s">
        <v>934</v>
      </c>
      <c r="L333" s="20" t="s">
        <v>204</v>
      </c>
    </row>
    <row r="334" spans="1:12" ht="17" x14ac:dyDescent="0.2">
      <c r="A334" s="21" t="str">
        <f t="shared" si="16"/>
        <v>GTSD Support &amp; Maint for SDS</v>
      </c>
      <c r="B334" s="20" t="s">
        <v>2</v>
      </c>
      <c r="C334" s="20" t="s">
        <v>9</v>
      </c>
      <c r="D334" s="20" t="s">
        <v>80</v>
      </c>
      <c r="E334" s="34" t="s">
        <v>787</v>
      </c>
      <c r="G334" s="26">
        <v>1061.3999999999999</v>
      </c>
      <c r="H334" s="27">
        <v>0</v>
      </c>
      <c r="I334" s="28">
        <f t="shared" si="15"/>
        <v>1061.3999999999999</v>
      </c>
      <c r="J334" s="20" t="s">
        <v>934</v>
      </c>
      <c r="L334" s="20" t="s">
        <v>204</v>
      </c>
    </row>
    <row r="335" spans="1:12" ht="17" x14ac:dyDescent="0.2">
      <c r="A335" s="21" t="str">
        <f t="shared" si="16"/>
        <v>GTWF Support &amp; Maint for SDS</v>
      </c>
      <c r="B335" s="20" t="s">
        <v>2</v>
      </c>
      <c r="C335" s="20" t="s">
        <v>9</v>
      </c>
      <c r="D335" s="20" t="s">
        <v>80</v>
      </c>
      <c r="E335" s="34" t="s">
        <v>765</v>
      </c>
      <c r="G335" s="26">
        <v>1061.3999999999999</v>
      </c>
      <c r="H335" s="27">
        <v>0</v>
      </c>
      <c r="I335" s="28">
        <f t="shared" si="15"/>
        <v>1061.3999999999999</v>
      </c>
      <c r="J335" s="20" t="s">
        <v>934</v>
      </c>
      <c r="L335" s="20" t="s">
        <v>204</v>
      </c>
    </row>
    <row r="336" spans="1:12" ht="17" x14ac:dyDescent="0.2">
      <c r="A336" s="21" t="str">
        <f t="shared" si="16"/>
        <v>HK Colo Support &amp; Maint for SDS</v>
      </c>
      <c r="B336" s="20" t="s">
        <v>2</v>
      </c>
      <c r="C336" s="20" t="s">
        <v>9</v>
      </c>
      <c r="D336" s="20" t="s">
        <v>80</v>
      </c>
      <c r="E336" s="34" t="s">
        <v>744</v>
      </c>
      <c r="G336" s="26">
        <v>96000</v>
      </c>
      <c r="H336" s="27">
        <v>0</v>
      </c>
      <c r="I336" s="28">
        <f t="shared" si="15"/>
        <v>96000</v>
      </c>
      <c r="J336" s="20" t="s">
        <v>934</v>
      </c>
      <c r="L336" s="20" t="s">
        <v>204</v>
      </c>
    </row>
    <row r="337" spans="1:12" ht="17" x14ac:dyDescent="0.2">
      <c r="A337" s="21" t="str">
        <f t="shared" si="16"/>
        <v>HPAM Support &amp; Maint for SDS</v>
      </c>
      <c r="B337" s="20" t="s">
        <v>2</v>
      </c>
      <c r="C337" s="20" t="s">
        <v>9</v>
      </c>
      <c r="D337" s="20" t="s">
        <v>80</v>
      </c>
      <c r="E337" s="34" t="s">
        <v>810</v>
      </c>
      <c r="G337" s="26">
        <v>1500</v>
      </c>
      <c r="H337" s="27">
        <v>0</v>
      </c>
      <c r="I337" s="28">
        <f t="shared" si="15"/>
        <v>1500</v>
      </c>
      <c r="J337" s="20" t="s">
        <v>934</v>
      </c>
      <c r="L337" s="20" t="s">
        <v>204</v>
      </c>
    </row>
    <row r="338" spans="1:12" ht="17" x14ac:dyDescent="0.2">
      <c r="A338" s="21" t="str">
        <f t="shared" si="16"/>
        <v>HPWL Support &amp; Maint for SDS</v>
      </c>
      <c r="B338" s="20" t="s">
        <v>2</v>
      </c>
      <c r="C338" s="20" t="s">
        <v>9</v>
      </c>
      <c r="D338" s="20" t="s">
        <v>80</v>
      </c>
      <c r="E338" s="34" t="s">
        <v>770</v>
      </c>
      <c r="G338" s="26">
        <v>1739.9999999999998</v>
      </c>
      <c r="H338" s="27">
        <v>0</v>
      </c>
      <c r="I338" s="28">
        <f t="shared" si="15"/>
        <v>1739.9999999999998</v>
      </c>
      <c r="J338" s="20" t="s">
        <v>934</v>
      </c>
      <c r="L338" s="20" t="s">
        <v>204</v>
      </c>
    </row>
    <row r="339" spans="1:12" s="40" customFormat="1" ht="17" x14ac:dyDescent="0.2">
      <c r="A339" s="21" t="str">
        <f t="shared" si="16"/>
        <v>HX3310</v>
      </c>
      <c r="B339" s="40" t="s">
        <v>2</v>
      </c>
      <c r="C339" s="40" t="s">
        <v>8</v>
      </c>
      <c r="D339" s="40" t="s">
        <v>80</v>
      </c>
      <c r="E339" s="45" t="s">
        <v>462</v>
      </c>
      <c r="F339" s="45" t="s">
        <v>463</v>
      </c>
      <c r="G339" s="51">
        <v>55393</v>
      </c>
      <c r="H339" s="43">
        <v>0.65</v>
      </c>
      <c r="I339" s="44" t="s">
        <v>1222</v>
      </c>
      <c r="J339" s="40" t="s">
        <v>934</v>
      </c>
      <c r="K339" s="45" t="s">
        <v>1174</v>
      </c>
      <c r="L339" s="40" t="s">
        <v>204</v>
      </c>
    </row>
    <row r="340" spans="1:12" ht="17" x14ac:dyDescent="0.2">
      <c r="A340" s="21" t="str">
        <f t="shared" si="16"/>
        <v>IAC Support &amp; Maint for SDS</v>
      </c>
      <c r="B340" s="20" t="s">
        <v>2</v>
      </c>
      <c r="C340" s="20" t="s">
        <v>9</v>
      </c>
      <c r="D340" s="20" t="s">
        <v>80</v>
      </c>
      <c r="E340" s="34" t="s">
        <v>736</v>
      </c>
      <c r="G340" s="26">
        <v>11020</v>
      </c>
      <c r="H340" s="27">
        <v>0</v>
      </c>
      <c r="I340" s="28">
        <f t="shared" si="15"/>
        <v>11020</v>
      </c>
      <c r="J340" s="20" t="s">
        <v>934</v>
      </c>
      <c r="L340" s="20" t="s">
        <v>204</v>
      </c>
    </row>
    <row r="341" spans="1:12" ht="17" x14ac:dyDescent="0.2">
      <c r="A341" s="21" t="str">
        <f t="shared" si="16"/>
        <v>INFY Support &amp; Maint for SDS</v>
      </c>
      <c r="B341" s="20" t="s">
        <v>2</v>
      </c>
      <c r="C341" s="20" t="s">
        <v>9</v>
      </c>
      <c r="D341" s="20" t="s">
        <v>80</v>
      </c>
      <c r="E341" s="34" t="s">
        <v>799</v>
      </c>
      <c r="G341" s="26">
        <v>1500</v>
      </c>
      <c r="H341" s="27">
        <v>0</v>
      </c>
      <c r="I341" s="28">
        <f t="shared" si="15"/>
        <v>1500</v>
      </c>
      <c r="J341" s="20" t="s">
        <v>934</v>
      </c>
      <c r="L341" s="20" t="s">
        <v>204</v>
      </c>
    </row>
    <row r="342" spans="1:12" ht="17" x14ac:dyDescent="0.2">
      <c r="A342" s="21" t="str">
        <f t="shared" si="16"/>
        <v>ITCZ Support &amp; Maint for SDS</v>
      </c>
      <c r="B342" s="20" t="s">
        <v>2</v>
      </c>
      <c r="C342" s="20" t="s">
        <v>9</v>
      </c>
      <c r="D342" s="20" t="s">
        <v>80</v>
      </c>
      <c r="E342" s="34" t="s">
        <v>794</v>
      </c>
      <c r="G342" s="26">
        <v>1061.4000000000001</v>
      </c>
      <c r="H342" s="27">
        <v>0</v>
      </c>
      <c r="I342" s="28">
        <f t="shared" si="15"/>
        <v>1061.4000000000001</v>
      </c>
      <c r="J342" s="20" t="s">
        <v>934</v>
      </c>
      <c r="L342" s="20" t="s">
        <v>204</v>
      </c>
    </row>
    <row r="343" spans="1:12" ht="17" x14ac:dyDescent="0.2">
      <c r="A343" s="21" t="str">
        <f t="shared" si="16"/>
        <v>ITJI Support &amp; Maint for SDS</v>
      </c>
      <c r="B343" s="20" t="s">
        <v>2</v>
      </c>
      <c r="C343" s="20" t="s">
        <v>9</v>
      </c>
      <c r="D343" s="20" t="s">
        <v>80</v>
      </c>
      <c r="E343" s="34" t="s">
        <v>759</v>
      </c>
      <c r="G343" s="26">
        <v>1061.3999999999999</v>
      </c>
      <c r="H343" s="27">
        <v>0</v>
      </c>
      <c r="I343" s="28">
        <f t="shared" si="15"/>
        <v>1061.3999999999999</v>
      </c>
      <c r="J343" s="20" t="s">
        <v>934</v>
      </c>
      <c r="L343" s="20" t="s">
        <v>204</v>
      </c>
    </row>
    <row r="344" spans="1:12" ht="17" x14ac:dyDescent="0.2">
      <c r="A344" s="21" t="str">
        <f t="shared" si="16"/>
        <v>ITKS Support &amp; Maint for SDS</v>
      </c>
      <c r="B344" s="20" t="s">
        <v>2</v>
      </c>
      <c r="C344" s="20" t="s">
        <v>9</v>
      </c>
      <c r="D344" s="20" t="s">
        <v>80</v>
      </c>
      <c r="E344" s="34" t="s">
        <v>758</v>
      </c>
      <c r="G344" s="26">
        <v>1061.3999999999999</v>
      </c>
      <c r="H344" s="27">
        <v>0</v>
      </c>
      <c r="I344" s="28">
        <f t="shared" si="15"/>
        <v>1061.3999999999999</v>
      </c>
      <c r="J344" s="20" t="s">
        <v>934</v>
      </c>
      <c r="L344" s="20" t="s">
        <v>204</v>
      </c>
    </row>
    <row r="345" spans="1:12" ht="17" x14ac:dyDescent="0.2">
      <c r="A345" s="21" t="str">
        <f t="shared" si="16"/>
        <v>JACD Support &amp; Maint for SDS</v>
      </c>
      <c r="B345" s="20" t="s">
        <v>2</v>
      </c>
      <c r="C345" s="20" t="s">
        <v>9</v>
      </c>
      <c r="D345" s="20" t="s">
        <v>80</v>
      </c>
      <c r="E345" s="34" t="s">
        <v>796</v>
      </c>
      <c r="G345" s="26">
        <v>1061.4000000000001</v>
      </c>
      <c r="H345" s="27">
        <v>0</v>
      </c>
      <c r="I345" s="28">
        <f t="shared" si="15"/>
        <v>1061.4000000000001</v>
      </c>
      <c r="J345" s="20" t="s">
        <v>934</v>
      </c>
      <c r="L345" s="20" t="s">
        <v>204</v>
      </c>
    </row>
    <row r="346" spans="1:12" ht="17" x14ac:dyDescent="0.2">
      <c r="A346" s="21" t="str">
        <f t="shared" si="16"/>
        <v>JAHS Support &amp; Maint for SDS</v>
      </c>
      <c r="B346" s="20" t="s">
        <v>2</v>
      </c>
      <c r="C346" s="20" t="s">
        <v>9</v>
      </c>
      <c r="D346" s="20" t="s">
        <v>80</v>
      </c>
      <c r="E346" s="34" t="s">
        <v>753</v>
      </c>
      <c r="G346" s="26">
        <v>696</v>
      </c>
      <c r="H346" s="27">
        <v>0</v>
      </c>
      <c r="I346" s="28">
        <f t="shared" si="15"/>
        <v>696</v>
      </c>
      <c r="J346" s="20" t="s">
        <v>934</v>
      </c>
      <c r="L346" s="20" t="s">
        <v>204</v>
      </c>
    </row>
    <row r="347" spans="1:12" ht="17" x14ac:dyDescent="0.2">
      <c r="A347" s="21" t="str">
        <f t="shared" si="16"/>
        <v>JAWX Support &amp; Maint for SDS</v>
      </c>
      <c r="B347" s="20" t="s">
        <v>2</v>
      </c>
      <c r="C347" s="20" t="s">
        <v>9</v>
      </c>
      <c r="D347" s="20" t="s">
        <v>80</v>
      </c>
      <c r="E347" s="34" t="s">
        <v>754</v>
      </c>
      <c r="G347" s="26">
        <v>3622.7999999999997</v>
      </c>
      <c r="H347" s="27">
        <v>0</v>
      </c>
      <c r="I347" s="28">
        <f t="shared" si="15"/>
        <v>3622.7999999999997</v>
      </c>
      <c r="J347" s="20" t="s">
        <v>934</v>
      </c>
      <c r="L347" s="20" t="s">
        <v>204</v>
      </c>
    </row>
    <row r="348" spans="1:12" ht="17" x14ac:dyDescent="0.2">
      <c r="A348" s="21" t="str">
        <f t="shared" si="16"/>
        <v>JBGP Support &amp; Maint for SDS</v>
      </c>
      <c r="B348" s="20" t="s">
        <v>2</v>
      </c>
      <c r="C348" s="20" t="s">
        <v>9</v>
      </c>
      <c r="D348" s="20" t="s">
        <v>80</v>
      </c>
      <c r="E348" s="34" t="s">
        <v>756</v>
      </c>
      <c r="G348" s="26">
        <v>1061.4000000000001</v>
      </c>
      <c r="H348" s="27">
        <v>0</v>
      </c>
      <c r="I348" s="28">
        <f t="shared" si="15"/>
        <v>1061.4000000000001</v>
      </c>
      <c r="J348" s="20" t="s">
        <v>934</v>
      </c>
      <c r="L348" s="20" t="s">
        <v>204</v>
      </c>
    </row>
    <row r="349" spans="1:12" ht="17" x14ac:dyDescent="0.2">
      <c r="A349" s="21" t="str">
        <f t="shared" si="16"/>
        <v>KOYQ Support &amp; Maint for SDS</v>
      </c>
      <c r="B349" s="20" t="s">
        <v>2</v>
      </c>
      <c r="C349" s="20" t="s">
        <v>9</v>
      </c>
      <c r="D349" s="20" t="s">
        <v>80</v>
      </c>
      <c r="E349" s="34" t="s">
        <v>808</v>
      </c>
      <c r="G349" s="26">
        <v>1500</v>
      </c>
      <c r="H349" s="27">
        <v>0</v>
      </c>
      <c r="I349" s="28">
        <f t="shared" si="15"/>
        <v>1500</v>
      </c>
      <c r="J349" s="20" t="s">
        <v>934</v>
      </c>
      <c r="L349" s="20" t="s">
        <v>204</v>
      </c>
    </row>
    <row r="350" spans="1:12" ht="17" x14ac:dyDescent="0.2">
      <c r="A350" s="21" t="str">
        <f t="shared" si="16"/>
        <v>LELY Support &amp; Maint for SDS</v>
      </c>
      <c r="B350" s="20" t="s">
        <v>2</v>
      </c>
      <c r="C350" s="20" t="s">
        <v>9</v>
      </c>
      <c r="D350" s="20" t="s">
        <v>80</v>
      </c>
      <c r="E350" s="34" t="s">
        <v>807</v>
      </c>
      <c r="G350" s="26">
        <v>1500</v>
      </c>
      <c r="H350" s="27">
        <v>0</v>
      </c>
      <c r="I350" s="28">
        <f t="shared" si="15"/>
        <v>1500</v>
      </c>
      <c r="J350" s="20" t="s">
        <v>934</v>
      </c>
      <c r="L350" s="20" t="s">
        <v>204</v>
      </c>
    </row>
    <row r="351" spans="1:12" ht="17" x14ac:dyDescent="0.2">
      <c r="A351" s="21" t="str">
        <f t="shared" si="16"/>
        <v>LGNJ Support &amp; Maint for SDS</v>
      </c>
      <c r="B351" s="20" t="s">
        <v>2</v>
      </c>
      <c r="C351" s="20" t="s">
        <v>9</v>
      </c>
      <c r="D351" s="20" t="s">
        <v>80</v>
      </c>
      <c r="E351" s="34" t="s">
        <v>764</v>
      </c>
      <c r="G351" s="26">
        <v>1061.4000000000001</v>
      </c>
      <c r="H351" s="27">
        <v>0</v>
      </c>
      <c r="I351" s="28">
        <f t="shared" si="15"/>
        <v>1061.4000000000001</v>
      </c>
      <c r="J351" s="20" t="s">
        <v>934</v>
      </c>
      <c r="L351" s="20" t="s">
        <v>204</v>
      </c>
    </row>
    <row r="352" spans="1:12" ht="17" x14ac:dyDescent="0.2">
      <c r="A352" s="21" t="str">
        <f t="shared" si="16"/>
        <v>LGYB Support &amp; Maint for SDS</v>
      </c>
      <c r="B352" s="20" t="s">
        <v>2</v>
      </c>
      <c r="C352" s="20" t="s">
        <v>9</v>
      </c>
      <c r="D352" s="20" t="s">
        <v>80</v>
      </c>
      <c r="E352" s="34" t="s">
        <v>788</v>
      </c>
      <c r="G352" s="26">
        <v>1061.4000000000001</v>
      </c>
      <c r="H352" s="27">
        <v>0</v>
      </c>
      <c r="I352" s="28">
        <f t="shared" si="15"/>
        <v>1061.4000000000001</v>
      </c>
      <c r="J352" s="20" t="s">
        <v>934</v>
      </c>
      <c r="L352" s="20" t="s">
        <v>204</v>
      </c>
    </row>
    <row r="353" spans="1:12" ht="17" x14ac:dyDescent="0.2">
      <c r="A353" s="21" t="str">
        <f t="shared" si="16"/>
        <v>LGYM Support &amp; Maint for SDS</v>
      </c>
      <c r="B353" s="20" t="s">
        <v>2</v>
      </c>
      <c r="C353" s="20" t="s">
        <v>9</v>
      </c>
      <c r="D353" s="20" t="s">
        <v>80</v>
      </c>
      <c r="E353" s="34" t="s">
        <v>789</v>
      </c>
      <c r="G353" s="26">
        <v>1061.4000000000001</v>
      </c>
      <c r="H353" s="27">
        <v>0</v>
      </c>
      <c r="I353" s="28">
        <f t="shared" si="15"/>
        <v>1061.4000000000001</v>
      </c>
      <c r="J353" s="20" t="s">
        <v>934</v>
      </c>
      <c r="L353" s="20" t="s">
        <v>204</v>
      </c>
    </row>
    <row r="354" spans="1:12" ht="17" x14ac:dyDescent="0.2">
      <c r="A354" s="21" t="str">
        <f t="shared" si="16"/>
        <v>Maintenance &amp; Support Renewals</v>
      </c>
      <c r="B354" s="213" t="s">
        <v>2</v>
      </c>
      <c r="C354" s="213" t="s">
        <v>9</v>
      </c>
      <c r="D354" s="213" t="s">
        <v>80</v>
      </c>
      <c r="E354" s="214" t="s">
        <v>666</v>
      </c>
      <c r="F354" s="214" t="s">
        <v>667</v>
      </c>
      <c r="G354" s="215">
        <v>650</v>
      </c>
      <c r="H354" s="216">
        <v>0</v>
      </c>
      <c r="I354" s="217">
        <f t="shared" si="15"/>
        <v>650</v>
      </c>
      <c r="J354" s="40" t="s">
        <v>934</v>
      </c>
      <c r="K354" s="45" t="s">
        <v>1282</v>
      </c>
      <c r="L354" s="20" t="s">
        <v>204</v>
      </c>
    </row>
    <row r="355" spans="1:12" ht="17" x14ac:dyDescent="0.2">
      <c r="A355" s="21" t="str">
        <f t="shared" si="16"/>
        <v>MESZ Support &amp; Maint for SDS</v>
      </c>
      <c r="B355" s="20" t="s">
        <v>2</v>
      </c>
      <c r="C355" s="20" t="s">
        <v>9</v>
      </c>
      <c r="D355" s="20" t="s">
        <v>80</v>
      </c>
      <c r="E355" s="34" t="s">
        <v>790</v>
      </c>
      <c r="G355" s="26">
        <v>1061.4000000000001</v>
      </c>
      <c r="H355" s="27">
        <v>0</v>
      </c>
      <c r="I355" s="28">
        <f t="shared" si="15"/>
        <v>1061.4000000000001</v>
      </c>
      <c r="J355" s="20" t="s">
        <v>934</v>
      </c>
      <c r="L355" s="20" t="s">
        <v>204</v>
      </c>
    </row>
    <row r="356" spans="1:12" ht="17" x14ac:dyDescent="0.2">
      <c r="A356" s="21" t="str">
        <f t="shared" si="16"/>
        <v>MOKS Support &amp; Maint for SDS</v>
      </c>
      <c r="B356" s="20" t="s">
        <v>2</v>
      </c>
      <c r="C356" s="20" t="s">
        <v>9</v>
      </c>
      <c r="D356" s="20" t="s">
        <v>80</v>
      </c>
      <c r="E356" s="34" t="s">
        <v>755</v>
      </c>
      <c r="G356" s="26">
        <v>696</v>
      </c>
      <c r="H356" s="27">
        <v>0</v>
      </c>
      <c r="I356" s="28">
        <f t="shared" si="15"/>
        <v>696</v>
      </c>
      <c r="J356" s="20" t="s">
        <v>934</v>
      </c>
      <c r="L356" s="20" t="s">
        <v>204</v>
      </c>
    </row>
    <row r="357" spans="1:12" ht="17" x14ac:dyDescent="0.2">
      <c r="A357" s="21" t="str">
        <f t="shared" si="16"/>
        <v>NCHM Support &amp; Maint for SDS</v>
      </c>
      <c r="B357" s="20" t="s">
        <v>2</v>
      </c>
      <c r="C357" s="20" t="s">
        <v>9</v>
      </c>
      <c r="D357" s="20" t="s">
        <v>80</v>
      </c>
      <c r="E357" s="34" t="s">
        <v>772</v>
      </c>
      <c r="G357" s="26">
        <v>1500</v>
      </c>
      <c r="H357" s="27">
        <v>0</v>
      </c>
      <c r="I357" s="28">
        <f t="shared" si="15"/>
        <v>1500</v>
      </c>
      <c r="J357" s="20" t="s">
        <v>934</v>
      </c>
      <c r="L357" s="20" t="s">
        <v>204</v>
      </c>
    </row>
    <row r="358" spans="1:12" ht="17" x14ac:dyDescent="0.2">
      <c r="A358" s="21" t="str">
        <f t="shared" si="16"/>
        <v>NCVP Support &amp; Maint for SDS</v>
      </c>
      <c r="B358" s="20" t="s">
        <v>2</v>
      </c>
      <c r="C358" s="20" t="s">
        <v>9</v>
      </c>
      <c r="D358" s="20" t="s">
        <v>80</v>
      </c>
      <c r="E358" s="34" t="s">
        <v>786</v>
      </c>
      <c r="G358" s="26">
        <v>5000</v>
      </c>
      <c r="H358" s="27">
        <v>0</v>
      </c>
      <c r="I358" s="28">
        <f t="shared" si="15"/>
        <v>5000</v>
      </c>
      <c r="J358" s="20" t="s">
        <v>934</v>
      </c>
      <c r="L358" s="20" t="s">
        <v>204</v>
      </c>
    </row>
    <row r="359" spans="1:12" ht="17" x14ac:dyDescent="0.2">
      <c r="A359" s="21" t="str">
        <f t="shared" si="16"/>
        <v>NLDCi Support &amp; Maint for SDS</v>
      </c>
      <c r="B359" s="20" t="s">
        <v>2</v>
      </c>
      <c r="C359" s="20" t="s">
        <v>9</v>
      </c>
      <c r="D359" s="20" t="s">
        <v>80</v>
      </c>
      <c r="E359" s="34" t="s">
        <v>731</v>
      </c>
      <c r="G359" s="26">
        <v>10440</v>
      </c>
      <c r="H359" s="27">
        <v>0</v>
      </c>
      <c r="I359" s="28">
        <f t="shared" si="15"/>
        <v>10440</v>
      </c>
      <c r="J359" s="20" t="s">
        <v>934</v>
      </c>
      <c r="L359" s="20" t="s">
        <v>204</v>
      </c>
    </row>
    <row r="360" spans="1:12" ht="17" x14ac:dyDescent="0.2">
      <c r="A360" s="21" t="str">
        <f t="shared" si="16"/>
        <v>NSDG Support &amp; Maint for SDS</v>
      </c>
      <c r="B360" s="20" t="s">
        <v>2</v>
      </c>
      <c r="C360" s="20" t="s">
        <v>9</v>
      </c>
      <c r="D360" s="20" t="s">
        <v>80</v>
      </c>
      <c r="E360" s="34" t="s">
        <v>791</v>
      </c>
      <c r="G360" s="26">
        <v>1061.4000000000001</v>
      </c>
      <c r="H360" s="27">
        <v>0</v>
      </c>
      <c r="I360" s="28">
        <f t="shared" si="15"/>
        <v>1061.4000000000001</v>
      </c>
      <c r="J360" s="20" t="s">
        <v>934</v>
      </c>
      <c r="L360" s="20" t="s">
        <v>204</v>
      </c>
    </row>
    <row r="361" spans="1:12" ht="17" x14ac:dyDescent="0.2">
      <c r="A361" s="21" t="str">
        <f t="shared" si="16"/>
        <v>PGEG Support &amp; Maint for SDS</v>
      </c>
      <c r="B361" s="20" t="s">
        <v>2</v>
      </c>
      <c r="C361" s="20" t="s">
        <v>9</v>
      </c>
      <c r="D361" s="20" t="s">
        <v>80</v>
      </c>
      <c r="E361" s="34" t="s">
        <v>811</v>
      </c>
      <c r="G361" s="26">
        <v>1500</v>
      </c>
      <c r="H361" s="27">
        <v>0</v>
      </c>
      <c r="I361" s="28">
        <f t="shared" si="15"/>
        <v>1500</v>
      </c>
      <c r="J361" s="20" t="s">
        <v>934</v>
      </c>
      <c r="L361" s="20" t="s">
        <v>204</v>
      </c>
    </row>
    <row r="362" spans="1:12" ht="17" x14ac:dyDescent="0.2">
      <c r="A362" s="21" t="str">
        <f t="shared" si="16"/>
        <v>PGKS Support &amp; Maint for SDS</v>
      </c>
      <c r="B362" s="20" t="s">
        <v>2</v>
      </c>
      <c r="C362" s="20" t="s">
        <v>9</v>
      </c>
      <c r="D362" s="20" t="s">
        <v>80</v>
      </c>
      <c r="E362" s="34" t="s">
        <v>732</v>
      </c>
      <c r="G362" s="26">
        <v>31297.226999999995</v>
      </c>
      <c r="H362" s="27">
        <v>0</v>
      </c>
      <c r="I362" s="28">
        <f t="shared" si="15"/>
        <v>31297.226999999995</v>
      </c>
      <c r="J362" s="20" t="s">
        <v>934</v>
      </c>
      <c r="L362" s="20" t="s">
        <v>204</v>
      </c>
    </row>
    <row r="363" spans="1:12" ht="17" x14ac:dyDescent="0.2">
      <c r="A363" s="21" t="str">
        <f t="shared" si="16"/>
        <v>PGPD Support &amp; Maint for SDS</v>
      </c>
      <c r="B363" s="20" t="s">
        <v>2</v>
      </c>
      <c r="C363" s="20" t="s">
        <v>9</v>
      </c>
      <c r="D363" s="20" t="s">
        <v>80</v>
      </c>
      <c r="E363" s="34" t="s">
        <v>733</v>
      </c>
      <c r="G363" s="26">
        <v>44240.039999999994</v>
      </c>
      <c r="H363" s="27">
        <v>0</v>
      </c>
      <c r="I363" s="28">
        <f t="shared" si="15"/>
        <v>44240.039999999994</v>
      </c>
      <c r="J363" s="20" t="s">
        <v>934</v>
      </c>
      <c r="L363" s="20" t="s">
        <v>204</v>
      </c>
    </row>
    <row r="364" spans="1:12" ht="17" x14ac:dyDescent="0.2">
      <c r="A364" s="21" t="str">
        <f t="shared" si="16"/>
        <v>PGPDr Support &amp; Maint for SDS</v>
      </c>
      <c r="B364" s="20" t="s">
        <v>2</v>
      </c>
      <c r="C364" s="20" t="s">
        <v>9</v>
      </c>
      <c r="D364" s="20" t="s">
        <v>80</v>
      </c>
      <c r="E364" s="34" t="s">
        <v>804</v>
      </c>
      <c r="G364" s="26">
        <v>1500</v>
      </c>
      <c r="H364" s="27">
        <v>0</v>
      </c>
      <c r="I364" s="28">
        <f t="shared" si="15"/>
        <v>1500</v>
      </c>
      <c r="J364" s="20" t="s">
        <v>934</v>
      </c>
      <c r="L364" s="20" t="s">
        <v>204</v>
      </c>
    </row>
    <row r="365" spans="1:12" ht="17" x14ac:dyDescent="0.2">
      <c r="A365" s="21" t="str">
        <f t="shared" si="16"/>
        <v>PGSZ Support &amp; Maint for SDS</v>
      </c>
      <c r="B365" s="20" t="s">
        <v>2</v>
      </c>
      <c r="C365" s="20" t="s">
        <v>9</v>
      </c>
      <c r="D365" s="20" t="s">
        <v>80</v>
      </c>
      <c r="E365" s="34" t="s">
        <v>745</v>
      </c>
      <c r="G365" s="26">
        <v>20400</v>
      </c>
      <c r="H365" s="27">
        <v>0</v>
      </c>
      <c r="I365" s="28">
        <f t="shared" si="15"/>
        <v>20400</v>
      </c>
      <c r="J365" s="20" t="s">
        <v>934</v>
      </c>
      <c r="L365" s="20" t="s">
        <v>204</v>
      </c>
    </row>
    <row r="366" spans="1:12" ht="17" x14ac:dyDescent="0.2">
      <c r="A366" s="21" t="str">
        <f t="shared" si="16"/>
        <v>PMDG Support &amp; Maint for SDS</v>
      </c>
      <c r="B366" s="20" t="s">
        <v>2</v>
      </c>
      <c r="C366" s="20" t="s">
        <v>9</v>
      </c>
      <c r="D366" s="20" t="s">
        <v>80</v>
      </c>
      <c r="E366" s="34" t="s">
        <v>763</v>
      </c>
      <c r="G366" s="26">
        <v>1061.4000000000001</v>
      </c>
      <c r="H366" s="27">
        <v>0</v>
      </c>
      <c r="I366" s="28">
        <f t="shared" si="15"/>
        <v>1061.4000000000001</v>
      </c>
      <c r="J366" s="20" t="s">
        <v>934</v>
      </c>
      <c r="L366" s="20" t="s">
        <v>204</v>
      </c>
    </row>
    <row r="367" spans="1:12" ht="17" x14ac:dyDescent="0.2">
      <c r="A367" s="21" t="str">
        <f t="shared" si="16"/>
        <v>QCA Support &amp; Maint for SDS</v>
      </c>
      <c r="B367" s="20" t="s">
        <v>2</v>
      </c>
      <c r="C367" s="20" t="s">
        <v>9</v>
      </c>
      <c r="D367" s="20" t="s">
        <v>80</v>
      </c>
      <c r="E367" s="34" t="s">
        <v>742</v>
      </c>
      <c r="G367" s="26">
        <v>2932.9139999999998</v>
      </c>
      <c r="H367" s="27">
        <v>0</v>
      </c>
      <c r="I367" s="28">
        <f t="shared" si="15"/>
        <v>2932.9139999999998</v>
      </c>
      <c r="J367" s="20" t="s">
        <v>934</v>
      </c>
      <c r="L367" s="20" t="s">
        <v>204</v>
      </c>
    </row>
    <row r="368" spans="1:12" ht="17" x14ac:dyDescent="0.2">
      <c r="A368" s="21" t="str">
        <f t="shared" si="16"/>
        <v>QSMC Support &amp; Maint for SDS</v>
      </c>
      <c r="B368" s="20" t="s">
        <v>2</v>
      </c>
      <c r="C368" s="20" t="s">
        <v>9</v>
      </c>
      <c r="D368" s="20" t="s">
        <v>80</v>
      </c>
      <c r="E368" s="34" t="s">
        <v>743</v>
      </c>
      <c r="G368" s="26">
        <v>23918.466000000004</v>
      </c>
      <c r="H368" s="27">
        <v>0</v>
      </c>
      <c r="I368" s="28">
        <f t="shared" si="15"/>
        <v>23918.466000000004</v>
      </c>
      <c r="J368" s="20" t="s">
        <v>934</v>
      </c>
      <c r="L368" s="20" t="s">
        <v>204</v>
      </c>
    </row>
    <row r="369" spans="1:12" ht="17" x14ac:dyDescent="0.2">
      <c r="A369" s="21" t="str">
        <f t="shared" si="16"/>
        <v>ROGZ Support &amp; Maint for SDS</v>
      </c>
      <c r="B369" s="20" t="s">
        <v>2</v>
      </c>
      <c r="C369" s="20" t="s">
        <v>9</v>
      </c>
      <c r="D369" s="20" t="s">
        <v>80</v>
      </c>
      <c r="E369" s="34" t="s">
        <v>777</v>
      </c>
      <c r="G369" s="26">
        <v>1061.4000000000001</v>
      </c>
      <c r="H369" s="27">
        <v>0</v>
      </c>
      <c r="I369" s="28">
        <f t="shared" si="15"/>
        <v>1061.4000000000001</v>
      </c>
      <c r="J369" s="20" t="s">
        <v>934</v>
      </c>
      <c r="L369" s="20" t="s">
        <v>204</v>
      </c>
    </row>
    <row r="370" spans="1:12" ht="17" x14ac:dyDescent="0.2">
      <c r="A370" s="21" t="str">
        <f t="shared" si="16"/>
        <v>RONJ Support &amp; Maint for SDS</v>
      </c>
      <c r="B370" s="20" t="s">
        <v>2</v>
      </c>
      <c r="C370" s="20" t="s">
        <v>9</v>
      </c>
      <c r="D370" s="20" t="s">
        <v>80</v>
      </c>
      <c r="E370" s="34" t="s">
        <v>775</v>
      </c>
      <c r="G370" s="26">
        <v>1061.3999999999999</v>
      </c>
      <c r="H370" s="27">
        <v>0</v>
      </c>
      <c r="I370" s="28">
        <f t="shared" si="15"/>
        <v>1061.3999999999999</v>
      </c>
      <c r="J370" s="20" t="s">
        <v>934</v>
      </c>
      <c r="L370" s="20" t="s">
        <v>204</v>
      </c>
    </row>
    <row r="371" spans="1:12" ht="17" x14ac:dyDescent="0.2">
      <c r="A371" s="21" t="str">
        <f t="shared" si="16"/>
        <v>ROWJ Support &amp; Maint for SDS</v>
      </c>
      <c r="B371" s="20" t="s">
        <v>2</v>
      </c>
      <c r="C371" s="20" t="s">
        <v>9</v>
      </c>
      <c r="D371" s="20" t="s">
        <v>80</v>
      </c>
      <c r="E371" s="34" t="s">
        <v>766</v>
      </c>
      <c r="G371" s="26">
        <v>1061.4000000000001</v>
      </c>
      <c r="H371" s="27">
        <v>0</v>
      </c>
      <c r="I371" s="28">
        <f t="shared" si="15"/>
        <v>1061.4000000000001</v>
      </c>
      <c r="J371" s="20" t="s">
        <v>934</v>
      </c>
      <c r="L371" s="20" t="s">
        <v>204</v>
      </c>
    </row>
    <row r="372" spans="1:12" ht="17" x14ac:dyDescent="0.2">
      <c r="A372" s="21" t="str">
        <f t="shared" si="16"/>
        <v>SASZ Support &amp; Maint for SDS</v>
      </c>
      <c r="B372" s="20" t="s">
        <v>2</v>
      </c>
      <c r="C372" s="20" t="s">
        <v>9</v>
      </c>
      <c r="D372" s="20" t="s">
        <v>80</v>
      </c>
      <c r="E372" s="34" t="s">
        <v>797</v>
      </c>
      <c r="G372" s="26">
        <v>1061.4000000000001</v>
      </c>
      <c r="H372" s="27">
        <v>0</v>
      </c>
      <c r="I372" s="28">
        <f t="shared" si="15"/>
        <v>1061.4000000000001</v>
      </c>
      <c r="J372" s="20" t="s">
        <v>934</v>
      </c>
      <c r="L372" s="20" t="s">
        <v>204</v>
      </c>
    </row>
    <row r="373" spans="1:12" ht="17" x14ac:dyDescent="0.2">
      <c r="A373" s="21" t="str">
        <f t="shared" si="16"/>
        <v>SHQT Support &amp; Maint for SDS</v>
      </c>
      <c r="B373" s="20" t="s">
        <v>2</v>
      </c>
      <c r="C373" s="20" t="s">
        <v>9</v>
      </c>
      <c r="D373" s="20" t="s">
        <v>80</v>
      </c>
      <c r="E373" s="34" t="s">
        <v>762</v>
      </c>
      <c r="G373" s="26">
        <v>1061.4000000000001</v>
      </c>
      <c r="H373" s="27">
        <v>0</v>
      </c>
      <c r="I373" s="28">
        <f t="shared" si="15"/>
        <v>1061.4000000000001</v>
      </c>
      <c r="J373" s="20" t="s">
        <v>934</v>
      </c>
      <c r="L373" s="20" t="s">
        <v>204</v>
      </c>
    </row>
    <row r="374" spans="1:12" ht="17" x14ac:dyDescent="0.2">
      <c r="A374" s="21" t="str">
        <f t="shared" si="16"/>
        <v>SMCL Support &amp; Maint for SDS</v>
      </c>
      <c r="B374" s="20" t="s">
        <v>2</v>
      </c>
      <c r="C374" s="20" t="s">
        <v>9</v>
      </c>
      <c r="D374" s="20" t="s">
        <v>80</v>
      </c>
      <c r="E374" s="34" t="s">
        <v>805</v>
      </c>
      <c r="G374" s="26">
        <v>1500</v>
      </c>
      <c r="H374" s="27">
        <v>0</v>
      </c>
      <c r="I374" s="28">
        <f t="shared" si="15"/>
        <v>1500</v>
      </c>
      <c r="J374" s="20" t="s">
        <v>934</v>
      </c>
      <c r="L374" s="20" t="s">
        <v>204</v>
      </c>
    </row>
    <row r="375" spans="1:12" ht="17" x14ac:dyDescent="0.2">
      <c r="A375" s="21" t="str">
        <f t="shared" si="16"/>
        <v>SPWX1 Support &amp; Maint for SDS</v>
      </c>
      <c r="B375" s="20" t="s">
        <v>2</v>
      </c>
      <c r="C375" s="20" t="s">
        <v>9</v>
      </c>
      <c r="D375" s="20" t="s">
        <v>80</v>
      </c>
      <c r="E375" s="34" t="s">
        <v>779</v>
      </c>
      <c r="G375" s="26">
        <v>1061.4000000000001</v>
      </c>
      <c r="H375" s="27">
        <v>0</v>
      </c>
      <c r="I375" s="28">
        <f t="shared" si="15"/>
        <v>1061.4000000000001</v>
      </c>
      <c r="J375" s="20" t="s">
        <v>934</v>
      </c>
      <c r="L375" s="20" t="s">
        <v>204</v>
      </c>
    </row>
    <row r="376" spans="1:12" ht="17" x14ac:dyDescent="0.2">
      <c r="A376" s="21" t="str">
        <f t="shared" si="16"/>
        <v>SPWX2 Support &amp; Maint for SDS</v>
      </c>
      <c r="B376" s="20" t="s">
        <v>2</v>
      </c>
      <c r="C376" s="20" t="s">
        <v>9</v>
      </c>
      <c r="D376" s="20" t="s">
        <v>80</v>
      </c>
      <c r="E376" s="34" t="s">
        <v>780</v>
      </c>
      <c r="G376" s="26">
        <v>1061.4000000000001</v>
      </c>
      <c r="H376" s="27">
        <v>0</v>
      </c>
      <c r="I376" s="28">
        <f t="shared" si="15"/>
        <v>1061.4000000000001</v>
      </c>
      <c r="J376" s="20" t="s">
        <v>934</v>
      </c>
      <c r="L376" s="20" t="s">
        <v>204</v>
      </c>
    </row>
    <row r="377" spans="1:12" ht="17" x14ac:dyDescent="0.2">
      <c r="A377" s="21" t="str">
        <f t="shared" si="16"/>
        <v>SPWX3 Support &amp; Maint for SDS</v>
      </c>
      <c r="B377" s="20" t="s">
        <v>2</v>
      </c>
      <c r="C377" s="20" t="s">
        <v>9</v>
      </c>
      <c r="D377" s="20" t="s">
        <v>80</v>
      </c>
      <c r="E377" s="34" t="s">
        <v>781</v>
      </c>
      <c r="G377" s="26">
        <v>1500</v>
      </c>
      <c r="H377" s="27">
        <v>0</v>
      </c>
      <c r="I377" s="28">
        <f t="shared" si="15"/>
        <v>1500</v>
      </c>
      <c r="J377" s="20" t="s">
        <v>934</v>
      </c>
      <c r="L377" s="20" t="s">
        <v>204</v>
      </c>
    </row>
    <row r="378" spans="1:12" ht="17" x14ac:dyDescent="0.2">
      <c r="A378" s="21" t="str">
        <f t="shared" si="16"/>
        <v>STQX Support &amp; Maint for SDS</v>
      </c>
      <c r="B378" s="20" t="s">
        <v>2</v>
      </c>
      <c r="C378" s="20" t="s">
        <v>9</v>
      </c>
      <c r="D378" s="20" t="s">
        <v>80</v>
      </c>
      <c r="E378" s="34" t="s">
        <v>778</v>
      </c>
      <c r="G378" s="26">
        <v>1061.4000000000001</v>
      </c>
      <c r="H378" s="27">
        <v>0</v>
      </c>
      <c r="I378" s="28">
        <f t="shared" si="15"/>
        <v>1061.4000000000001</v>
      </c>
      <c r="J378" s="20" t="s">
        <v>934</v>
      </c>
      <c r="L378" s="20" t="s">
        <v>204</v>
      </c>
    </row>
    <row r="379" spans="1:12" s="40" customFormat="1" ht="17" x14ac:dyDescent="0.2">
      <c r="A379" s="21" t="str">
        <f t="shared" si="16"/>
        <v>Support for ThinkSystem SR630 (1RU)</v>
      </c>
      <c r="B379" s="213" t="s">
        <v>2</v>
      </c>
      <c r="C379" s="213" t="s">
        <v>9</v>
      </c>
      <c r="D379" s="213" t="s">
        <v>80</v>
      </c>
      <c r="E379" s="214" t="s">
        <v>692</v>
      </c>
      <c r="F379" s="214" t="s">
        <v>616</v>
      </c>
      <c r="G379" s="215">
        <v>503.1</v>
      </c>
      <c r="H379" s="216">
        <v>0</v>
      </c>
      <c r="I379" s="217">
        <v>503.1</v>
      </c>
      <c r="J379" s="213" t="s">
        <v>934</v>
      </c>
      <c r="K379" s="45" t="s">
        <v>1463</v>
      </c>
      <c r="L379" s="40" t="s">
        <v>204</v>
      </c>
    </row>
    <row r="380" spans="1:12" s="40" customFormat="1" ht="17" x14ac:dyDescent="0.2">
      <c r="A380" s="21" t="str">
        <f t="shared" si="16"/>
        <v>Support for ThinkSystem SR650 (2RU)</v>
      </c>
      <c r="B380" s="40" t="s">
        <v>2</v>
      </c>
      <c r="C380" s="40" t="s">
        <v>9</v>
      </c>
      <c r="D380" s="40" t="s">
        <v>80</v>
      </c>
      <c r="E380" s="45" t="s">
        <v>691</v>
      </c>
      <c r="F380" s="45" t="s">
        <v>616</v>
      </c>
      <c r="G380" s="51">
        <v>503.1</v>
      </c>
      <c r="H380" s="43">
        <v>0</v>
      </c>
      <c r="I380" s="217">
        <v>503.1</v>
      </c>
      <c r="J380" s="40" t="s">
        <v>934</v>
      </c>
      <c r="K380" s="45"/>
      <c r="L380" s="40" t="s">
        <v>204</v>
      </c>
    </row>
    <row r="381" spans="1:12" ht="17" x14ac:dyDescent="0.2">
      <c r="A381" s="21" t="str">
        <f t="shared" si="16"/>
        <v>SUSG Support &amp; Maint for SDS</v>
      </c>
      <c r="B381" s="20" t="s">
        <v>2</v>
      </c>
      <c r="C381" s="20" t="s">
        <v>9</v>
      </c>
      <c r="D381" s="20" t="s">
        <v>80</v>
      </c>
      <c r="E381" s="34" t="s">
        <v>800</v>
      </c>
      <c r="G381" s="26">
        <v>1500</v>
      </c>
      <c r="H381" s="27">
        <v>0</v>
      </c>
      <c r="I381" s="28">
        <f t="shared" si="15"/>
        <v>1500</v>
      </c>
      <c r="J381" s="20" t="s">
        <v>934</v>
      </c>
      <c r="L381" s="20" t="s">
        <v>204</v>
      </c>
    </row>
    <row r="382" spans="1:12" ht="17" x14ac:dyDescent="0.2">
      <c r="A382" s="21" t="str">
        <f t="shared" si="16"/>
        <v>TPXM Support &amp; Maint for SDS</v>
      </c>
      <c r="B382" s="20" t="s">
        <v>2</v>
      </c>
      <c r="C382" s="20" t="s">
        <v>9</v>
      </c>
      <c r="D382" s="20" t="s">
        <v>80</v>
      </c>
      <c r="E382" s="34" t="s">
        <v>761</v>
      </c>
      <c r="G382" s="26">
        <v>1061.4000000000001</v>
      </c>
      <c r="H382" s="27">
        <v>0</v>
      </c>
      <c r="I382" s="28">
        <f t="shared" ref="I382:I389" si="17">G382-H382*G382</f>
        <v>1061.4000000000001</v>
      </c>
      <c r="J382" s="20" t="s">
        <v>934</v>
      </c>
      <c r="L382" s="20" t="s">
        <v>204</v>
      </c>
    </row>
    <row r="383" spans="1:12" ht="17" x14ac:dyDescent="0.2">
      <c r="A383" s="21" t="str">
        <f t="shared" si="16"/>
        <v>USSH Support &amp; Maint for SDS</v>
      </c>
      <c r="B383" s="20" t="s">
        <v>2</v>
      </c>
      <c r="C383" s="20" t="s">
        <v>9</v>
      </c>
      <c r="D383" s="20" t="s">
        <v>80</v>
      </c>
      <c r="E383" s="34" t="s">
        <v>734</v>
      </c>
      <c r="G383" s="26">
        <v>44410.47</v>
      </c>
      <c r="H383" s="27">
        <v>0</v>
      </c>
      <c r="I383" s="28">
        <f t="shared" si="17"/>
        <v>44410.47</v>
      </c>
      <c r="J383" s="20" t="s">
        <v>934</v>
      </c>
      <c r="L383" s="20" t="s">
        <v>204</v>
      </c>
    </row>
    <row r="384" spans="1:12" ht="17" x14ac:dyDescent="0.2">
      <c r="A384" s="21" t="str">
        <f t="shared" si="16"/>
        <v>WIJK Support &amp; Maint for SDS</v>
      </c>
      <c r="B384" s="20" t="s">
        <v>2</v>
      </c>
      <c r="C384" s="20" t="s">
        <v>9</v>
      </c>
      <c r="D384" s="20" t="s">
        <v>80</v>
      </c>
      <c r="E384" s="34" t="s">
        <v>773</v>
      </c>
      <c r="G384" s="26">
        <v>1061.4000000000001</v>
      </c>
      <c r="H384" s="27">
        <v>0</v>
      </c>
      <c r="I384" s="28">
        <f t="shared" si="17"/>
        <v>1061.4000000000001</v>
      </c>
      <c r="J384" s="20" t="s">
        <v>934</v>
      </c>
      <c r="L384" s="20" t="s">
        <v>204</v>
      </c>
    </row>
    <row r="385" spans="1:12" ht="17" x14ac:dyDescent="0.2">
      <c r="A385" s="21" t="str">
        <f t="shared" si="16"/>
        <v>WIJK2 Support &amp; Maint for SDS</v>
      </c>
      <c r="B385" s="20" t="s">
        <v>2</v>
      </c>
      <c r="C385" s="20" t="s">
        <v>9</v>
      </c>
      <c r="D385" s="20" t="s">
        <v>80</v>
      </c>
      <c r="E385" s="34" t="s">
        <v>774</v>
      </c>
      <c r="G385" s="26">
        <v>1061.4000000000001</v>
      </c>
      <c r="H385" s="27">
        <v>0</v>
      </c>
      <c r="I385" s="28">
        <f t="shared" si="17"/>
        <v>1061.4000000000001</v>
      </c>
      <c r="J385" s="20" t="s">
        <v>934</v>
      </c>
      <c r="L385" s="20" t="s">
        <v>204</v>
      </c>
    </row>
    <row r="386" spans="1:12" ht="17" x14ac:dyDescent="0.2">
      <c r="A386" s="21" t="str">
        <f t="shared" si="16"/>
        <v>WIKS Support &amp; Maint for SDS</v>
      </c>
      <c r="B386" s="20" t="s">
        <v>2</v>
      </c>
      <c r="C386" s="20" t="s">
        <v>9</v>
      </c>
      <c r="D386" s="20" t="s">
        <v>80</v>
      </c>
      <c r="E386" s="34" t="s">
        <v>735</v>
      </c>
      <c r="G386" s="26">
        <v>44758.506000000001</v>
      </c>
      <c r="H386" s="27">
        <v>0</v>
      </c>
      <c r="I386" s="28">
        <f t="shared" si="17"/>
        <v>44758.506000000001</v>
      </c>
      <c r="J386" s="20" t="s">
        <v>934</v>
      </c>
      <c r="L386" s="20" t="s">
        <v>204</v>
      </c>
    </row>
    <row r="387" spans="1:12" ht="17" x14ac:dyDescent="0.2">
      <c r="A387" s="21" t="str">
        <f t="shared" ref="A387:A450" si="18">+E387</f>
        <v>WIZS Support &amp; Maint for SDS</v>
      </c>
      <c r="B387" s="20" t="s">
        <v>2</v>
      </c>
      <c r="C387" s="20" t="s">
        <v>9</v>
      </c>
      <c r="D387" s="20" t="s">
        <v>80</v>
      </c>
      <c r="E387" s="34" t="s">
        <v>793</v>
      </c>
      <c r="G387" s="26">
        <v>1061.4000000000001</v>
      </c>
      <c r="H387" s="27">
        <v>0</v>
      </c>
      <c r="I387" s="28">
        <f t="shared" si="17"/>
        <v>1061.4000000000001</v>
      </c>
      <c r="J387" s="20" t="s">
        <v>934</v>
      </c>
      <c r="L387" s="20" t="s">
        <v>204</v>
      </c>
    </row>
    <row r="388" spans="1:12" ht="17" x14ac:dyDescent="0.2">
      <c r="A388" s="21" t="str">
        <f t="shared" si="18"/>
        <v>7Y89CTO3WW</v>
      </c>
      <c r="B388" s="20" t="s">
        <v>2</v>
      </c>
      <c r="C388" s="20" t="s">
        <v>8</v>
      </c>
      <c r="D388" s="29" t="s">
        <v>80</v>
      </c>
      <c r="E388" s="67" t="s">
        <v>1291</v>
      </c>
      <c r="F388" s="31" t="s">
        <v>939</v>
      </c>
      <c r="G388" s="32">
        <v>70991.53</v>
      </c>
      <c r="H388" s="27">
        <v>0.64</v>
      </c>
      <c r="I388" s="28">
        <f t="shared" si="17"/>
        <v>25556.950799999999</v>
      </c>
      <c r="J388" s="20" t="s">
        <v>934</v>
      </c>
      <c r="K388" s="21" t="s">
        <v>925</v>
      </c>
      <c r="L388" s="20" t="s">
        <v>204</v>
      </c>
    </row>
    <row r="389" spans="1:12" ht="17" x14ac:dyDescent="0.2">
      <c r="A389" s="21" t="str">
        <f t="shared" si="18"/>
        <v>5PS7A04002</v>
      </c>
      <c r="B389" s="20" t="s">
        <v>2</v>
      </c>
      <c r="C389" s="20" t="s">
        <v>9</v>
      </c>
      <c r="D389" s="29" t="s">
        <v>80</v>
      </c>
      <c r="E389" s="87" t="s">
        <v>1302</v>
      </c>
      <c r="F389" s="31" t="s">
        <v>938</v>
      </c>
      <c r="G389" s="32">
        <v>939</v>
      </c>
      <c r="H389" s="27">
        <v>0.15</v>
      </c>
      <c r="I389" s="28">
        <f t="shared" si="17"/>
        <v>798.15</v>
      </c>
      <c r="J389" s="20" t="s">
        <v>934</v>
      </c>
      <c r="K389" s="21" t="s">
        <v>937</v>
      </c>
      <c r="L389" s="20" t="s">
        <v>204</v>
      </c>
    </row>
    <row r="390" spans="1:12" ht="34" x14ac:dyDescent="0.2">
      <c r="A390" s="21" t="str">
        <f t="shared" si="18"/>
        <v>7X06TJHL00</v>
      </c>
      <c r="B390" s="20" t="s">
        <v>2</v>
      </c>
      <c r="C390" s="20" t="s">
        <v>8</v>
      </c>
      <c r="D390" s="36" t="s">
        <v>80</v>
      </c>
      <c r="E390" s="22" t="s">
        <v>1113</v>
      </c>
      <c r="F390" s="1" t="s">
        <v>1283</v>
      </c>
      <c r="G390" s="32">
        <v>38976</v>
      </c>
      <c r="H390" s="27">
        <v>0.66559999999999997</v>
      </c>
      <c r="I390" s="38">
        <v>13033.44</v>
      </c>
      <c r="J390" s="20" t="s">
        <v>934</v>
      </c>
      <c r="K390" s="21" t="s">
        <v>1125</v>
      </c>
      <c r="L390" s="20" t="s">
        <v>204</v>
      </c>
    </row>
    <row r="391" spans="1:12" ht="34" x14ac:dyDescent="0.2">
      <c r="A391" s="21" t="str">
        <f t="shared" si="18"/>
        <v>7X02S3L700</v>
      </c>
      <c r="B391" s="20" t="s">
        <v>2</v>
      </c>
      <c r="C391" s="20" t="s">
        <v>8</v>
      </c>
      <c r="D391" s="36" t="s">
        <v>80</v>
      </c>
      <c r="E391" s="22" t="s">
        <v>1102</v>
      </c>
      <c r="F391" s="1" t="s">
        <v>1285</v>
      </c>
      <c r="G391" s="32">
        <v>42406.75</v>
      </c>
      <c r="H391" s="27">
        <v>0.66080000000000005</v>
      </c>
      <c r="I391" s="38">
        <v>14385.6</v>
      </c>
      <c r="J391" s="20" t="s">
        <v>934</v>
      </c>
      <c r="K391" s="21" t="s">
        <v>1126</v>
      </c>
      <c r="L391" s="20" t="s">
        <v>204</v>
      </c>
    </row>
    <row r="392" spans="1:12" ht="68" x14ac:dyDescent="0.2">
      <c r="A392" s="21" t="str">
        <f t="shared" si="18"/>
        <v>7X06UULD00</v>
      </c>
      <c r="B392" s="20" t="s">
        <v>2</v>
      </c>
      <c r="C392" s="20" t="s">
        <v>8</v>
      </c>
      <c r="D392" s="36" t="s">
        <v>80</v>
      </c>
      <c r="E392" s="22" t="s">
        <v>1070</v>
      </c>
      <c r="F392" s="21" t="s">
        <v>1120</v>
      </c>
      <c r="G392" s="32">
        <v>41840</v>
      </c>
      <c r="H392" s="27">
        <v>0.63660000000000005</v>
      </c>
      <c r="I392" s="38">
        <v>15203.16</v>
      </c>
      <c r="J392" s="20" t="s">
        <v>934</v>
      </c>
      <c r="L392" s="20" t="s">
        <v>204</v>
      </c>
    </row>
    <row r="393" spans="1:12" ht="85" x14ac:dyDescent="0.2">
      <c r="A393" s="21" t="str">
        <f t="shared" si="18"/>
        <v>7X02UUL500</v>
      </c>
      <c r="B393" s="20" t="s">
        <v>2</v>
      </c>
      <c r="C393" s="20" t="s">
        <v>8</v>
      </c>
      <c r="D393" s="36" t="s">
        <v>80</v>
      </c>
      <c r="E393" s="22" t="s">
        <v>1114</v>
      </c>
      <c r="F393" s="21" t="s">
        <v>1119</v>
      </c>
      <c r="G393" s="32">
        <v>23573</v>
      </c>
      <c r="H393" s="27">
        <v>0.64</v>
      </c>
      <c r="I393" s="38">
        <v>8486</v>
      </c>
      <c r="J393" s="20" t="s">
        <v>934</v>
      </c>
      <c r="L393" s="20" t="s">
        <v>204</v>
      </c>
    </row>
    <row r="394" spans="1:12" ht="51" x14ac:dyDescent="0.2">
      <c r="A394" s="21" t="str">
        <f t="shared" si="18"/>
        <v>7X02S2PF00</v>
      </c>
      <c r="B394" s="20" t="s">
        <v>2</v>
      </c>
      <c r="C394" s="20" t="s">
        <v>8</v>
      </c>
      <c r="D394" s="36" t="s">
        <v>80</v>
      </c>
      <c r="E394" s="22" t="s">
        <v>1115</v>
      </c>
      <c r="F394" s="21" t="s">
        <v>1121</v>
      </c>
      <c r="G394" s="32">
        <v>14522</v>
      </c>
      <c r="H394" s="27">
        <v>0.63929999999999998</v>
      </c>
      <c r="I394" s="38">
        <v>5238.72</v>
      </c>
      <c r="J394" s="20" t="s">
        <v>934</v>
      </c>
      <c r="L394" s="20" t="s">
        <v>204</v>
      </c>
    </row>
    <row r="395" spans="1:12" ht="34" x14ac:dyDescent="0.2">
      <c r="A395" s="21" t="str">
        <f t="shared" si="18"/>
        <v>7Y89S0FM00</v>
      </c>
      <c r="B395" s="20" t="s">
        <v>2</v>
      </c>
      <c r="C395" s="20" t="s">
        <v>8</v>
      </c>
      <c r="D395" s="36" t="s">
        <v>80</v>
      </c>
      <c r="E395" s="22" t="s">
        <v>1116</v>
      </c>
      <c r="F395" s="21" t="s">
        <v>1122</v>
      </c>
      <c r="G395" s="32">
        <v>70991.53</v>
      </c>
      <c r="H395" s="27">
        <v>0.64</v>
      </c>
      <c r="I395" s="38">
        <v>25556.95</v>
      </c>
      <c r="J395" s="20" t="s">
        <v>934</v>
      </c>
      <c r="L395" s="20" t="s">
        <v>204</v>
      </c>
    </row>
    <row r="396" spans="1:12" ht="51" x14ac:dyDescent="0.2">
      <c r="A396" s="21" t="str">
        <f t="shared" si="18"/>
        <v>7X02S3KH00</v>
      </c>
      <c r="B396" s="20" t="s">
        <v>2</v>
      </c>
      <c r="C396" s="20" t="s">
        <v>8</v>
      </c>
      <c r="D396" s="36" t="s">
        <v>80</v>
      </c>
      <c r="E396" s="22" t="s">
        <v>1117</v>
      </c>
      <c r="F396" s="21" t="s">
        <v>1123</v>
      </c>
      <c r="G396" s="32">
        <v>15086</v>
      </c>
      <c r="H396" s="27">
        <v>0.62</v>
      </c>
      <c r="I396" s="38">
        <v>5733</v>
      </c>
      <c r="J396" s="20" t="s">
        <v>934</v>
      </c>
      <c r="L396" s="20" t="s">
        <v>204</v>
      </c>
    </row>
    <row r="397" spans="1:12" ht="48" x14ac:dyDescent="0.2">
      <c r="A397" s="21" t="str">
        <f t="shared" si="18"/>
        <v>7X02S4PX00</v>
      </c>
      <c r="B397" s="20" t="s">
        <v>2</v>
      </c>
      <c r="C397" s="20" t="s">
        <v>8</v>
      </c>
      <c r="D397" s="36" t="s">
        <v>80</v>
      </c>
      <c r="E397" s="22" t="s">
        <v>1118</v>
      </c>
      <c r="F397" s="2" t="s">
        <v>1284</v>
      </c>
      <c r="G397" s="32">
        <v>43246</v>
      </c>
      <c r="H397" s="27">
        <v>0.63660000000000005</v>
      </c>
      <c r="I397" s="38">
        <v>15714</v>
      </c>
      <c r="J397" s="20" t="s">
        <v>934</v>
      </c>
      <c r="K397" s="21" t="s">
        <v>1127</v>
      </c>
      <c r="L397" s="20" t="s">
        <v>204</v>
      </c>
    </row>
    <row r="398" spans="1:12" s="35" customFormat="1" ht="17" x14ac:dyDescent="0.2">
      <c r="A398" s="21" t="str">
        <f t="shared" si="18"/>
        <v>Machine Metrics</v>
      </c>
      <c r="B398" s="40" t="s">
        <v>7</v>
      </c>
      <c r="C398" s="40" t="s">
        <v>8</v>
      </c>
      <c r="D398" s="40" t="s">
        <v>879</v>
      </c>
      <c r="E398" s="45" t="s">
        <v>879</v>
      </c>
      <c r="F398" s="45" t="s">
        <v>879</v>
      </c>
      <c r="G398" s="88">
        <v>200000</v>
      </c>
      <c r="H398" s="43">
        <v>0</v>
      </c>
      <c r="I398" s="44" t="s">
        <v>1222</v>
      </c>
      <c r="J398" s="40" t="s">
        <v>932</v>
      </c>
      <c r="K398" s="45" t="s">
        <v>1130</v>
      </c>
      <c r="L398" s="40" t="s">
        <v>898</v>
      </c>
    </row>
    <row r="399" spans="1:12" s="35" customFormat="1" ht="34" x14ac:dyDescent="0.2">
      <c r="A399" s="21" t="str">
        <f t="shared" si="18"/>
        <v>SOFTWARE/ MISC Support &amp; Maint for SDS</v>
      </c>
      <c r="B399" s="35" t="s">
        <v>11</v>
      </c>
      <c r="C399" s="35" t="s">
        <v>11</v>
      </c>
      <c r="D399" s="35" t="s">
        <v>719</v>
      </c>
      <c r="E399" s="54" t="s">
        <v>812</v>
      </c>
      <c r="F399" s="54"/>
      <c r="G399" s="89">
        <v>18900</v>
      </c>
      <c r="H399" s="56">
        <v>0</v>
      </c>
      <c r="I399" s="57">
        <f>G399-H399*G399</f>
        <v>18900</v>
      </c>
      <c r="J399" s="35" t="s">
        <v>933</v>
      </c>
      <c r="K399" s="54"/>
      <c r="L399" s="35" t="s">
        <v>933</v>
      </c>
    </row>
    <row r="400" spans="1:12" s="35" customFormat="1" ht="34" x14ac:dyDescent="0.2">
      <c r="A400" s="21" t="str">
        <f t="shared" si="18"/>
        <v>Mesosphere Enterprise DC/OS. Premium Support</v>
      </c>
      <c r="B400" s="35" t="s">
        <v>11</v>
      </c>
      <c r="C400" s="35" t="s">
        <v>11</v>
      </c>
      <c r="D400" s="90" t="s">
        <v>719</v>
      </c>
      <c r="E400" s="54" t="s">
        <v>1143</v>
      </c>
      <c r="F400" s="35" t="s">
        <v>1394</v>
      </c>
      <c r="G400" s="91"/>
      <c r="H400" s="56"/>
      <c r="I400" s="92">
        <v>450</v>
      </c>
      <c r="J400" s="35" t="s">
        <v>933</v>
      </c>
      <c r="K400" s="54" t="s">
        <v>1144</v>
      </c>
      <c r="L400" s="35" t="s">
        <v>933</v>
      </c>
    </row>
    <row r="401" spans="1:12" ht="17" x14ac:dyDescent="0.2">
      <c r="A401" s="21" t="str">
        <f t="shared" si="18"/>
        <v>MMR-2G-1URS</v>
      </c>
      <c r="B401" s="20" t="s">
        <v>7</v>
      </c>
      <c r="C401" s="20" t="s">
        <v>8</v>
      </c>
      <c r="D401" s="20" t="s">
        <v>663</v>
      </c>
      <c r="E401" s="22" t="s">
        <v>664</v>
      </c>
      <c r="F401" s="21" t="s">
        <v>665</v>
      </c>
      <c r="G401" s="93">
        <v>239.95</v>
      </c>
      <c r="H401" s="27">
        <v>0</v>
      </c>
      <c r="I401" s="28">
        <v>259.14999999999998</v>
      </c>
      <c r="J401" s="20" t="s">
        <v>1176</v>
      </c>
      <c r="L401" s="39" t="s">
        <v>204</v>
      </c>
    </row>
    <row r="402" spans="1:12" s="40" customFormat="1" ht="17" x14ac:dyDescent="0.2">
      <c r="A402" s="21" t="str">
        <f t="shared" si="18"/>
        <v>6510-SVS-4OS-1</v>
      </c>
      <c r="B402" s="40" t="s">
        <v>1</v>
      </c>
      <c r="C402" s="40" t="s">
        <v>8</v>
      </c>
      <c r="D402" s="40" t="s">
        <v>279</v>
      </c>
      <c r="E402" s="45" t="s">
        <v>288</v>
      </c>
      <c r="F402" s="45" t="s">
        <v>289</v>
      </c>
      <c r="G402" s="88">
        <v>4947</v>
      </c>
      <c r="H402" s="43">
        <v>0.13312916919345064</v>
      </c>
      <c r="I402" s="44" t="s">
        <v>1222</v>
      </c>
      <c r="J402" s="40" t="s">
        <v>934</v>
      </c>
      <c r="K402" s="45" t="s">
        <v>1191</v>
      </c>
      <c r="L402" s="40" t="s">
        <v>204</v>
      </c>
    </row>
    <row r="403" spans="1:12" s="40" customFormat="1" ht="17" x14ac:dyDescent="0.2">
      <c r="A403" s="21" t="str">
        <f t="shared" si="18"/>
        <v>BR-6510-24-16G-R</v>
      </c>
      <c r="B403" s="40" t="s">
        <v>1</v>
      </c>
      <c r="C403" s="40" t="s">
        <v>8</v>
      </c>
      <c r="D403" s="40" t="s">
        <v>279</v>
      </c>
      <c r="E403" s="45" t="s">
        <v>286</v>
      </c>
      <c r="F403" s="45" t="s">
        <v>287</v>
      </c>
      <c r="G403" s="88">
        <v>27410</v>
      </c>
      <c r="H403" s="43">
        <v>0.44858008026267782</v>
      </c>
      <c r="I403" s="44" t="s">
        <v>1222</v>
      </c>
      <c r="J403" s="40" t="s">
        <v>934</v>
      </c>
      <c r="K403" s="45" t="s">
        <v>1191</v>
      </c>
      <c r="L403" s="40" t="s">
        <v>204</v>
      </c>
    </row>
    <row r="404" spans="1:12" s="40" customFormat="1" ht="51" x14ac:dyDescent="0.2">
      <c r="A404" s="21" t="str">
        <f t="shared" si="18"/>
        <v>CS-O2-4HR</v>
      </c>
      <c r="B404" s="40" t="s">
        <v>1</v>
      </c>
      <c r="C404" s="40" t="s">
        <v>8</v>
      </c>
      <c r="D404" s="40" t="s">
        <v>279</v>
      </c>
      <c r="E404" s="45" t="s">
        <v>282</v>
      </c>
      <c r="F404" s="45" t="s">
        <v>283</v>
      </c>
      <c r="G404" s="88">
        <v>152898.60999999999</v>
      </c>
      <c r="H404" s="43">
        <v>0.76000004185780368</v>
      </c>
      <c r="I404" s="44" t="s">
        <v>1222</v>
      </c>
      <c r="J404" s="40" t="s">
        <v>934</v>
      </c>
      <c r="K404" s="45" t="s">
        <v>1196</v>
      </c>
      <c r="L404" s="40" t="s">
        <v>204</v>
      </c>
    </row>
    <row r="405" spans="1:12" s="40" customFormat="1" ht="17" x14ac:dyDescent="0.2">
      <c r="A405" s="21" t="str">
        <f t="shared" si="18"/>
        <v>E-X4079C</v>
      </c>
      <c r="B405" s="40" t="s">
        <v>1</v>
      </c>
      <c r="C405" s="40" t="s">
        <v>8</v>
      </c>
      <c r="D405" s="40" t="s">
        <v>279</v>
      </c>
      <c r="E405" s="45" t="s">
        <v>290</v>
      </c>
      <c r="F405" s="45" t="s">
        <v>291</v>
      </c>
      <c r="G405" s="88">
        <v>14067</v>
      </c>
      <c r="H405" s="43">
        <v>0.72199971564654863</v>
      </c>
      <c r="I405" s="44" t="s">
        <v>1222</v>
      </c>
      <c r="J405" s="40" t="s">
        <v>934</v>
      </c>
      <c r="K405" s="45" t="s">
        <v>1177</v>
      </c>
      <c r="L405" s="40" t="s">
        <v>204</v>
      </c>
    </row>
    <row r="406" spans="1:12" s="40" customFormat="1" ht="17" x14ac:dyDescent="0.2">
      <c r="A406" s="21" t="str">
        <f t="shared" si="18"/>
        <v>EF560A</v>
      </c>
      <c r="B406" s="40" t="s">
        <v>1</v>
      </c>
      <c r="C406" s="40" t="s">
        <v>8</v>
      </c>
      <c r="D406" s="40" t="s">
        <v>279</v>
      </c>
      <c r="E406" s="45" t="s">
        <v>284</v>
      </c>
      <c r="F406" s="45" t="s">
        <v>285</v>
      </c>
      <c r="G406" s="88">
        <v>337456.92</v>
      </c>
      <c r="H406" s="43">
        <v>0.76210575263947766</v>
      </c>
      <c r="I406" s="44" t="s">
        <v>1222</v>
      </c>
      <c r="J406" s="40" t="s">
        <v>934</v>
      </c>
      <c r="K406" s="45" t="s">
        <v>1178</v>
      </c>
      <c r="L406" s="40" t="s">
        <v>204</v>
      </c>
    </row>
    <row r="407" spans="1:12" ht="17" x14ac:dyDescent="0.2">
      <c r="A407" s="21" t="str">
        <f t="shared" si="18"/>
        <v>Elk Grove Support &amp; Maint for SDS</v>
      </c>
      <c r="B407" s="20" t="s">
        <v>1</v>
      </c>
      <c r="C407" s="20" t="s">
        <v>9</v>
      </c>
      <c r="D407" s="20" t="s">
        <v>279</v>
      </c>
      <c r="E407" s="34" t="s">
        <v>722</v>
      </c>
      <c r="G407" s="93">
        <v>7500</v>
      </c>
      <c r="H407" s="27">
        <v>0</v>
      </c>
      <c r="I407" s="28">
        <f t="shared" ref="I407:I430" si="19">G407-H407*G407</f>
        <v>7500</v>
      </c>
      <c r="J407" s="20" t="s">
        <v>934</v>
      </c>
      <c r="L407" s="20" t="s">
        <v>204</v>
      </c>
    </row>
    <row r="408" spans="1:12" s="40" customFormat="1" ht="34" x14ac:dyDescent="0.2">
      <c r="A408" s="21" t="str">
        <f t="shared" si="18"/>
        <v>FAS8020HA</v>
      </c>
      <c r="B408" s="40" t="s">
        <v>1</v>
      </c>
      <c r="C408" s="40" t="s">
        <v>8</v>
      </c>
      <c r="D408" s="40" t="s">
        <v>645</v>
      </c>
      <c r="E408" s="45" t="s">
        <v>646</v>
      </c>
      <c r="F408" s="45" t="s">
        <v>647</v>
      </c>
      <c r="G408" s="88">
        <v>250990.8</v>
      </c>
      <c r="H408" s="43">
        <v>0</v>
      </c>
      <c r="I408" s="44" t="s">
        <v>1222</v>
      </c>
      <c r="J408" s="40" t="s">
        <v>934</v>
      </c>
      <c r="K408" s="45" t="s">
        <v>1179</v>
      </c>
      <c r="L408" s="40" t="s">
        <v>1185</v>
      </c>
    </row>
    <row r="409" spans="1:12" s="40" customFormat="1" ht="51" x14ac:dyDescent="0.2">
      <c r="A409" s="21" t="str">
        <f t="shared" si="18"/>
        <v>FAS8080HA</v>
      </c>
      <c r="B409" s="40" t="s">
        <v>1</v>
      </c>
      <c r="C409" s="40" t="s">
        <v>8</v>
      </c>
      <c r="D409" s="40" t="s">
        <v>279</v>
      </c>
      <c r="E409" s="45" t="s">
        <v>280</v>
      </c>
      <c r="F409" s="45" t="s">
        <v>281</v>
      </c>
      <c r="G409" s="88">
        <v>904002.96</v>
      </c>
      <c r="H409" s="43">
        <v>0.58130072936929311</v>
      </c>
      <c r="I409" s="44" t="s">
        <v>1222</v>
      </c>
      <c r="J409" s="40" t="s">
        <v>1180</v>
      </c>
      <c r="K409" s="45" t="s">
        <v>1179</v>
      </c>
      <c r="L409" s="40" t="s">
        <v>1185</v>
      </c>
    </row>
    <row r="410" spans="1:12" ht="17" x14ac:dyDescent="0.2">
      <c r="A410" s="21" t="str">
        <f t="shared" si="18"/>
        <v>FXCD Support &amp; Maint for SDS</v>
      </c>
      <c r="B410" s="20" t="s">
        <v>1</v>
      </c>
      <c r="C410" s="20" t="s">
        <v>9</v>
      </c>
      <c r="D410" s="20" t="s">
        <v>279</v>
      </c>
      <c r="E410" s="34" t="s">
        <v>726</v>
      </c>
      <c r="G410" s="93">
        <v>7937.713999999999</v>
      </c>
      <c r="H410" s="27">
        <v>0</v>
      </c>
      <c r="I410" s="28">
        <f t="shared" si="19"/>
        <v>7937.713999999999</v>
      </c>
      <c r="J410" s="20" t="s">
        <v>934</v>
      </c>
      <c r="L410" s="20" t="s">
        <v>204</v>
      </c>
    </row>
    <row r="411" spans="1:12" ht="17" x14ac:dyDescent="0.2">
      <c r="A411" s="21" t="str">
        <f t="shared" si="18"/>
        <v>FXGL Support &amp; Maint for SDS</v>
      </c>
      <c r="B411" s="20" t="s">
        <v>1</v>
      </c>
      <c r="C411" s="20" t="s">
        <v>9</v>
      </c>
      <c r="D411" s="20" t="s">
        <v>279</v>
      </c>
      <c r="E411" s="34" t="s">
        <v>727</v>
      </c>
      <c r="G411" s="93">
        <v>3968.8569999999995</v>
      </c>
      <c r="H411" s="27">
        <v>0</v>
      </c>
      <c r="I411" s="28">
        <f t="shared" si="19"/>
        <v>3968.8569999999995</v>
      </c>
      <c r="J411" s="20" t="s">
        <v>934</v>
      </c>
      <c r="L411" s="20" t="s">
        <v>204</v>
      </c>
    </row>
    <row r="412" spans="1:12" ht="17" x14ac:dyDescent="0.2">
      <c r="A412" s="21" t="str">
        <f t="shared" si="18"/>
        <v>FXLHi Support &amp; Maint for SDS</v>
      </c>
      <c r="B412" s="20" t="s">
        <v>1</v>
      </c>
      <c r="C412" s="20" t="s">
        <v>9</v>
      </c>
      <c r="D412" s="20" t="s">
        <v>279</v>
      </c>
      <c r="E412" s="34" t="s">
        <v>728</v>
      </c>
      <c r="G412" s="93">
        <v>15073.912499999999</v>
      </c>
      <c r="H412" s="27">
        <v>0</v>
      </c>
      <c r="I412" s="28">
        <f t="shared" si="19"/>
        <v>15073.912499999999</v>
      </c>
      <c r="J412" s="20" t="s">
        <v>934</v>
      </c>
      <c r="L412" s="20" t="s">
        <v>204</v>
      </c>
    </row>
    <row r="413" spans="1:12" ht="17" x14ac:dyDescent="0.2">
      <c r="A413" s="21" t="str">
        <f t="shared" si="18"/>
        <v>HK Colo Support &amp; Maint for SDS</v>
      </c>
      <c r="B413" s="20" t="s">
        <v>1</v>
      </c>
      <c r="C413" s="20" t="s">
        <v>9</v>
      </c>
      <c r="D413" s="20" t="s">
        <v>279</v>
      </c>
      <c r="E413" s="34" t="s">
        <v>744</v>
      </c>
      <c r="G413" s="93">
        <v>3652.5830000000005</v>
      </c>
      <c r="H413" s="27">
        <v>0</v>
      </c>
      <c r="I413" s="28">
        <f t="shared" si="19"/>
        <v>3652.5830000000005</v>
      </c>
      <c r="J413" s="20" t="s">
        <v>934</v>
      </c>
      <c r="L413" s="20" t="s">
        <v>204</v>
      </c>
    </row>
    <row r="414" spans="1:12" ht="17" x14ac:dyDescent="0.2">
      <c r="A414" s="21" t="str">
        <f t="shared" si="18"/>
        <v>QSMC Support &amp; Maint for SDS</v>
      </c>
      <c r="B414" s="20" t="s">
        <v>1</v>
      </c>
      <c r="C414" s="20" t="s">
        <v>9</v>
      </c>
      <c r="D414" s="20" t="s">
        <v>279</v>
      </c>
      <c r="E414" s="34" t="s">
        <v>743</v>
      </c>
      <c r="G414" s="93">
        <v>3818.6095</v>
      </c>
      <c r="H414" s="27">
        <v>0</v>
      </c>
      <c r="I414" s="28">
        <f t="shared" si="19"/>
        <v>3818.6095</v>
      </c>
      <c r="J414" s="20" t="s">
        <v>934</v>
      </c>
      <c r="L414" s="20" t="s">
        <v>204</v>
      </c>
    </row>
    <row r="415" spans="1:12" ht="17" x14ac:dyDescent="0.2">
      <c r="A415" s="21" t="str">
        <f t="shared" si="18"/>
        <v>X-02659-00</v>
      </c>
      <c r="B415" s="20" t="s">
        <v>1</v>
      </c>
      <c r="C415" s="20" t="s">
        <v>8</v>
      </c>
      <c r="D415" s="20" t="s">
        <v>279</v>
      </c>
      <c r="E415" s="22" t="s">
        <v>292</v>
      </c>
      <c r="F415" s="21" t="s">
        <v>293</v>
      </c>
      <c r="G415" s="93">
        <v>221.4</v>
      </c>
      <c r="H415" s="27">
        <v>0.52999096657633249</v>
      </c>
      <c r="I415" s="28">
        <f t="shared" si="19"/>
        <v>104.05999999999999</v>
      </c>
      <c r="J415" s="20" t="s">
        <v>934</v>
      </c>
      <c r="L415" s="20" t="s">
        <v>204</v>
      </c>
    </row>
    <row r="416" spans="1:12" s="40" customFormat="1" ht="17" x14ac:dyDescent="0.2">
      <c r="A416" s="21" t="str">
        <f t="shared" si="18"/>
        <v>X-6510-24-16G-R</v>
      </c>
      <c r="B416" s="40" t="s">
        <v>1</v>
      </c>
      <c r="C416" s="40" t="s">
        <v>8</v>
      </c>
      <c r="D416" s="40" t="s">
        <v>279</v>
      </c>
      <c r="E416" s="45" t="s">
        <v>885</v>
      </c>
      <c r="F416" s="41" t="s">
        <v>882</v>
      </c>
      <c r="G416" s="88">
        <v>8841</v>
      </c>
      <c r="H416" s="43">
        <v>0</v>
      </c>
      <c r="I416" s="44" t="s">
        <v>1222</v>
      </c>
      <c r="J416" s="40" t="s">
        <v>934</v>
      </c>
      <c r="K416" s="45" t="s">
        <v>1197</v>
      </c>
      <c r="L416" s="40" t="s">
        <v>204</v>
      </c>
    </row>
    <row r="417" spans="1:12" ht="17" x14ac:dyDescent="0.2">
      <c r="A417" s="21" t="str">
        <f t="shared" si="18"/>
        <v>A300 with 3.8SSD</v>
      </c>
      <c r="B417" s="20" t="s">
        <v>1</v>
      </c>
      <c r="C417" s="20" t="s">
        <v>8</v>
      </c>
      <c r="D417" s="69" t="s">
        <v>279</v>
      </c>
      <c r="E417" s="70" t="s">
        <v>892</v>
      </c>
      <c r="F417" s="70" t="s">
        <v>892</v>
      </c>
      <c r="G417" s="26">
        <v>990953.36</v>
      </c>
      <c r="H417" s="27">
        <v>0.70699999999999996</v>
      </c>
      <c r="I417" s="28">
        <f t="shared" si="19"/>
        <v>290349.33448000008</v>
      </c>
      <c r="J417" s="20" t="s">
        <v>934</v>
      </c>
      <c r="L417" s="39" t="s">
        <v>204</v>
      </c>
    </row>
    <row r="418" spans="1:12" ht="17" x14ac:dyDescent="0.2">
      <c r="A418" s="21" t="str">
        <f t="shared" si="18"/>
        <v>A300 with 3.8 SSD support</v>
      </c>
      <c r="B418" s="20" t="s">
        <v>1</v>
      </c>
      <c r="C418" s="20" t="s">
        <v>9</v>
      </c>
      <c r="D418" s="69" t="s">
        <v>279</v>
      </c>
      <c r="E418" s="70" t="s">
        <v>1250</v>
      </c>
      <c r="F418" s="70" t="s">
        <v>893</v>
      </c>
      <c r="G418" s="26">
        <v>118415.08</v>
      </c>
      <c r="H418" s="27">
        <v>0.85</v>
      </c>
      <c r="I418" s="28">
        <f t="shared" si="19"/>
        <v>17762.262000000002</v>
      </c>
      <c r="J418" s="20" t="s">
        <v>934</v>
      </c>
      <c r="L418" s="39" t="s">
        <v>204</v>
      </c>
    </row>
    <row r="419" spans="1:12" s="40" customFormat="1" ht="17" x14ac:dyDescent="0.2">
      <c r="A419" s="21" t="str">
        <f t="shared" si="18"/>
        <v>CS-O2-4HR</v>
      </c>
      <c r="B419" s="40" t="s">
        <v>3</v>
      </c>
      <c r="C419" s="40" t="s">
        <v>8</v>
      </c>
      <c r="D419" s="64" t="s">
        <v>279</v>
      </c>
      <c r="E419" s="94" t="s">
        <v>282</v>
      </c>
      <c r="F419" s="41" t="s">
        <v>956</v>
      </c>
      <c r="G419" s="42">
        <v>43713.25</v>
      </c>
      <c r="H419" s="43">
        <v>0.85</v>
      </c>
      <c r="I419" s="44" t="s">
        <v>1222</v>
      </c>
      <c r="J419" s="40" t="s">
        <v>934</v>
      </c>
      <c r="K419" s="45" t="s">
        <v>982</v>
      </c>
    </row>
    <row r="420" spans="1:12" s="40" customFormat="1" ht="17" x14ac:dyDescent="0.2">
      <c r="A420" s="21" t="str">
        <f t="shared" si="18"/>
        <v>EF560 1.6TB</v>
      </c>
      <c r="B420" s="40" t="s">
        <v>3</v>
      </c>
      <c r="C420" s="40" t="s">
        <v>8</v>
      </c>
      <c r="D420" s="64" t="s">
        <v>279</v>
      </c>
      <c r="E420" s="94" t="s">
        <v>957</v>
      </c>
      <c r="F420" s="41" t="s">
        <v>958</v>
      </c>
      <c r="G420" s="42">
        <v>228185.16</v>
      </c>
      <c r="H420" s="43">
        <v>0.77439999999999998</v>
      </c>
      <c r="I420" s="44" t="s">
        <v>1222</v>
      </c>
      <c r="J420" s="40" t="s">
        <v>934</v>
      </c>
      <c r="K420" s="45" t="s">
        <v>982</v>
      </c>
    </row>
    <row r="421" spans="1:12" ht="34" x14ac:dyDescent="0.2">
      <c r="A421" s="21" t="str">
        <f t="shared" si="18"/>
        <v xml:space="preserve">FAS8200 MC Qty 12 1.8TB </v>
      </c>
      <c r="B421" s="20" t="s">
        <v>1</v>
      </c>
      <c r="C421" s="20" t="s">
        <v>8</v>
      </c>
      <c r="D421" s="82" t="s">
        <v>279</v>
      </c>
      <c r="E421" s="70" t="s">
        <v>1251</v>
      </c>
      <c r="F421" s="70" t="s">
        <v>1029</v>
      </c>
      <c r="G421" s="95">
        <v>654786.64</v>
      </c>
      <c r="H421" s="27">
        <v>0.57540000000000002</v>
      </c>
      <c r="I421" s="28">
        <f t="shared" si="19"/>
        <v>278022.40734400001</v>
      </c>
      <c r="J421" s="20" t="s">
        <v>934</v>
      </c>
      <c r="K421" s="21" t="s">
        <v>1204</v>
      </c>
      <c r="L421" s="20" t="s">
        <v>204</v>
      </c>
    </row>
    <row r="422" spans="1:12" ht="17" x14ac:dyDescent="0.2">
      <c r="A422" s="21" t="str">
        <f t="shared" si="18"/>
        <v>EF570A Qty 24 X  3.2TB SSD</v>
      </c>
      <c r="B422" s="20" t="s">
        <v>1</v>
      </c>
      <c r="C422" s="20" t="s">
        <v>8</v>
      </c>
      <c r="D422" s="82" t="s">
        <v>279</v>
      </c>
      <c r="E422" s="70" t="s">
        <v>1252</v>
      </c>
      <c r="F422" s="70" t="s">
        <v>1030</v>
      </c>
      <c r="G422" s="95">
        <v>353628.84</v>
      </c>
      <c r="H422" s="27">
        <v>0.76760200000000001</v>
      </c>
      <c r="I422" s="28">
        <f t="shared" si="19"/>
        <v>82182.635158320016</v>
      </c>
      <c r="J422" s="20" t="s">
        <v>934</v>
      </c>
      <c r="L422" s="20" t="s">
        <v>204</v>
      </c>
    </row>
    <row r="423" spans="1:12" ht="17" x14ac:dyDescent="0.2">
      <c r="A423" s="21" t="str">
        <f t="shared" si="18"/>
        <v>EF570A Qty 8 X 3.2TB SSD</v>
      </c>
      <c r="B423" s="20" t="s">
        <v>1</v>
      </c>
      <c r="C423" s="20" t="s">
        <v>8</v>
      </c>
      <c r="D423" s="82" t="s">
        <v>279</v>
      </c>
      <c r="E423" s="70" t="s">
        <v>1305</v>
      </c>
      <c r="F423" s="70" t="s">
        <v>1031</v>
      </c>
      <c r="G423" s="95">
        <v>161769.64000000001</v>
      </c>
      <c r="H423" s="27">
        <v>0.76665499999999998</v>
      </c>
      <c r="I423" s="28">
        <f t="shared" si="19"/>
        <v>37748.136645800012</v>
      </c>
      <c r="J423" s="20" t="s">
        <v>934</v>
      </c>
      <c r="L423" s="20" t="s">
        <v>204</v>
      </c>
    </row>
    <row r="424" spans="1:12" ht="17" x14ac:dyDescent="0.2">
      <c r="A424" s="21" t="str">
        <f t="shared" si="18"/>
        <v>E-X4101B</v>
      </c>
      <c r="B424" s="20" t="s">
        <v>1</v>
      </c>
      <c r="C424" s="20" t="s">
        <v>8</v>
      </c>
      <c r="D424" s="82" t="s">
        <v>279</v>
      </c>
      <c r="E424" s="70" t="s">
        <v>1033</v>
      </c>
      <c r="F424" s="70" t="s">
        <v>1034</v>
      </c>
      <c r="G424" s="95">
        <v>28134</v>
      </c>
      <c r="H424" s="27">
        <v>0.75</v>
      </c>
      <c r="I424" s="28">
        <f t="shared" si="19"/>
        <v>7033.5</v>
      </c>
      <c r="J424" s="20" t="s">
        <v>934</v>
      </c>
      <c r="K424" s="21" t="s">
        <v>1032</v>
      </c>
      <c r="L424" s="20" t="s">
        <v>204</v>
      </c>
    </row>
    <row r="425" spans="1:12" ht="34" x14ac:dyDescent="0.2">
      <c r="A425" s="21" t="str">
        <f t="shared" si="18"/>
        <v>FAS8200 MC Qty 12 1.8TB</v>
      </c>
      <c r="B425" s="20" t="s">
        <v>1</v>
      </c>
      <c r="C425" s="20" t="s">
        <v>8</v>
      </c>
      <c r="D425" s="82" t="s">
        <v>279</v>
      </c>
      <c r="E425" s="70" t="s">
        <v>1253</v>
      </c>
      <c r="F425" s="70" t="s">
        <v>1029</v>
      </c>
      <c r="G425" s="95">
        <v>654786.64</v>
      </c>
      <c r="H425" s="27">
        <v>0.57540000000000002</v>
      </c>
      <c r="I425" s="28">
        <f t="shared" si="19"/>
        <v>278022.40734400001</v>
      </c>
      <c r="J425" s="20" t="s">
        <v>934</v>
      </c>
      <c r="K425" s="21" t="s">
        <v>1204</v>
      </c>
      <c r="L425" s="20" t="s">
        <v>204</v>
      </c>
    </row>
    <row r="426" spans="1:12" ht="17" x14ac:dyDescent="0.2">
      <c r="A426" s="21" t="str">
        <f t="shared" si="18"/>
        <v>EF570A Qty 24 X 1.6TB</v>
      </c>
      <c r="B426" s="20" t="s">
        <v>3</v>
      </c>
      <c r="C426" s="20" t="s">
        <v>8</v>
      </c>
      <c r="D426" s="82" t="s">
        <v>279</v>
      </c>
      <c r="E426" s="96" t="s">
        <v>1254</v>
      </c>
      <c r="F426" s="96" t="s">
        <v>1073</v>
      </c>
      <c r="G426" s="95">
        <v>184596.84</v>
      </c>
      <c r="H426" s="27">
        <v>0.73050000000000004</v>
      </c>
      <c r="I426" s="28">
        <f t="shared" si="19"/>
        <v>49748.848379999981</v>
      </c>
      <c r="J426" s="20" t="s">
        <v>934</v>
      </c>
      <c r="K426" s="21" t="s">
        <v>1198</v>
      </c>
      <c r="L426" s="20" t="s">
        <v>204</v>
      </c>
    </row>
    <row r="427" spans="1:12" ht="34" x14ac:dyDescent="0.2">
      <c r="A427" s="21" t="str">
        <f t="shared" si="18"/>
        <v>OS SANTRICITY1 - EF570A Qty 24 X 1.6TB</v>
      </c>
      <c r="B427" s="20" t="s">
        <v>3</v>
      </c>
      <c r="C427" s="20" t="s">
        <v>8</v>
      </c>
      <c r="D427" s="82" t="s">
        <v>279</v>
      </c>
      <c r="E427" s="96" t="s">
        <v>1255</v>
      </c>
      <c r="F427" s="96" t="s">
        <v>1074</v>
      </c>
      <c r="G427" s="95">
        <v>106.98</v>
      </c>
      <c r="H427" s="27">
        <v>0.81479999999999997</v>
      </c>
      <c r="I427" s="28">
        <f t="shared" si="19"/>
        <v>19.812696000000003</v>
      </c>
      <c r="J427" s="20" t="s">
        <v>934</v>
      </c>
      <c r="K427" s="21" t="s">
        <v>1198</v>
      </c>
      <c r="L427" s="20" t="s">
        <v>204</v>
      </c>
    </row>
    <row r="428" spans="1:12" ht="17" x14ac:dyDescent="0.2">
      <c r="A428" s="21" t="str">
        <f t="shared" si="18"/>
        <v>CS-O2-4HR - EF570A Qty 24 X 1.6TB</v>
      </c>
      <c r="B428" s="20" t="s">
        <v>3</v>
      </c>
      <c r="C428" s="20" t="s">
        <v>9</v>
      </c>
      <c r="D428" s="82" t="s">
        <v>279</v>
      </c>
      <c r="E428" s="96" t="s">
        <v>1256</v>
      </c>
      <c r="F428" s="96" t="s">
        <v>1075</v>
      </c>
      <c r="G428" s="95">
        <v>40464.199999999997</v>
      </c>
      <c r="H428" s="27">
        <v>0.85</v>
      </c>
      <c r="I428" s="59">
        <v>6069.64</v>
      </c>
      <c r="J428" s="20" t="s">
        <v>934</v>
      </c>
      <c r="K428" s="21" t="s">
        <v>1198</v>
      </c>
      <c r="L428" s="20" t="s">
        <v>204</v>
      </c>
    </row>
    <row r="429" spans="1:12" s="35" customFormat="1" ht="17" x14ac:dyDescent="0.2">
      <c r="A429" s="21" t="str">
        <f t="shared" si="18"/>
        <v xml:space="preserve">Ngnix - Plus Instance </v>
      </c>
      <c r="B429" s="35" t="s">
        <v>11</v>
      </c>
      <c r="C429" s="35" t="s">
        <v>11</v>
      </c>
      <c r="D429" s="35" t="s">
        <v>876</v>
      </c>
      <c r="E429" s="54" t="s">
        <v>877</v>
      </c>
      <c r="F429" s="54" t="s">
        <v>848</v>
      </c>
      <c r="G429" s="91">
        <v>500</v>
      </c>
      <c r="H429" s="56">
        <v>0</v>
      </c>
      <c r="I429" s="57">
        <f t="shared" si="19"/>
        <v>500</v>
      </c>
      <c r="J429" s="35" t="s">
        <v>933</v>
      </c>
      <c r="K429" s="54"/>
      <c r="L429" s="35" t="s">
        <v>932</v>
      </c>
    </row>
    <row r="430" spans="1:12" s="35" customFormat="1" ht="34" x14ac:dyDescent="0.2">
      <c r="A430" s="21" t="str">
        <f t="shared" si="18"/>
        <v>Global Security - move (1) room of equipment</v>
      </c>
      <c r="B430" s="35" t="s">
        <v>6</v>
      </c>
      <c r="C430" s="35" t="s">
        <v>9</v>
      </c>
      <c r="D430" s="35" t="s">
        <v>682</v>
      </c>
      <c r="E430" s="54" t="s">
        <v>683</v>
      </c>
      <c r="F430" s="54" t="s">
        <v>683</v>
      </c>
      <c r="G430" s="89">
        <v>20000</v>
      </c>
      <c r="H430" s="56">
        <v>0</v>
      </c>
      <c r="I430" s="57">
        <f t="shared" si="19"/>
        <v>20000</v>
      </c>
      <c r="J430" s="35" t="s">
        <v>931</v>
      </c>
      <c r="K430" s="54"/>
      <c r="L430" s="35" t="s">
        <v>897</v>
      </c>
    </row>
    <row r="431" spans="1:12" ht="17" x14ac:dyDescent="0.2">
      <c r="A431" s="21" t="str">
        <f t="shared" si="18"/>
        <v>SW-PRD-3YR</v>
      </c>
      <c r="B431" s="20" t="s">
        <v>1</v>
      </c>
      <c r="C431" s="20" t="s">
        <v>9</v>
      </c>
      <c r="D431" s="20" t="s">
        <v>464</v>
      </c>
      <c r="E431" s="22" t="s">
        <v>465</v>
      </c>
      <c r="F431" s="21" t="s">
        <v>466</v>
      </c>
      <c r="G431" s="93">
        <v>25160</v>
      </c>
      <c r="H431" s="27">
        <v>0.91321542130365663</v>
      </c>
      <c r="I431" s="28">
        <v>2736.8</v>
      </c>
      <c r="J431" s="20" t="s">
        <v>934</v>
      </c>
      <c r="K431" s="21" t="s">
        <v>1105</v>
      </c>
      <c r="L431" s="20" t="s">
        <v>204</v>
      </c>
    </row>
    <row r="432" spans="1:12" ht="34" x14ac:dyDescent="0.2">
      <c r="A432" s="21" t="str">
        <f t="shared" si="18"/>
        <v>SW-PRO</v>
      </c>
      <c r="B432" s="20" t="s">
        <v>1</v>
      </c>
      <c r="C432" s="20" t="s">
        <v>9</v>
      </c>
      <c r="D432" s="20" t="s">
        <v>464</v>
      </c>
      <c r="E432" s="22" t="s">
        <v>467</v>
      </c>
      <c r="F432" s="21" t="s">
        <v>468</v>
      </c>
      <c r="G432" s="93">
        <v>52850</v>
      </c>
      <c r="H432" s="27">
        <v>0.89149858088930933</v>
      </c>
      <c r="I432" s="28">
        <v>5751.9</v>
      </c>
      <c r="J432" s="20" t="s">
        <v>934</v>
      </c>
      <c r="K432" s="21" t="s">
        <v>1105</v>
      </c>
      <c r="L432" s="20" t="s">
        <v>204</v>
      </c>
    </row>
    <row r="433" spans="1:12" ht="34" x14ac:dyDescent="0.2">
      <c r="A433" s="21" t="str">
        <f t="shared" si="18"/>
        <v>SOFTWARE/ MISC Support &amp; Maint for SDS</v>
      </c>
      <c r="B433" s="20" t="s">
        <v>6</v>
      </c>
      <c r="C433" s="20" t="s">
        <v>9</v>
      </c>
      <c r="D433" s="20" t="s">
        <v>464</v>
      </c>
      <c r="E433" s="34" t="s">
        <v>812</v>
      </c>
      <c r="G433" s="93">
        <v>120000</v>
      </c>
      <c r="H433" s="27">
        <v>0</v>
      </c>
      <c r="I433" s="28">
        <f t="shared" ref="I433:I496" si="20">G433-H433*G433</f>
        <v>120000</v>
      </c>
      <c r="J433" s="20" t="s">
        <v>934</v>
      </c>
      <c r="L433" s="20" t="s">
        <v>204</v>
      </c>
    </row>
    <row r="434" spans="1:12" ht="17" x14ac:dyDescent="0.2">
      <c r="A434" s="21" t="str">
        <f t="shared" si="18"/>
        <v>BYLG Support &amp; Maint for SDS</v>
      </c>
      <c r="B434" s="20" t="s">
        <v>6</v>
      </c>
      <c r="C434" s="20" t="s">
        <v>9</v>
      </c>
      <c r="D434" s="20" t="s">
        <v>705</v>
      </c>
      <c r="E434" s="34" t="s">
        <v>737</v>
      </c>
      <c r="G434" s="93">
        <v>125148.56</v>
      </c>
      <c r="H434" s="27">
        <v>0</v>
      </c>
      <c r="I434" s="28">
        <f t="shared" si="20"/>
        <v>125148.56</v>
      </c>
      <c r="J434" s="20" t="s">
        <v>934</v>
      </c>
      <c r="L434" s="20" t="s">
        <v>204</v>
      </c>
    </row>
    <row r="435" spans="1:12" ht="17" x14ac:dyDescent="0.2">
      <c r="A435" s="21" t="str">
        <f t="shared" si="18"/>
        <v>CORK Support &amp; Maint for SDS</v>
      </c>
      <c r="B435" s="20" t="s">
        <v>6</v>
      </c>
      <c r="C435" s="20" t="s">
        <v>9</v>
      </c>
      <c r="D435" s="20" t="s">
        <v>705</v>
      </c>
      <c r="E435" s="34" t="s">
        <v>738</v>
      </c>
      <c r="G435" s="93">
        <v>21850.18722</v>
      </c>
      <c r="H435" s="27">
        <v>0</v>
      </c>
      <c r="I435" s="28">
        <f t="shared" si="20"/>
        <v>21850.18722</v>
      </c>
      <c r="J435" s="20" t="s">
        <v>934</v>
      </c>
      <c r="L435" s="20" t="s">
        <v>204</v>
      </c>
    </row>
    <row r="436" spans="1:12" ht="17" x14ac:dyDescent="0.2">
      <c r="A436" s="21" t="str">
        <f t="shared" si="18"/>
        <v>Elk Grove Support &amp; Maint for SDS</v>
      </c>
      <c r="B436" s="20" t="s">
        <v>2</v>
      </c>
      <c r="C436" s="20" t="s">
        <v>9</v>
      </c>
      <c r="D436" s="20" t="s">
        <v>705</v>
      </c>
      <c r="E436" s="34" t="s">
        <v>722</v>
      </c>
      <c r="G436" s="93">
        <v>443698.42000000004</v>
      </c>
      <c r="H436" s="27">
        <v>0</v>
      </c>
      <c r="I436" s="28">
        <f t="shared" si="20"/>
        <v>443698.42000000004</v>
      </c>
      <c r="J436" s="20" t="s">
        <v>934</v>
      </c>
      <c r="K436" s="21" t="s">
        <v>644</v>
      </c>
      <c r="L436" s="20" t="s">
        <v>204</v>
      </c>
    </row>
    <row r="437" spans="1:12" ht="17" x14ac:dyDescent="0.2">
      <c r="A437" s="21" t="str">
        <f t="shared" si="18"/>
        <v>FLAU Support &amp; Maint for SDS</v>
      </c>
      <c r="B437" s="20" t="s">
        <v>6</v>
      </c>
      <c r="C437" s="20" t="s">
        <v>9</v>
      </c>
      <c r="D437" s="20" t="s">
        <v>705</v>
      </c>
      <c r="E437" s="34" t="s">
        <v>739</v>
      </c>
      <c r="G437" s="93">
        <v>136342.31</v>
      </c>
      <c r="H437" s="27">
        <v>0</v>
      </c>
      <c r="I437" s="28">
        <f t="shared" si="20"/>
        <v>136342.31</v>
      </c>
      <c r="J437" s="20" t="s">
        <v>934</v>
      </c>
      <c r="L437" s="20" t="s">
        <v>204</v>
      </c>
    </row>
    <row r="438" spans="1:12" ht="17" x14ac:dyDescent="0.2">
      <c r="A438" s="21" t="str">
        <f t="shared" si="18"/>
        <v>FXCD Support &amp; Maint for SDS</v>
      </c>
      <c r="B438" s="20" t="s">
        <v>6</v>
      </c>
      <c r="C438" s="20" t="s">
        <v>9</v>
      </c>
      <c r="D438" s="20" t="s">
        <v>705</v>
      </c>
      <c r="E438" s="34" t="s">
        <v>726</v>
      </c>
      <c r="G438" s="93">
        <v>252157.16</v>
      </c>
      <c r="H438" s="27">
        <v>0</v>
      </c>
      <c r="I438" s="28">
        <f t="shared" si="20"/>
        <v>252157.16</v>
      </c>
      <c r="J438" s="20" t="s">
        <v>934</v>
      </c>
      <c r="L438" s="20" t="s">
        <v>204</v>
      </c>
    </row>
    <row r="439" spans="1:12" ht="17" x14ac:dyDescent="0.2">
      <c r="A439" s="21" t="str">
        <f t="shared" si="18"/>
        <v>FXLHm Support &amp; Maint for SDS</v>
      </c>
      <c r="B439" s="20" t="s">
        <v>6</v>
      </c>
      <c r="C439" s="20" t="s">
        <v>9</v>
      </c>
      <c r="D439" s="20" t="s">
        <v>705</v>
      </c>
      <c r="E439" s="34" t="s">
        <v>740</v>
      </c>
      <c r="G439" s="93">
        <v>239141.71000000002</v>
      </c>
      <c r="H439" s="27">
        <v>0</v>
      </c>
      <c r="I439" s="28">
        <f t="shared" si="20"/>
        <v>239141.71000000002</v>
      </c>
      <c r="J439" s="20" t="s">
        <v>934</v>
      </c>
      <c r="L439" s="20" t="s">
        <v>204</v>
      </c>
    </row>
    <row r="440" spans="1:12" ht="17" x14ac:dyDescent="0.2">
      <c r="A440" s="21" t="str">
        <f t="shared" si="18"/>
        <v>NLDCm Support &amp; Maint for SDS</v>
      </c>
      <c r="B440" s="20" t="s">
        <v>6</v>
      </c>
      <c r="C440" s="20" t="s">
        <v>9</v>
      </c>
      <c r="D440" s="20" t="s">
        <v>705</v>
      </c>
      <c r="E440" s="34" t="s">
        <v>741</v>
      </c>
      <c r="G440" s="93">
        <v>13073.172515</v>
      </c>
      <c r="H440" s="27">
        <v>0</v>
      </c>
      <c r="I440" s="28">
        <f t="shared" si="20"/>
        <v>13073.172515</v>
      </c>
      <c r="J440" s="20" t="s">
        <v>934</v>
      </c>
      <c r="L440" s="20" t="s">
        <v>204</v>
      </c>
    </row>
    <row r="441" spans="1:12" ht="17" x14ac:dyDescent="0.2">
      <c r="A441" s="21" t="str">
        <f t="shared" si="18"/>
        <v>QSMC Support &amp; Maint for SDS</v>
      </c>
      <c r="B441" s="20" t="s">
        <v>6</v>
      </c>
      <c r="C441" s="20" t="s">
        <v>9</v>
      </c>
      <c r="D441" s="20" t="s">
        <v>705</v>
      </c>
      <c r="E441" s="34" t="s">
        <v>743</v>
      </c>
      <c r="G441" s="93">
        <v>242309.59999999998</v>
      </c>
      <c r="H441" s="27">
        <v>0</v>
      </c>
      <c r="I441" s="28">
        <f t="shared" si="20"/>
        <v>242309.59999999998</v>
      </c>
      <c r="J441" s="20" t="s">
        <v>934</v>
      </c>
      <c r="L441" s="20" t="s">
        <v>204</v>
      </c>
    </row>
    <row r="442" spans="1:12" ht="34" x14ac:dyDescent="0.2">
      <c r="A442" s="21" t="str">
        <f t="shared" si="18"/>
        <v>SOFTWARE/ MISC Support &amp; Maint for SDS</v>
      </c>
      <c r="B442" s="20" t="s">
        <v>6</v>
      </c>
      <c r="C442" s="20" t="s">
        <v>9</v>
      </c>
      <c r="D442" s="20" t="s">
        <v>710</v>
      </c>
      <c r="E442" s="34" t="s">
        <v>812</v>
      </c>
      <c r="G442" s="93">
        <v>61359.683000000005</v>
      </c>
      <c r="H442" s="27">
        <v>0</v>
      </c>
      <c r="I442" s="28">
        <f t="shared" si="20"/>
        <v>61359.683000000005</v>
      </c>
      <c r="J442" s="20" t="s">
        <v>934</v>
      </c>
      <c r="L442" s="20" t="s">
        <v>204</v>
      </c>
    </row>
    <row r="443" spans="1:12" ht="34" x14ac:dyDescent="0.2">
      <c r="A443" s="21" t="str">
        <f t="shared" si="18"/>
        <v>SOFTWARE/ MISC Support &amp; Maint for SDS</v>
      </c>
      <c r="B443" s="20" t="s">
        <v>6</v>
      </c>
      <c r="C443" s="66" t="s">
        <v>9</v>
      </c>
      <c r="D443" s="66" t="s">
        <v>708</v>
      </c>
      <c r="E443" s="97" t="s">
        <v>812</v>
      </c>
      <c r="F443" s="98"/>
      <c r="G443" s="93">
        <v>108600</v>
      </c>
      <c r="H443" s="27">
        <v>0</v>
      </c>
      <c r="I443" s="28">
        <f t="shared" si="20"/>
        <v>108600</v>
      </c>
      <c r="J443" s="20" t="s">
        <v>1129</v>
      </c>
      <c r="L443" s="20" t="s">
        <v>204</v>
      </c>
    </row>
    <row r="444" spans="1:12" s="40" customFormat="1" ht="34" x14ac:dyDescent="0.2">
      <c r="A444" s="21" t="str">
        <f t="shared" si="18"/>
        <v xml:space="preserve">PAN-PA-5060 </v>
      </c>
      <c r="B444" s="40" t="s">
        <v>3</v>
      </c>
      <c r="C444" s="99" t="s">
        <v>8</v>
      </c>
      <c r="D444" s="85" t="s">
        <v>708</v>
      </c>
      <c r="E444" s="85" t="s">
        <v>959</v>
      </c>
      <c r="F444" s="100" t="s">
        <v>960</v>
      </c>
      <c r="G444" s="86">
        <v>130000</v>
      </c>
      <c r="H444" s="43">
        <v>0.47</v>
      </c>
      <c r="I444" s="44" t="s">
        <v>1222</v>
      </c>
      <c r="J444" s="40" t="s">
        <v>1129</v>
      </c>
      <c r="K444" s="45" t="s">
        <v>1181</v>
      </c>
      <c r="L444" s="40" t="s">
        <v>1185</v>
      </c>
    </row>
    <row r="445" spans="1:12" s="40" customFormat="1" ht="34" x14ac:dyDescent="0.2">
      <c r="A445" s="21" t="str">
        <f t="shared" si="18"/>
        <v>PAN-PA-5060-TP-3YR-HA2</v>
      </c>
      <c r="B445" s="40" t="s">
        <v>3</v>
      </c>
      <c r="C445" s="99" t="s">
        <v>8</v>
      </c>
      <c r="D445" s="85" t="s">
        <v>708</v>
      </c>
      <c r="E445" s="85" t="s">
        <v>961</v>
      </c>
      <c r="F445" s="100" t="s">
        <v>962</v>
      </c>
      <c r="G445" s="86">
        <v>48050</v>
      </c>
      <c r="H445" s="43">
        <v>0.32</v>
      </c>
      <c r="I445" s="44" t="s">
        <v>1222</v>
      </c>
      <c r="J445" s="40" t="s">
        <v>1129</v>
      </c>
      <c r="K445" s="45" t="s">
        <v>1182</v>
      </c>
      <c r="L445" s="40" t="s">
        <v>1185</v>
      </c>
    </row>
    <row r="446" spans="1:12" s="40" customFormat="1" ht="34" x14ac:dyDescent="0.2">
      <c r="A446" s="21" t="str">
        <f t="shared" si="18"/>
        <v>PAN-SVC-BKLN-5060-3YR</v>
      </c>
      <c r="B446" s="40" t="s">
        <v>3</v>
      </c>
      <c r="C446" s="99" t="s">
        <v>8</v>
      </c>
      <c r="D446" s="85" t="s">
        <v>708</v>
      </c>
      <c r="E446" s="85" t="s">
        <v>963</v>
      </c>
      <c r="F446" s="100" t="s">
        <v>964</v>
      </c>
      <c r="G446" s="86">
        <v>49920</v>
      </c>
      <c r="H446" s="43">
        <v>0.3</v>
      </c>
      <c r="I446" s="44" t="s">
        <v>1222</v>
      </c>
      <c r="J446" s="40" t="s">
        <v>1129</v>
      </c>
      <c r="K446" s="45" t="s">
        <v>1183</v>
      </c>
      <c r="L446" s="40" t="s">
        <v>1185</v>
      </c>
    </row>
    <row r="447" spans="1:12" ht="17" x14ac:dyDescent="0.2">
      <c r="A447" s="21" t="str">
        <f t="shared" si="18"/>
        <v>10G SFPs (SR) </v>
      </c>
      <c r="B447" s="20" t="s">
        <v>3</v>
      </c>
      <c r="C447" s="66" t="s">
        <v>8</v>
      </c>
      <c r="D447" s="66" t="s">
        <v>708</v>
      </c>
      <c r="E447" s="22" t="s">
        <v>474</v>
      </c>
      <c r="F447" s="98" t="s">
        <v>474</v>
      </c>
      <c r="G447" s="93">
        <v>1500</v>
      </c>
      <c r="H447" s="27">
        <v>0.47</v>
      </c>
      <c r="I447" s="28">
        <f t="shared" si="20"/>
        <v>795</v>
      </c>
      <c r="J447" s="20" t="s">
        <v>1129</v>
      </c>
      <c r="L447" s="20" t="s">
        <v>204</v>
      </c>
    </row>
    <row r="448" spans="1:12" ht="17" x14ac:dyDescent="0.2">
      <c r="A448" s="21" t="str">
        <f t="shared" si="18"/>
        <v>1G SFPs (SR)</v>
      </c>
      <c r="B448" s="20" t="s">
        <v>3</v>
      </c>
      <c r="C448" s="66" t="s">
        <v>8</v>
      </c>
      <c r="D448" s="66" t="s">
        <v>708</v>
      </c>
      <c r="E448" s="22" t="s">
        <v>473</v>
      </c>
      <c r="F448" s="98" t="s">
        <v>473</v>
      </c>
      <c r="G448" s="93">
        <v>500</v>
      </c>
      <c r="H448" s="27">
        <v>0.47</v>
      </c>
      <c r="I448" s="28">
        <f t="shared" si="20"/>
        <v>265</v>
      </c>
      <c r="J448" s="20" t="s">
        <v>1129</v>
      </c>
      <c r="L448" s="20" t="s">
        <v>204</v>
      </c>
    </row>
    <row r="449" spans="1:12" s="40" customFormat="1" ht="17" x14ac:dyDescent="0.2">
      <c r="A449" s="21" t="str">
        <f t="shared" si="18"/>
        <v>PAN-PA-3060</v>
      </c>
      <c r="B449" s="40" t="s">
        <v>3</v>
      </c>
      <c r="C449" s="99" t="s">
        <v>8</v>
      </c>
      <c r="D449" s="99" t="s">
        <v>708</v>
      </c>
      <c r="E449" s="41" t="s">
        <v>87</v>
      </c>
      <c r="F449" s="101" t="s">
        <v>88</v>
      </c>
      <c r="G449" s="88">
        <v>36000</v>
      </c>
      <c r="H449" s="43">
        <v>0.47</v>
      </c>
      <c r="I449" s="44" t="s">
        <v>1222</v>
      </c>
      <c r="J449" s="40" t="s">
        <v>1129</v>
      </c>
      <c r="K449" s="45" t="s">
        <v>1211</v>
      </c>
      <c r="L449" s="39" t="s">
        <v>204</v>
      </c>
    </row>
    <row r="450" spans="1:12" s="40" customFormat="1" ht="34" x14ac:dyDescent="0.2">
      <c r="A450" s="21" t="str">
        <f t="shared" si="18"/>
        <v>PAN-PA-3060-TP-3YR-HA2</v>
      </c>
      <c r="B450" s="40" t="s">
        <v>3</v>
      </c>
      <c r="C450" s="99" t="s">
        <v>9</v>
      </c>
      <c r="D450" s="99" t="s">
        <v>708</v>
      </c>
      <c r="E450" s="41" t="s">
        <v>96</v>
      </c>
      <c r="F450" s="101" t="s">
        <v>97</v>
      </c>
      <c r="G450" s="88">
        <v>17280</v>
      </c>
      <c r="H450" s="43">
        <v>0.42000000000000004</v>
      </c>
      <c r="I450" s="44" t="s">
        <v>1222</v>
      </c>
      <c r="J450" s="40" t="s">
        <v>1129</v>
      </c>
      <c r="K450" s="45" t="s">
        <v>1210</v>
      </c>
      <c r="L450" s="40" t="s">
        <v>204</v>
      </c>
    </row>
    <row r="451" spans="1:12" ht="17" x14ac:dyDescent="0.2">
      <c r="A451" s="21" t="str">
        <f t="shared" ref="A451:A514" si="21">+E451</f>
        <v>PAN-PA-3220</v>
      </c>
      <c r="B451" s="20" t="s">
        <v>3</v>
      </c>
      <c r="C451" s="66" t="s">
        <v>8</v>
      </c>
      <c r="D451" s="66" t="s">
        <v>708</v>
      </c>
      <c r="E451" s="22" t="s">
        <v>305</v>
      </c>
      <c r="F451" s="98" t="s">
        <v>306</v>
      </c>
      <c r="G451" s="93">
        <v>18000</v>
      </c>
      <c r="H451" s="27">
        <v>0.47</v>
      </c>
      <c r="I451" s="28">
        <f t="shared" si="20"/>
        <v>9540</v>
      </c>
      <c r="J451" s="20" t="s">
        <v>1129</v>
      </c>
      <c r="L451" s="20" t="s">
        <v>204</v>
      </c>
    </row>
    <row r="452" spans="1:12" ht="34" x14ac:dyDescent="0.2">
      <c r="A452" s="21" t="str">
        <f t="shared" si="21"/>
        <v>PAN-PA-3220-TP-3YR-HA2</v>
      </c>
      <c r="B452" s="20" t="s">
        <v>3</v>
      </c>
      <c r="C452" s="66" t="s">
        <v>9</v>
      </c>
      <c r="D452" s="66" t="s">
        <v>708</v>
      </c>
      <c r="E452" s="22" t="s">
        <v>335</v>
      </c>
      <c r="F452" s="98" t="s">
        <v>336</v>
      </c>
      <c r="G452" s="93">
        <v>6700</v>
      </c>
      <c r="H452" s="27">
        <v>0.47</v>
      </c>
      <c r="I452" s="28">
        <f t="shared" si="20"/>
        <v>3551</v>
      </c>
      <c r="J452" s="20" t="s">
        <v>1129</v>
      </c>
      <c r="L452" s="20" t="s">
        <v>204</v>
      </c>
    </row>
    <row r="453" spans="1:12" ht="17" x14ac:dyDescent="0.2">
      <c r="A453" s="21" t="str">
        <f t="shared" si="21"/>
        <v>PAN-PA-3220-TP-HA2</v>
      </c>
      <c r="B453" s="20" t="s">
        <v>3</v>
      </c>
      <c r="C453" s="66" t="s">
        <v>9</v>
      </c>
      <c r="D453" s="66" t="s">
        <v>708</v>
      </c>
      <c r="E453" s="22" t="s">
        <v>469</v>
      </c>
      <c r="F453" s="98" t="s">
        <v>470</v>
      </c>
      <c r="G453" s="93">
        <v>2525</v>
      </c>
      <c r="H453" s="27">
        <v>0.42</v>
      </c>
      <c r="I453" s="28">
        <v>1464.5</v>
      </c>
      <c r="J453" s="20" t="s">
        <v>1129</v>
      </c>
      <c r="L453" s="39" t="s">
        <v>204</v>
      </c>
    </row>
    <row r="454" spans="1:12" ht="17" x14ac:dyDescent="0.2">
      <c r="A454" s="21" t="str">
        <f t="shared" si="21"/>
        <v>PAN-PA-5200-RACK4</v>
      </c>
      <c r="B454" s="20" t="s">
        <v>3</v>
      </c>
      <c r="C454" s="66" t="s">
        <v>8</v>
      </c>
      <c r="D454" s="66" t="s">
        <v>708</v>
      </c>
      <c r="E454" s="22" t="s">
        <v>378</v>
      </c>
      <c r="F454" s="98" t="s">
        <v>379</v>
      </c>
      <c r="G454" s="93">
        <v>150</v>
      </c>
      <c r="H454" s="27">
        <v>0.47</v>
      </c>
      <c r="I454" s="28">
        <f t="shared" si="20"/>
        <v>79.5</v>
      </c>
      <c r="J454" s="20" t="s">
        <v>1129</v>
      </c>
      <c r="L454" s="20" t="s">
        <v>204</v>
      </c>
    </row>
    <row r="455" spans="1:12" ht="17" x14ac:dyDescent="0.2">
      <c r="A455" s="21" t="str">
        <f t="shared" si="21"/>
        <v>PAN-PA-5250-AC</v>
      </c>
      <c r="B455" s="20" t="s">
        <v>3</v>
      </c>
      <c r="C455" s="66" t="s">
        <v>8</v>
      </c>
      <c r="D455" s="66" t="s">
        <v>708</v>
      </c>
      <c r="E455" s="22" t="s">
        <v>375</v>
      </c>
      <c r="F455" s="98" t="s">
        <v>376</v>
      </c>
      <c r="G455" s="93">
        <v>100000</v>
      </c>
      <c r="H455" s="27">
        <v>0.47</v>
      </c>
      <c r="I455" s="28">
        <f t="shared" si="20"/>
        <v>53000</v>
      </c>
      <c r="J455" s="20" t="s">
        <v>1129</v>
      </c>
      <c r="L455" s="20" t="s">
        <v>204</v>
      </c>
    </row>
    <row r="456" spans="1:12" ht="34" x14ac:dyDescent="0.2">
      <c r="A456" s="21" t="str">
        <f t="shared" si="21"/>
        <v>PAN-QSFP28-AOC-10M</v>
      </c>
      <c r="B456" s="20" t="s">
        <v>3</v>
      </c>
      <c r="C456" s="66" t="s">
        <v>8</v>
      </c>
      <c r="D456" s="66" t="s">
        <v>708</v>
      </c>
      <c r="E456" s="22" t="s">
        <v>382</v>
      </c>
      <c r="F456" s="98" t="s">
        <v>383</v>
      </c>
      <c r="G456" s="93">
        <v>1800</v>
      </c>
      <c r="H456" s="27">
        <v>0.47</v>
      </c>
      <c r="I456" s="28">
        <f t="shared" si="20"/>
        <v>954</v>
      </c>
      <c r="J456" s="20" t="s">
        <v>1129</v>
      </c>
      <c r="L456" s="20" t="s">
        <v>204</v>
      </c>
    </row>
    <row r="457" spans="1:12" ht="17" x14ac:dyDescent="0.2">
      <c r="A457" s="21" t="str">
        <f t="shared" si="21"/>
        <v>PAN-SFP-LX</v>
      </c>
      <c r="B457" s="20" t="s">
        <v>3</v>
      </c>
      <c r="C457" s="66" t="s">
        <v>8</v>
      </c>
      <c r="D457" s="66" t="s">
        <v>708</v>
      </c>
      <c r="E457" s="22" t="s">
        <v>92</v>
      </c>
      <c r="F457" s="98" t="s">
        <v>93</v>
      </c>
      <c r="G457" s="93">
        <v>1000</v>
      </c>
      <c r="H457" s="27">
        <v>0.47</v>
      </c>
      <c r="I457" s="28">
        <f t="shared" si="20"/>
        <v>530</v>
      </c>
      <c r="J457" s="20" t="s">
        <v>1129</v>
      </c>
      <c r="L457" s="20" t="s">
        <v>204</v>
      </c>
    </row>
    <row r="458" spans="1:12" ht="17" x14ac:dyDescent="0.2">
      <c r="A458" s="21" t="str">
        <f t="shared" si="21"/>
        <v>PAN-SFP-PLUS-LR</v>
      </c>
      <c r="B458" s="20" t="s">
        <v>3</v>
      </c>
      <c r="C458" s="66" t="s">
        <v>8</v>
      </c>
      <c r="D458" s="66" t="s">
        <v>708</v>
      </c>
      <c r="E458" s="22" t="s">
        <v>89</v>
      </c>
      <c r="F458" s="98" t="s">
        <v>90</v>
      </c>
      <c r="G458" s="93">
        <v>2000</v>
      </c>
      <c r="H458" s="27">
        <v>0.47</v>
      </c>
      <c r="I458" s="28">
        <f t="shared" si="20"/>
        <v>1060</v>
      </c>
      <c r="J458" s="20" t="s">
        <v>1129</v>
      </c>
      <c r="L458" s="20" t="s">
        <v>204</v>
      </c>
    </row>
    <row r="459" spans="1:12" ht="34" x14ac:dyDescent="0.2">
      <c r="A459" s="21" t="str">
        <f t="shared" si="21"/>
        <v>PAN-SFP-PLUS-SR</v>
      </c>
      <c r="B459" s="20" t="s">
        <v>3</v>
      </c>
      <c r="C459" s="66" t="s">
        <v>8</v>
      </c>
      <c r="D459" s="66" t="s">
        <v>708</v>
      </c>
      <c r="E459" s="22" t="s">
        <v>91</v>
      </c>
      <c r="F459" s="98" t="s">
        <v>377</v>
      </c>
      <c r="G459" s="93">
        <v>1500</v>
      </c>
      <c r="H459" s="27">
        <v>0.47</v>
      </c>
      <c r="I459" s="28">
        <f t="shared" si="20"/>
        <v>795</v>
      </c>
      <c r="J459" s="20" t="s">
        <v>1129</v>
      </c>
      <c r="L459" s="20" t="s">
        <v>204</v>
      </c>
    </row>
    <row r="460" spans="1:12" ht="17" x14ac:dyDescent="0.2">
      <c r="A460" s="21" t="str">
        <f t="shared" si="21"/>
        <v>PAN-SFP-SX</v>
      </c>
      <c r="B460" s="20" t="s">
        <v>3</v>
      </c>
      <c r="C460" s="66" t="s">
        <v>8</v>
      </c>
      <c r="D460" s="66" t="s">
        <v>708</v>
      </c>
      <c r="E460" s="22" t="s">
        <v>94</v>
      </c>
      <c r="F460" s="98" t="s">
        <v>95</v>
      </c>
      <c r="G460" s="93">
        <v>500</v>
      </c>
      <c r="H460" s="27">
        <v>0.47</v>
      </c>
      <c r="I460" s="28">
        <f t="shared" si="20"/>
        <v>265</v>
      </c>
      <c r="J460" s="20" t="s">
        <v>1129</v>
      </c>
      <c r="L460" s="20" t="s">
        <v>204</v>
      </c>
    </row>
    <row r="461" spans="1:12" ht="17" x14ac:dyDescent="0.2">
      <c r="A461" s="21" t="str">
        <f t="shared" si="21"/>
        <v>PAN-SVC-PREM-3060-3YR</v>
      </c>
      <c r="B461" s="20" t="s">
        <v>3</v>
      </c>
      <c r="C461" s="66" t="s">
        <v>9</v>
      </c>
      <c r="D461" s="66" t="s">
        <v>708</v>
      </c>
      <c r="E461" s="22" t="s">
        <v>98</v>
      </c>
      <c r="F461" s="98" t="s">
        <v>99</v>
      </c>
      <c r="G461" s="93">
        <v>13820</v>
      </c>
      <c r="H461" s="27">
        <v>0.30000000000000004</v>
      </c>
      <c r="I461" s="28">
        <f t="shared" si="20"/>
        <v>9674</v>
      </c>
      <c r="J461" s="20" t="s">
        <v>1129</v>
      </c>
      <c r="L461" s="20" t="s">
        <v>204</v>
      </c>
    </row>
    <row r="462" spans="1:12" ht="17" x14ac:dyDescent="0.2">
      <c r="A462" s="21" t="str">
        <f t="shared" si="21"/>
        <v>PAN-SVC-PREM-3220</v>
      </c>
      <c r="B462" s="20" t="s">
        <v>3</v>
      </c>
      <c r="C462" s="66" t="s">
        <v>9</v>
      </c>
      <c r="D462" s="66" t="s">
        <v>708</v>
      </c>
      <c r="E462" s="22" t="s">
        <v>471</v>
      </c>
      <c r="F462" s="98" t="s">
        <v>472</v>
      </c>
      <c r="G462" s="93">
        <v>3875</v>
      </c>
      <c r="H462" s="27">
        <v>0.3</v>
      </c>
      <c r="I462" s="28">
        <v>2012.5</v>
      </c>
      <c r="J462" s="20" t="s">
        <v>1129</v>
      </c>
      <c r="L462" s="39" t="s">
        <v>204</v>
      </c>
    </row>
    <row r="463" spans="1:12" ht="17" x14ac:dyDescent="0.2">
      <c r="A463" s="21" t="str">
        <f t="shared" si="21"/>
        <v>PAN-SVC-PREM-3220-3YR</v>
      </c>
      <c r="B463" s="20" t="s">
        <v>3</v>
      </c>
      <c r="C463" s="66" t="s">
        <v>9</v>
      </c>
      <c r="D463" s="66" t="s">
        <v>708</v>
      </c>
      <c r="E463" s="22" t="s">
        <v>307</v>
      </c>
      <c r="F463" s="98" t="s">
        <v>308</v>
      </c>
      <c r="G463" s="93">
        <v>6900</v>
      </c>
      <c r="H463" s="27">
        <v>0.30000000000000004</v>
      </c>
      <c r="I463" s="28">
        <f t="shared" si="20"/>
        <v>4830</v>
      </c>
      <c r="J463" s="20" t="s">
        <v>1129</v>
      </c>
      <c r="L463" s="20" t="s">
        <v>204</v>
      </c>
    </row>
    <row r="464" spans="1:12" ht="17" x14ac:dyDescent="0.2">
      <c r="A464" s="21" t="str">
        <f t="shared" si="21"/>
        <v>PAN-SVC-PREM-5250-3YR</v>
      </c>
      <c r="B464" s="20" t="s">
        <v>3</v>
      </c>
      <c r="C464" s="66" t="s">
        <v>9</v>
      </c>
      <c r="D464" s="66" t="s">
        <v>708</v>
      </c>
      <c r="E464" s="22" t="s">
        <v>380</v>
      </c>
      <c r="F464" s="98" t="s">
        <v>381</v>
      </c>
      <c r="G464" s="93">
        <v>38400</v>
      </c>
      <c r="H464" s="27">
        <v>0.3</v>
      </c>
      <c r="I464" s="28">
        <f t="shared" si="20"/>
        <v>26880</v>
      </c>
      <c r="J464" s="20" t="s">
        <v>1129</v>
      </c>
      <c r="L464" s="20" t="s">
        <v>204</v>
      </c>
    </row>
    <row r="465" spans="1:12" ht="17" x14ac:dyDescent="0.2">
      <c r="A465" s="21" t="str">
        <f t="shared" si="21"/>
        <v>SFP-10G-LR</v>
      </c>
      <c r="B465" s="20" t="s">
        <v>3</v>
      </c>
      <c r="C465" s="66" t="s">
        <v>8</v>
      </c>
      <c r="D465" s="66" t="s">
        <v>708</v>
      </c>
      <c r="E465" s="22" t="s">
        <v>183</v>
      </c>
      <c r="F465" s="98" t="s">
        <v>311</v>
      </c>
      <c r="G465" s="93">
        <v>2000</v>
      </c>
      <c r="H465" s="27">
        <v>0.47</v>
      </c>
      <c r="I465" s="28">
        <f t="shared" si="20"/>
        <v>1060</v>
      </c>
      <c r="J465" s="20" t="s">
        <v>1129</v>
      </c>
      <c r="L465" s="20" t="s">
        <v>204</v>
      </c>
    </row>
    <row r="466" spans="1:12" ht="17" x14ac:dyDescent="0.2">
      <c r="A466" s="21" t="str">
        <f t="shared" si="21"/>
        <v>SFP-1G-LX</v>
      </c>
      <c r="B466" s="20" t="s">
        <v>3</v>
      </c>
      <c r="C466" s="66" t="s">
        <v>8</v>
      </c>
      <c r="D466" s="66" t="s">
        <v>708</v>
      </c>
      <c r="E466" s="22" t="s">
        <v>309</v>
      </c>
      <c r="F466" s="98" t="s">
        <v>310</v>
      </c>
      <c r="G466" s="93">
        <v>1000</v>
      </c>
      <c r="H466" s="27">
        <v>0.47</v>
      </c>
      <c r="I466" s="28">
        <f t="shared" si="20"/>
        <v>530</v>
      </c>
      <c r="J466" s="20" t="s">
        <v>1129</v>
      </c>
      <c r="L466" s="20" t="s">
        <v>204</v>
      </c>
    </row>
    <row r="467" spans="1:12" ht="17" x14ac:dyDescent="0.2">
      <c r="A467" s="21" t="str">
        <f t="shared" si="21"/>
        <v>PAN-PA-5220-AC</v>
      </c>
      <c r="B467" s="20" t="s">
        <v>3</v>
      </c>
      <c r="C467" s="66" t="s">
        <v>8</v>
      </c>
      <c r="D467" s="66" t="s">
        <v>708</v>
      </c>
      <c r="E467" s="22" t="s">
        <v>1035</v>
      </c>
      <c r="F467" s="98" t="s">
        <v>1036</v>
      </c>
      <c r="G467" s="95">
        <v>50000</v>
      </c>
      <c r="H467" s="27">
        <v>0.47</v>
      </c>
      <c r="I467" s="28">
        <f t="shared" si="20"/>
        <v>26500</v>
      </c>
      <c r="J467" s="20" t="s">
        <v>1129</v>
      </c>
    </row>
    <row r="468" spans="1:12" ht="17" x14ac:dyDescent="0.2">
      <c r="A468" s="21" t="str">
        <f t="shared" si="21"/>
        <v>PAN-SVC-PREM-5220-3YR</v>
      </c>
      <c r="B468" s="20" t="s">
        <v>3</v>
      </c>
      <c r="C468" s="66" t="s">
        <v>9</v>
      </c>
      <c r="D468" s="66" t="s">
        <v>708</v>
      </c>
      <c r="E468" s="22" t="s">
        <v>1037</v>
      </c>
      <c r="F468" s="98" t="s">
        <v>1038</v>
      </c>
      <c r="G468" s="95">
        <v>19200</v>
      </c>
      <c r="H468" s="27">
        <v>0.3</v>
      </c>
      <c r="I468" s="28">
        <f t="shared" si="20"/>
        <v>13440</v>
      </c>
      <c r="J468" s="20" t="s">
        <v>1129</v>
      </c>
    </row>
    <row r="469" spans="1:12" ht="17" x14ac:dyDescent="0.2">
      <c r="A469" s="21" t="str">
        <f t="shared" si="21"/>
        <v>PAN-PA-5060-TP-HA2</v>
      </c>
      <c r="B469" s="20" t="s">
        <v>6</v>
      </c>
      <c r="C469" s="66" t="s">
        <v>9</v>
      </c>
      <c r="D469" s="66" t="s">
        <v>708</v>
      </c>
      <c r="E469" s="22" t="s">
        <v>841</v>
      </c>
      <c r="F469" s="98" t="s">
        <v>842</v>
      </c>
      <c r="G469" s="93">
        <v>18200</v>
      </c>
      <c r="H469" s="27">
        <v>0.42</v>
      </c>
      <c r="I469" s="28">
        <f t="shared" si="20"/>
        <v>10556</v>
      </c>
      <c r="J469" s="20" t="s">
        <v>1129</v>
      </c>
      <c r="L469" s="39" t="s">
        <v>204</v>
      </c>
    </row>
    <row r="470" spans="1:12" s="40" customFormat="1" ht="17" x14ac:dyDescent="0.2">
      <c r="A470" s="21" t="str">
        <f t="shared" si="21"/>
        <v>PAN-SVC-PREM-5060</v>
      </c>
      <c r="B470" s="40" t="s">
        <v>6</v>
      </c>
      <c r="C470" s="99" t="s">
        <v>9</v>
      </c>
      <c r="D470" s="99" t="s">
        <v>708</v>
      </c>
      <c r="E470" s="41" t="s">
        <v>843</v>
      </c>
      <c r="F470" s="101" t="s">
        <v>844</v>
      </c>
      <c r="G470" s="88">
        <v>5731.12</v>
      </c>
      <c r="H470" s="43">
        <v>0</v>
      </c>
      <c r="I470" s="44" t="s">
        <v>1222</v>
      </c>
      <c r="J470" s="40" t="s">
        <v>1129</v>
      </c>
      <c r="K470" s="45" t="s">
        <v>1209</v>
      </c>
      <c r="L470" s="40" t="s">
        <v>204</v>
      </c>
    </row>
    <row r="471" spans="1:12" ht="17" x14ac:dyDescent="0.2">
      <c r="A471" s="21" t="str">
        <f t="shared" si="21"/>
        <v>CC5E88IW</v>
      </c>
      <c r="B471" s="20" t="s">
        <v>4</v>
      </c>
      <c r="C471" s="66" t="s">
        <v>8</v>
      </c>
      <c r="D471" s="66" t="s">
        <v>36</v>
      </c>
      <c r="E471" s="22" t="s">
        <v>475</v>
      </c>
      <c r="F471" s="21" t="s">
        <v>476</v>
      </c>
      <c r="G471" s="93">
        <v>6.72</v>
      </c>
      <c r="H471" s="27">
        <v>0</v>
      </c>
      <c r="I471" s="28">
        <f t="shared" si="20"/>
        <v>6.72</v>
      </c>
      <c r="J471" s="20" t="s">
        <v>1148</v>
      </c>
      <c r="L471" s="20" t="s">
        <v>204</v>
      </c>
    </row>
    <row r="472" spans="1:12" ht="17" x14ac:dyDescent="0.2">
      <c r="A472" s="21" t="str">
        <f t="shared" si="21"/>
        <v>CFAPPBL1</v>
      </c>
      <c r="B472" s="20" t="s">
        <v>4</v>
      </c>
      <c r="C472" s="20" t="s">
        <v>8</v>
      </c>
      <c r="D472" s="20" t="s">
        <v>36</v>
      </c>
      <c r="E472" s="22" t="s">
        <v>37</v>
      </c>
      <c r="F472" s="21" t="s">
        <v>38</v>
      </c>
      <c r="G472" s="93">
        <v>16.170000000000002</v>
      </c>
      <c r="H472" s="27">
        <v>0</v>
      </c>
      <c r="I472" s="28">
        <f t="shared" si="20"/>
        <v>16.170000000000002</v>
      </c>
      <c r="J472" s="20" t="s">
        <v>1148</v>
      </c>
      <c r="L472" s="20" t="s">
        <v>204</v>
      </c>
    </row>
    <row r="473" spans="1:12" ht="17" x14ac:dyDescent="0.2">
      <c r="A473" s="21" t="str">
        <f t="shared" si="21"/>
        <v>CLT100F-C4</v>
      </c>
      <c r="B473" s="20" t="s">
        <v>4</v>
      </c>
      <c r="C473" s="20" t="s">
        <v>8</v>
      </c>
      <c r="D473" s="20" t="s">
        <v>36</v>
      </c>
      <c r="E473" s="22" t="s">
        <v>477</v>
      </c>
      <c r="F473" s="21" t="s">
        <v>478</v>
      </c>
      <c r="G473" s="93">
        <v>132.47999999999999</v>
      </c>
      <c r="H473" s="27">
        <v>0</v>
      </c>
      <c r="I473" s="28">
        <f t="shared" si="20"/>
        <v>132.47999999999999</v>
      </c>
      <c r="J473" s="20" t="s">
        <v>1148</v>
      </c>
      <c r="L473" s="20" t="s">
        <v>204</v>
      </c>
    </row>
    <row r="474" spans="1:12" ht="17" x14ac:dyDescent="0.2">
      <c r="A474" s="21" t="str">
        <f t="shared" si="21"/>
        <v>F92ERLNLNSNM002</v>
      </c>
      <c r="B474" s="20" t="s">
        <v>4</v>
      </c>
      <c r="C474" s="20" t="s">
        <v>8</v>
      </c>
      <c r="D474" s="20" t="s">
        <v>36</v>
      </c>
      <c r="E474" s="22" t="s">
        <v>618</v>
      </c>
      <c r="F474" s="21" t="s">
        <v>619</v>
      </c>
      <c r="G474" s="93">
        <v>24.020000000000003</v>
      </c>
      <c r="H474" s="27">
        <v>0</v>
      </c>
      <c r="I474" s="28">
        <f t="shared" si="20"/>
        <v>24.020000000000003</v>
      </c>
      <c r="J474" s="20" t="s">
        <v>1148</v>
      </c>
      <c r="L474" s="20" t="s">
        <v>204</v>
      </c>
    </row>
    <row r="475" spans="1:12" ht="17" x14ac:dyDescent="0.2">
      <c r="A475" s="21" t="str">
        <f t="shared" si="21"/>
        <v>F92ERLNLNSNM003</v>
      </c>
      <c r="B475" s="20" t="s">
        <v>4</v>
      </c>
      <c r="C475" s="20" t="s">
        <v>8</v>
      </c>
      <c r="D475" s="20" t="s">
        <v>36</v>
      </c>
      <c r="E475" s="22" t="s">
        <v>479</v>
      </c>
      <c r="F475" s="21" t="s">
        <v>480</v>
      </c>
      <c r="G475" s="93">
        <v>28.18</v>
      </c>
      <c r="H475" s="27">
        <v>0</v>
      </c>
      <c r="I475" s="28">
        <f t="shared" si="20"/>
        <v>28.18</v>
      </c>
      <c r="J475" s="20" t="s">
        <v>1148</v>
      </c>
      <c r="L475" s="39" t="s">
        <v>204</v>
      </c>
    </row>
    <row r="476" spans="1:12" ht="17" x14ac:dyDescent="0.2">
      <c r="A476" s="21" t="str">
        <f t="shared" si="21"/>
        <v>F92ERLNLNSNM005</v>
      </c>
      <c r="B476" s="20" t="s">
        <v>4</v>
      </c>
      <c r="C476" s="20" t="s">
        <v>8</v>
      </c>
      <c r="D476" s="20" t="s">
        <v>36</v>
      </c>
      <c r="E476" s="22" t="s">
        <v>481</v>
      </c>
      <c r="F476" s="21" t="s">
        <v>482</v>
      </c>
      <c r="G476" s="26">
        <v>25.04</v>
      </c>
      <c r="H476" s="27">
        <v>0</v>
      </c>
      <c r="I476" s="28">
        <v>32.46</v>
      </c>
      <c r="J476" s="20" t="s">
        <v>1148</v>
      </c>
      <c r="L476" s="39" t="s">
        <v>204</v>
      </c>
    </row>
    <row r="477" spans="1:12" ht="17" x14ac:dyDescent="0.2">
      <c r="A477" s="21" t="str">
        <f t="shared" si="21"/>
        <v>F92ERLNLNSNM03</v>
      </c>
      <c r="B477" s="20" t="s">
        <v>4</v>
      </c>
      <c r="C477" s="20" t="s">
        <v>8</v>
      </c>
      <c r="D477" s="20" t="s">
        <v>36</v>
      </c>
      <c r="E477" s="22" t="s">
        <v>671</v>
      </c>
      <c r="F477" s="21" t="s">
        <v>480</v>
      </c>
      <c r="G477" s="93">
        <v>30.24</v>
      </c>
      <c r="H477" s="27">
        <v>0</v>
      </c>
      <c r="I477" s="28">
        <f t="shared" si="20"/>
        <v>30.24</v>
      </c>
      <c r="J477" s="20" t="s">
        <v>1148</v>
      </c>
      <c r="L477" s="20" t="s">
        <v>204</v>
      </c>
    </row>
    <row r="478" spans="1:12" ht="17" x14ac:dyDescent="0.2">
      <c r="A478" s="21" t="str">
        <f t="shared" si="21"/>
        <v>F92ERLNLNSNM05</v>
      </c>
      <c r="B478" s="20" t="s">
        <v>4</v>
      </c>
      <c r="C478" s="20" t="s">
        <v>8</v>
      </c>
      <c r="D478" s="20" t="s">
        <v>36</v>
      </c>
      <c r="E478" s="22" t="s">
        <v>672</v>
      </c>
      <c r="F478" s="21" t="s">
        <v>482</v>
      </c>
      <c r="G478" s="102">
        <v>32.159999999999997</v>
      </c>
      <c r="H478" s="27">
        <v>0</v>
      </c>
      <c r="I478" s="28">
        <f t="shared" si="20"/>
        <v>32.159999999999997</v>
      </c>
      <c r="J478" s="20" t="s">
        <v>1148</v>
      </c>
      <c r="L478" s="20" t="s">
        <v>204</v>
      </c>
    </row>
    <row r="479" spans="1:12" ht="17" x14ac:dyDescent="0.2">
      <c r="A479" s="21" t="str">
        <f t="shared" si="21"/>
        <v>F92ERLNLNSNM2</v>
      </c>
      <c r="B479" s="20" t="s">
        <v>4</v>
      </c>
      <c r="C479" s="20" t="s">
        <v>8</v>
      </c>
      <c r="D479" s="20" t="s">
        <v>36</v>
      </c>
      <c r="E479" s="22" t="s">
        <v>61</v>
      </c>
      <c r="F479" s="21" t="s">
        <v>62</v>
      </c>
      <c r="G479" s="93">
        <v>24.020000000000003</v>
      </c>
      <c r="H479" s="27">
        <v>0</v>
      </c>
      <c r="I479" s="28">
        <f t="shared" si="20"/>
        <v>24.020000000000003</v>
      </c>
      <c r="J479" s="20" t="s">
        <v>1148</v>
      </c>
      <c r="L479" s="20" t="s">
        <v>204</v>
      </c>
    </row>
    <row r="480" spans="1:12" ht="17" x14ac:dyDescent="0.2">
      <c r="A480" s="21" t="str">
        <f t="shared" si="21"/>
        <v>F92ERLNLNSNM2.5</v>
      </c>
      <c r="B480" s="20" t="s">
        <v>4</v>
      </c>
      <c r="C480" s="20" t="s">
        <v>8</v>
      </c>
      <c r="D480" s="20" t="s">
        <v>36</v>
      </c>
      <c r="E480" s="22" t="s">
        <v>63</v>
      </c>
      <c r="F480" s="21" t="s">
        <v>64</v>
      </c>
      <c r="G480" s="93">
        <v>27.860000000000003</v>
      </c>
      <c r="H480" s="27">
        <v>0</v>
      </c>
      <c r="I480" s="28">
        <f t="shared" si="20"/>
        <v>27.860000000000003</v>
      </c>
      <c r="J480" s="20" t="s">
        <v>1148</v>
      </c>
      <c r="L480" s="20" t="s">
        <v>204</v>
      </c>
    </row>
    <row r="481" spans="1:12" ht="17" x14ac:dyDescent="0.2">
      <c r="A481" s="21" t="str">
        <f t="shared" si="21"/>
        <v>F9TRP5N5NANF015</v>
      </c>
      <c r="B481" s="20" t="s">
        <v>4</v>
      </c>
      <c r="C481" s="20" t="s">
        <v>8</v>
      </c>
      <c r="D481" s="20" t="s">
        <v>36</v>
      </c>
      <c r="E481" s="22" t="s">
        <v>53</v>
      </c>
      <c r="F481" s="21" t="s">
        <v>54</v>
      </c>
      <c r="G481" s="93">
        <v>190.54</v>
      </c>
      <c r="H481" s="27">
        <v>0</v>
      </c>
      <c r="I481" s="28">
        <f t="shared" si="20"/>
        <v>190.54</v>
      </c>
      <c r="J481" s="20" t="s">
        <v>1148</v>
      </c>
      <c r="L481" s="20" t="s">
        <v>204</v>
      </c>
    </row>
    <row r="482" spans="1:12" ht="17" x14ac:dyDescent="0.2">
      <c r="A482" s="21" t="str">
        <f t="shared" si="21"/>
        <v>F9TRP5N5NANF030</v>
      </c>
      <c r="B482" s="20" t="s">
        <v>4</v>
      </c>
      <c r="C482" s="20" t="s">
        <v>8</v>
      </c>
      <c r="D482" s="20" t="s">
        <v>36</v>
      </c>
      <c r="E482" s="22" t="s">
        <v>51</v>
      </c>
      <c r="F482" s="21" t="s">
        <v>52</v>
      </c>
      <c r="G482" s="93">
        <v>197.91</v>
      </c>
      <c r="H482" s="27">
        <v>0</v>
      </c>
      <c r="I482" s="28">
        <f t="shared" si="20"/>
        <v>197.91</v>
      </c>
      <c r="J482" s="20" t="s">
        <v>1148</v>
      </c>
      <c r="L482" s="20" t="s">
        <v>204</v>
      </c>
    </row>
    <row r="483" spans="1:12" ht="17" x14ac:dyDescent="0.2">
      <c r="A483" s="21" t="str">
        <f t="shared" si="21"/>
        <v>F9TRP5N5NANF035</v>
      </c>
      <c r="B483" s="20" t="s">
        <v>4</v>
      </c>
      <c r="C483" s="20" t="s">
        <v>8</v>
      </c>
      <c r="D483" s="20" t="s">
        <v>36</v>
      </c>
      <c r="E483" s="22" t="s">
        <v>370</v>
      </c>
      <c r="F483" s="21" t="s">
        <v>52</v>
      </c>
      <c r="G483" s="26">
        <v>210.16</v>
      </c>
      <c r="H483" s="27">
        <v>0</v>
      </c>
      <c r="I483" s="28">
        <v>241.29</v>
      </c>
      <c r="J483" s="20" t="s">
        <v>1148</v>
      </c>
      <c r="L483" s="39" t="s">
        <v>204</v>
      </c>
    </row>
    <row r="484" spans="1:12" ht="17" x14ac:dyDescent="0.2">
      <c r="A484" s="21" t="str">
        <f t="shared" si="21"/>
        <v>F9TRP5N5NANF045</v>
      </c>
      <c r="B484" s="20" t="s">
        <v>4</v>
      </c>
      <c r="C484" s="20" t="s">
        <v>8</v>
      </c>
      <c r="D484" s="20" t="s">
        <v>36</v>
      </c>
      <c r="E484" s="22" t="s">
        <v>49</v>
      </c>
      <c r="F484" s="21" t="s">
        <v>50</v>
      </c>
      <c r="G484" s="93">
        <v>205.26999999999998</v>
      </c>
      <c r="H484" s="27">
        <v>0</v>
      </c>
      <c r="I484" s="28">
        <f t="shared" si="20"/>
        <v>205.26999999999998</v>
      </c>
      <c r="J484" s="20" t="s">
        <v>1148</v>
      </c>
      <c r="L484" s="20" t="s">
        <v>204</v>
      </c>
    </row>
    <row r="485" spans="1:12" ht="17" x14ac:dyDescent="0.2">
      <c r="A485" s="21" t="str">
        <f t="shared" si="21"/>
        <v>F9TRP5N5NANF055</v>
      </c>
      <c r="B485" s="20" t="s">
        <v>4</v>
      </c>
      <c r="C485" s="20" t="s">
        <v>8</v>
      </c>
      <c r="D485" s="20" t="s">
        <v>36</v>
      </c>
      <c r="E485" s="22" t="s">
        <v>362</v>
      </c>
      <c r="F485" s="21" t="s">
        <v>363</v>
      </c>
      <c r="G485" s="93">
        <v>210.17</v>
      </c>
      <c r="H485" s="27">
        <v>0</v>
      </c>
      <c r="I485" s="28">
        <f t="shared" si="20"/>
        <v>210.17</v>
      </c>
      <c r="J485" s="20" t="s">
        <v>1148</v>
      </c>
      <c r="L485" s="20" t="s">
        <v>204</v>
      </c>
    </row>
    <row r="486" spans="1:12" ht="17" x14ac:dyDescent="0.2">
      <c r="A486" s="21" t="str">
        <f t="shared" si="21"/>
        <v>F9TRP5N5NANF075</v>
      </c>
      <c r="B486" s="20" t="s">
        <v>4</v>
      </c>
      <c r="C486" s="20" t="s">
        <v>8</v>
      </c>
      <c r="D486" s="20" t="s">
        <v>36</v>
      </c>
      <c r="E486" s="22" t="s">
        <v>47</v>
      </c>
      <c r="F486" s="21" t="s">
        <v>48</v>
      </c>
      <c r="G486" s="93">
        <v>219.98</v>
      </c>
      <c r="H486" s="27">
        <v>0</v>
      </c>
      <c r="I486" s="28">
        <f t="shared" si="20"/>
        <v>219.98</v>
      </c>
      <c r="J486" s="20" t="s">
        <v>1148</v>
      </c>
      <c r="L486" s="20" t="s">
        <v>204</v>
      </c>
    </row>
    <row r="487" spans="1:12" ht="17" x14ac:dyDescent="0.2">
      <c r="A487" s="21" t="str">
        <f t="shared" si="21"/>
        <v>F9TRP5N5NANF100</v>
      </c>
      <c r="B487" s="20" t="s">
        <v>4</v>
      </c>
      <c r="C487" s="20" t="s">
        <v>8</v>
      </c>
      <c r="D487" s="20" t="s">
        <v>36</v>
      </c>
      <c r="E487" s="22" t="s">
        <v>45</v>
      </c>
      <c r="F487" s="21" t="s">
        <v>46</v>
      </c>
      <c r="G487" s="93">
        <v>232.26</v>
      </c>
      <c r="H487" s="27">
        <v>0</v>
      </c>
      <c r="I487" s="28">
        <f t="shared" si="20"/>
        <v>232.26</v>
      </c>
      <c r="J487" s="20" t="s">
        <v>1148</v>
      </c>
      <c r="L487" s="20" t="s">
        <v>204</v>
      </c>
    </row>
    <row r="488" spans="1:12" ht="34" x14ac:dyDescent="0.2">
      <c r="A488" s="21" t="str">
        <f t="shared" si="21"/>
        <v>FC29N-24-10AS</v>
      </c>
      <c r="B488" s="20" t="s">
        <v>4</v>
      </c>
      <c r="C488" s="20" t="s">
        <v>8</v>
      </c>
      <c r="D488" s="20" t="s">
        <v>36</v>
      </c>
      <c r="E488" s="22" t="s">
        <v>41</v>
      </c>
      <c r="F488" s="21" t="s">
        <v>42</v>
      </c>
      <c r="G488" s="93">
        <v>423.4</v>
      </c>
      <c r="H488" s="27">
        <v>0</v>
      </c>
      <c r="I488" s="28">
        <f t="shared" si="20"/>
        <v>423.4</v>
      </c>
      <c r="J488" s="20" t="s">
        <v>1148</v>
      </c>
      <c r="L488" s="20" t="s">
        <v>204</v>
      </c>
    </row>
    <row r="489" spans="1:12" ht="17" x14ac:dyDescent="0.2">
      <c r="A489" s="21" t="str">
        <f t="shared" si="21"/>
        <v>FC2XN-24-10AF</v>
      </c>
      <c r="B489" s="20" t="s">
        <v>4</v>
      </c>
      <c r="C489" s="20" t="s">
        <v>8</v>
      </c>
      <c r="D489" s="20" t="s">
        <v>36</v>
      </c>
      <c r="E489" s="22" t="s">
        <v>43</v>
      </c>
      <c r="F489" s="21" t="s">
        <v>44</v>
      </c>
      <c r="G489" s="93">
        <v>352.84</v>
      </c>
      <c r="H489" s="27">
        <v>0</v>
      </c>
      <c r="I489" s="28">
        <f t="shared" si="20"/>
        <v>352.84</v>
      </c>
      <c r="J489" s="20" t="s">
        <v>1148</v>
      </c>
      <c r="L489" s="20" t="s">
        <v>204</v>
      </c>
    </row>
    <row r="490" spans="1:12" ht="17" x14ac:dyDescent="0.2">
      <c r="A490" s="21" t="str">
        <f t="shared" si="21"/>
        <v>FQCRCM</v>
      </c>
      <c r="B490" s="20" t="s">
        <v>4</v>
      </c>
      <c r="C490" s="20" t="s">
        <v>8</v>
      </c>
      <c r="D490" s="20" t="s">
        <v>36</v>
      </c>
      <c r="E490" s="22" t="s">
        <v>39</v>
      </c>
      <c r="F490" s="21" t="s">
        <v>40</v>
      </c>
      <c r="G490" s="93">
        <v>52.98</v>
      </c>
      <c r="H490" s="27">
        <v>0</v>
      </c>
      <c r="I490" s="28">
        <f t="shared" si="20"/>
        <v>52.98</v>
      </c>
      <c r="J490" s="20" t="s">
        <v>1148</v>
      </c>
      <c r="L490" s="20" t="s">
        <v>204</v>
      </c>
    </row>
    <row r="491" spans="1:12" ht="17" x14ac:dyDescent="0.2">
      <c r="A491" s="21" t="str">
        <f t="shared" si="21"/>
        <v>FX2ERLNLNSNM002</v>
      </c>
      <c r="B491" s="20" t="s">
        <v>4</v>
      </c>
      <c r="C491" s="20" t="s">
        <v>8</v>
      </c>
      <c r="D491" s="20" t="s">
        <v>36</v>
      </c>
      <c r="E491" s="22" t="s">
        <v>483</v>
      </c>
      <c r="F491" s="21" t="s">
        <v>66</v>
      </c>
      <c r="G491" s="93">
        <v>22</v>
      </c>
      <c r="H491" s="27">
        <v>0</v>
      </c>
      <c r="I491" s="28">
        <f t="shared" si="20"/>
        <v>22</v>
      </c>
      <c r="J491" s="20" t="s">
        <v>1148</v>
      </c>
      <c r="L491" s="20" t="s">
        <v>204</v>
      </c>
    </row>
    <row r="492" spans="1:12" ht="34" x14ac:dyDescent="0.2">
      <c r="A492" s="21" t="str">
        <f t="shared" si="21"/>
        <v>FX2ERLNLNSNM003</v>
      </c>
      <c r="B492" s="20" t="s">
        <v>4</v>
      </c>
      <c r="C492" s="20" t="s">
        <v>8</v>
      </c>
      <c r="D492" s="20" t="s">
        <v>36</v>
      </c>
      <c r="E492" s="22" t="s">
        <v>484</v>
      </c>
      <c r="F492" s="21" t="s">
        <v>620</v>
      </c>
      <c r="G492" s="93">
        <v>22.84</v>
      </c>
      <c r="H492" s="27">
        <v>0</v>
      </c>
      <c r="I492" s="28">
        <f t="shared" si="20"/>
        <v>22.84</v>
      </c>
      <c r="J492" s="20" t="s">
        <v>1148</v>
      </c>
      <c r="L492" s="20" t="s">
        <v>204</v>
      </c>
    </row>
    <row r="493" spans="1:12" ht="34" x14ac:dyDescent="0.2">
      <c r="A493" s="21" t="str">
        <f t="shared" si="21"/>
        <v>FX2ERLNLNSNM005</v>
      </c>
      <c r="B493" s="20" t="s">
        <v>4</v>
      </c>
      <c r="C493" s="20" t="s">
        <v>8</v>
      </c>
      <c r="D493" s="20" t="s">
        <v>36</v>
      </c>
      <c r="E493" s="22" t="s">
        <v>485</v>
      </c>
      <c r="F493" s="21" t="s">
        <v>486</v>
      </c>
      <c r="G493" s="93">
        <v>24.32</v>
      </c>
      <c r="H493" s="27">
        <v>0</v>
      </c>
      <c r="I493" s="28">
        <f t="shared" si="20"/>
        <v>24.32</v>
      </c>
      <c r="J493" s="20" t="s">
        <v>1148</v>
      </c>
      <c r="L493" s="20" t="s">
        <v>204</v>
      </c>
    </row>
    <row r="494" spans="1:12" ht="34" x14ac:dyDescent="0.2">
      <c r="A494" s="21" t="str">
        <f t="shared" si="21"/>
        <v>FX2ERLNLNSNM008</v>
      </c>
      <c r="B494" s="20" t="s">
        <v>4</v>
      </c>
      <c r="C494" s="20" t="s">
        <v>8</v>
      </c>
      <c r="D494" s="20" t="s">
        <v>36</v>
      </c>
      <c r="E494" s="22" t="s">
        <v>487</v>
      </c>
      <c r="F494" s="21" t="s">
        <v>488</v>
      </c>
      <c r="G494" s="93">
        <v>27.07</v>
      </c>
      <c r="H494" s="27">
        <v>0</v>
      </c>
      <c r="I494" s="28">
        <f t="shared" si="20"/>
        <v>27.07</v>
      </c>
      <c r="J494" s="20" t="s">
        <v>1148</v>
      </c>
      <c r="L494" s="20" t="s">
        <v>204</v>
      </c>
    </row>
    <row r="495" spans="1:12" ht="34" x14ac:dyDescent="0.2">
      <c r="A495" s="21" t="str">
        <f t="shared" si="21"/>
        <v xml:space="preserve">FX2ERLNLNSNM010 </v>
      </c>
      <c r="B495" s="20" t="s">
        <v>4</v>
      </c>
      <c r="C495" s="20" t="s">
        <v>8</v>
      </c>
      <c r="D495" s="20" t="s">
        <v>36</v>
      </c>
      <c r="E495" s="22" t="s">
        <v>489</v>
      </c>
      <c r="F495" s="21" t="s">
        <v>490</v>
      </c>
      <c r="G495" s="93">
        <v>28.770000000000003</v>
      </c>
      <c r="H495" s="27">
        <v>0</v>
      </c>
      <c r="I495" s="28">
        <f t="shared" si="20"/>
        <v>28.770000000000003</v>
      </c>
      <c r="J495" s="20" t="s">
        <v>1148</v>
      </c>
      <c r="L495" s="20" t="s">
        <v>204</v>
      </c>
    </row>
    <row r="496" spans="1:12" ht="34" x14ac:dyDescent="0.2">
      <c r="A496" s="21" t="str">
        <f t="shared" si="21"/>
        <v xml:space="preserve">FX2ERLNLNSNM050 </v>
      </c>
      <c r="B496" s="20" t="s">
        <v>4</v>
      </c>
      <c r="C496" s="20" t="s">
        <v>8</v>
      </c>
      <c r="D496" s="20" t="s">
        <v>36</v>
      </c>
      <c r="E496" s="22" t="s">
        <v>621</v>
      </c>
      <c r="F496" s="21" t="s">
        <v>622</v>
      </c>
      <c r="G496" s="93">
        <v>62.589999999999996</v>
      </c>
      <c r="H496" s="27">
        <v>0</v>
      </c>
      <c r="I496" s="28">
        <f t="shared" si="20"/>
        <v>62.589999999999996</v>
      </c>
      <c r="J496" s="20" t="s">
        <v>1148</v>
      </c>
      <c r="L496" s="20" t="s">
        <v>204</v>
      </c>
    </row>
    <row r="497" spans="1:12" ht="17" x14ac:dyDescent="0.2">
      <c r="A497" s="21" t="str">
        <f t="shared" si="21"/>
        <v>FX2ERLNLNSNM1</v>
      </c>
      <c r="B497" s="20" t="s">
        <v>4</v>
      </c>
      <c r="C497" s="20" t="s">
        <v>8</v>
      </c>
      <c r="D497" s="20" t="s">
        <v>36</v>
      </c>
      <c r="E497" s="22" t="s">
        <v>371</v>
      </c>
      <c r="F497" s="21" t="s">
        <v>372</v>
      </c>
      <c r="G497" s="93">
        <v>21.85</v>
      </c>
      <c r="H497" s="27">
        <v>0</v>
      </c>
      <c r="I497" s="28">
        <v>23.97</v>
      </c>
      <c r="J497" s="20" t="s">
        <v>1148</v>
      </c>
      <c r="L497" s="39" t="s">
        <v>204</v>
      </c>
    </row>
    <row r="498" spans="1:12" ht="17" x14ac:dyDescent="0.2">
      <c r="A498" s="21" t="str">
        <f t="shared" si="21"/>
        <v>FX2ERLNLNSNM1.5</v>
      </c>
      <c r="B498" s="20" t="s">
        <v>4</v>
      </c>
      <c r="C498" s="20" t="s">
        <v>8</v>
      </c>
      <c r="D498" s="20" t="s">
        <v>36</v>
      </c>
      <c r="E498" s="22" t="s">
        <v>491</v>
      </c>
      <c r="F498" s="21" t="s">
        <v>492</v>
      </c>
      <c r="G498" s="93">
        <v>21.85</v>
      </c>
      <c r="H498" s="27">
        <v>0</v>
      </c>
      <c r="I498" s="28">
        <v>20.5</v>
      </c>
      <c r="J498" s="20" t="s">
        <v>1148</v>
      </c>
      <c r="L498" s="39" t="s">
        <v>204</v>
      </c>
    </row>
    <row r="499" spans="1:12" ht="17" x14ac:dyDescent="0.2">
      <c r="A499" s="21" t="str">
        <f t="shared" si="21"/>
        <v>FX2ERLNLNSNM2</v>
      </c>
      <c r="B499" s="20" t="s">
        <v>4</v>
      </c>
      <c r="C499" s="20" t="s">
        <v>8</v>
      </c>
      <c r="D499" s="20" t="s">
        <v>36</v>
      </c>
      <c r="E499" s="22" t="s">
        <v>65</v>
      </c>
      <c r="F499" s="21" t="s">
        <v>66</v>
      </c>
      <c r="G499" s="93">
        <v>22</v>
      </c>
      <c r="H499" s="27">
        <v>0</v>
      </c>
      <c r="I499" s="28">
        <f t="shared" ref="I499:I552" si="22">G499-H499*G499</f>
        <v>22</v>
      </c>
      <c r="J499" s="20" t="s">
        <v>1148</v>
      </c>
      <c r="L499" s="20" t="s">
        <v>204</v>
      </c>
    </row>
    <row r="500" spans="1:12" ht="17" x14ac:dyDescent="0.2">
      <c r="A500" s="21" t="str">
        <f t="shared" si="21"/>
        <v>FX2ERLNLNSNM2.5</v>
      </c>
      <c r="B500" s="20" t="s">
        <v>4</v>
      </c>
      <c r="C500" s="20" t="s">
        <v>8</v>
      </c>
      <c r="D500" s="20" t="s">
        <v>36</v>
      </c>
      <c r="E500" s="22" t="s">
        <v>67</v>
      </c>
      <c r="F500" s="21" t="s">
        <v>68</v>
      </c>
      <c r="G500" s="93">
        <v>22.42</v>
      </c>
      <c r="H500" s="27">
        <v>0</v>
      </c>
      <c r="I500" s="28">
        <f t="shared" si="22"/>
        <v>22.42</v>
      </c>
      <c r="J500" s="20" t="s">
        <v>1148</v>
      </c>
      <c r="L500" s="20" t="s">
        <v>204</v>
      </c>
    </row>
    <row r="501" spans="1:12" ht="17" x14ac:dyDescent="0.2">
      <c r="A501" s="21" t="str">
        <f t="shared" si="21"/>
        <v>FXTRP5N5NANF0100</v>
      </c>
      <c r="B501" s="20" t="s">
        <v>4</v>
      </c>
      <c r="C501" s="20" t="s">
        <v>8</v>
      </c>
      <c r="D501" s="20" t="s">
        <v>36</v>
      </c>
      <c r="E501" s="22" t="s">
        <v>55</v>
      </c>
      <c r="F501" s="21" t="s">
        <v>56</v>
      </c>
      <c r="G501" s="93">
        <v>289.21999999999997</v>
      </c>
      <c r="H501" s="27">
        <v>0</v>
      </c>
      <c r="I501" s="28">
        <f t="shared" si="22"/>
        <v>289.21999999999997</v>
      </c>
      <c r="J501" s="20" t="s">
        <v>1148</v>
      </c>
      <c r="L501" s="20" t="s">
        <v>204</v>
      </c>
    </row>
    <row r="502" spans="1:12" ht="17" x14ac:dyDescent="0.2">
      <c r="A502" s="21" t="str">
        <f t="shared" si="21"/>
        <v>FXTRP5N5NANF045</v>
      </c>
      <c r="B502" s="20" t="s">
        <v>4</v>
      </c>
      <c r="C502" s="20" t="s">
        <v>8</v>
      </c>
      <c r="D502" s="20" t="s">
        <v>36</v>
      </c>
      <c r="E502" s="22" t="s">
        <v>59</v>
      </c>
      <c r="F502" s="21" t="s">
        <v>60</v>
      </c>
      <c r="G502" s="93">
        <v>221.73999999999998</v>
      </c>
      <c r="H502" s="27">
        <v>0</v>
      </c>
      <c r="I502" s="28">
        <f t="shared" si="22"/>
        <v>221.73999999999998</v>
      </c>
      <c r="J502" s="20" t="s">
        <v>1148</v>
      </c>
      <c r="L502" s="20" t="s">
        <v>204</v>
      </c>
    </row>
    <row r="503" spans="1:12" ht="17" x14ac:dyDescent="0.2">
      <c r="A503" s="21" t="str">
        <f t="shared" si="21"/>
        <v>FXTRP5N5NANF075</v>
      </c>
      <c r="B503" s="20" t="s">
        <v>4</v>
      </c>
      <c r="C503" s="20" t="s">
        <v>8</v>
      </c>
      <c r="D503" s="20" t="s">
        <v>36</v>
      </c>
      <c r="E503" s="22" t="s">
        <v>57</v>
      </c>
      <c r="F503" s="21" t="s">
        <v>58</v>
      </c>
      <c r="G503" s="93">
        <v>258.56</v>
      </c>
      <c r="H503" s="27">
        <v>0</v>
      </c>
      <c r="I503" s="28">
        <f t="shared" si="22"/>
        <v>258.56</v>
      </c>
      <c r="J503" s="20" t="s">
        <v>1148</v>
      </c>
      <c r="L503" s="20" t="s">
        <v>204</v>
      </c>
    </row>
    <row r="504" spans="1:12" ht="34" x14ac:dyDescent="0.2">
      <c r="A504" s="21" t="str">
        <f t="shared" si="21"/>
        <v>HLM-15R0</v>
      </c>
      <c r="B504" s="20" t="s">
        <v>4</v>
      </c>
      <c r="C504" s="20" t="s">
        <v>8</v>
      </c>
      <c r="D504" s="20" t="s">
        <v>36</v>
      </c>
      <c r="E504" s="22" t="s">
        <v>198</v>
      </c>
      <c r="F504" s="21" t="s">
        <v>199</v>
      </c>
      <c r="G504" s="93">
        <v>12.62</v>
      </c>
      <c r="H504" s="27">
        <v>0</v>
      </c>
      <c r="I504" s="28">
        <v>14.31</v>
      </c>
      <c r="J504" s="20" t="s">
        <v>1184</v>
      </c>
      <c r="L504" s="39" t="s">
        <v>204</v>
      </c>
    </row>
    <row r="505" spans="1:12" ht="17" x14ac:dyDescent="0.2">
      <c r="A505" s="21" t="str">
        <f t="shared" si="21"/>
        <v>HLS-15R0</v>
      </c>
      <c r="B505" s="20" t="s">
        <v>4</v>
      </c>
      <c r="C505" s="20" t="s">
        <v>8</v>
      </c>
      <c r="D505" s="20" t="s">
        <v>36</v>
      </c>
      <c r="E505" s="22" t="s">
        <v>493</v>
      </c>
      <c r="F505" s="21" t="s">
        <v>494</v>
      </c>
      <c r="G505" s="93">
        <v>20.5</v>
      </c>
      <c r="H505" s="27">
        <v>0</v>
      </c>
      <c r="I505" s="28">
        <f t="shared" si="22"/>
        <v>20.5</v>
      </c>
      <c r="J505" s="20" t="s">
        <v>1148</v>
      </c>
      <c r="L505" s="20" t="s">
        <v>204</v>
      </c>
    </row>
    <row r="506" spans="1:12" ht="17" x14ac:dyDescent="0.2">
      <c r="A506" s="21" t="str">
        <f t="shared" si="21"/>
        <v>HLS-15R2</v>
      </c>
      <c r="B506" s="20" t="s">
        <v>4</v>
      </c>
      <c r="C506" s="20" t="s">
        <v>8</v>
      </c>
      <c r="D506" s="20" t="s">
        <v>36</v>
      </c>
      <c r="E506" s="22" t="s">
        <v>495</v>
      </c>
      <c r="F506" s="21" t="s">
        <v>496</v>
      </c>
      <c r="G506" s="93">
        <v>20.5</v>
      </c>
      <c r="H506" s="27">
        <v>0</v>
      </c>
      <c r="I506" s="28">
        <f t="shared" si="22"/>
        <v>20.5</v>
      </c>
      <c r="J506" s="20" t="s">
        <v>1148</v>
      </c>
      <c r="L506" s="20" t="s">
        <v>204</v>
      </c>
    </row>
    <row r="507" spans="1:12" ht="17" x14ac:dyDescent="0.2">
      <c r="A507" s="21" t="str">
        <f t="shared" si="21"/>
        <v>HLS-15R5</v>
      </c>
      <c r="B507" s="20" t="s">
        <v>4</v>
      </c>
      <c r="C507" s="20" t="s">
        <v>8</v>
      </c>
      <c r="D507" s="20" t="s">
        <v>36</v>
      </c>
      <c r="E507" s="22" t="s">
        <v>497</v>
      </c>
      <c r="F507" s="21" t="s">
        <v>498</v>
      </c>
      <c r="G507" s="93">
        <v>20.5</v>
      </c>
      <c r="H507" s="27">
        <v>0</v>
      </c>
      <c r="I507" s="28">
        <f t="shared" si="22"/>
        <v>20.5</v>
      </c>
      <c r="J507" s="20" t="s">
        <v>1148</v>
      </c>
      <c r="L507" s="20" t="s">
        <v>204</v>
      </c>
    </row>
    <row r="508" spans="1:12" ht="17" x14ac:dyDescent="0.2">
      <c r="A508" s="21" t="str">
        <f t="shared" si="21"/>
        <v>HLS-15R6</v>
      </c>
      <c r="B508" s="20" t="s">
        <v>4</v>
      </c>
      <c r="C508" s="20" t="s">
        <v>8</v>
      </c>
      <c r="D508" s="20" t="s">
        <v>36</v>
      </c>
      <c r="E508" s="22" t="s">
        <v>499</v>
      </c>
      <c r="F508" s="21" t="s">
        <v>500</v>
      </c>
      <c r="G508" s="93">
        <v>20.5</v>
      </c>
      <c r="H508" s="27">
        <v>0</v>
      </c>
      <c r="I508" s="28">
        <f t="shared" si="22"/>
        <v>20.5</v>
      </c>
      <c r="J508" s="20" t="s">
        <v>1148</v>
      </c>
      <c r="L508" s="20" t="s">
        <v>204</v>
      </c>
    </row>
    <row r="509" spans="1:12" ht="17" x14ac:dyDescent="0.2">
      <c r="A509" s="21" t="str">
        <f t="shared" si="21"/>
        <v>HLS-75R4</v>
      </c>
      <c r="B509" s="20" t="s">
        <v>4</v>
      </c>
      <c r="C509" s="20" t="s">
        <v>8</v>
      </c>
      <c r="D509" s="20" t="s">
        <v>36</v>
      </c>
      <c r="E509" s="22" t="s">
        <v>501</v>
      </c>
      <c r="F509" s="21" t="s">
        <v>502</v>
      </c>
      <c r="G509" s="93">
        <v>96.690000000000012</v>
      </c>
      <c r="H509" s="27">
        <v>0</v>
      </c>
      <c r="I509" s="28">
        <f t="shared" si="22"/>
        <v>96.690000000000012</v>
      </c>
      <c r="J509" s="20" t="s">
        <v>1148</v>
      </c>
      <c r="L509" s="20" t="s">
        <v>204</v>
      </c>
    </row>
    <row r="510" spans="1:12" ht="17" x14ac:dyDescent="0.2">
      <c r="A510" s="21" t="str">
        <f t="shared" si="21"/>
        <v>QCPBCBCBXX125</v>
      </c>
      <c r="B510" s="20" t="s">
        <v>4</v>
      </c>
      <c r="C510" s="20" t="s">
        <v>8</v>
      </c>
      <c r="D510" s="20" t="s">
        <v>36</v>
      </c>
      <c r="E510" s="22" t="s">
        <v>76</v>
      </c>
      <c r="F510" s="21" t="s">
        <v>74</v>
      </c>
      <c r="G510" s="93">
        <v>736.91</v>
      </c>
      <c r="H510" s="27">
        <v>0</v>
      </c>
      <c r="I510" s="28">
        <f t="shared" si="22"/>
        <v>736.91</v>
      </c>
      <c r="J510" s="20" t="s">
        <v>1148</v>
      </c>
      <c r="L510" s="20" t="s">
        <v>204</v>
      </c>
    </row>
    <row r="511" spans="1:12" ht="17" x14ac:dyDescent="0.2">
      <c r="A511" s="21" t="str">
        <f t="shared" si="21"/>
        <v>QCPBCBCBXX15</v>
      </c>
      <c r="B511" s="20" t="s">
        <v>4</v>
      </c>
      <c r="C511" s="20" t="s">
        <v>8</v>
      </c>
      <c r="D511" s="20" t="s">
        <v>36</v>
      </c>
      <c r="E511" s="22" t="s">
        <v>364</v>
      </c>
      <c r="F511" s="21" t="s">
        <v>74</v>
      </c>
      <c r="G511" s="93">
        <v>305.65999999999997</v>
      </c>
      <c r="H511" s="27">
        <v>0</v>
      </c>
      <c r="I511" s="28">
        <f t="shared" si="22"/>
        <v>305.65999999999997</v>
      </c>
      <c r="J511" s="20" t="s">
        <v>1148</v>
      </c>
      <c r="L511" s="20" t="s">
        <v>204</v>
      </c>
    </row>
    <row r="512" spans="1:12" ht="17" x14ac:dyDescent="0.2">
      <c r="A512" s="21" t="str">
        <f t="shared" si="21"/>
        <v>QCPBCBCBXX30</v>
      </c>
      <c r="B512" s="20" t="s">
        <v>4</v>
      </c>
      <c r="C512" s="20" t="s">
        <v>8</v>
      </c>
      <c r="D512" s="20" t="s">
        <v>36</v>
      </c>
      <c r="E512" s="22" t="s">
        <v>503</v>
      </c>
      <c r="F512" s="21" t="s">
        <v>504</v>
      </c>
      <c r="G512" s="93">
        <v>340.94</v>
      </c>
      <c r="H512" s="27">
        <v>0</v>
      </c>
      <c r="I512" s="28">
        <f t="shared" si="22"/>
        <v>340.94</v>
      </c>
      <c r="J512" s="20" t="s">
        <v>1148</v>
      </c>
      <c r="L512" s="20" t="s">
        <v>204</v>
      </c>
    </row>
    <row r="513" spans="1:12" ht="17" x14ac:dyDescent="0.2">
      <c r="A513" s="21" t="str">
        <f t="shared" si="21"/>
        <v>QCPBCBCBXX35</v>
      </c>
      <c r="B513" s="20" t="s">
        <v>4</v>
      </c>
      <c r="C513" s="20" t="s">
        <v>8</v>
      </c>
      <c r="D513" s="20" t="s">
        <v>36</v>
      </c>
      <c r="E513" s="22" t="s">
        <v>73</v>
      </c>
      <c r="F513" s="21" t="s">
        <v>74</v>
      </c>
      <c r="G513" s="93">
        <v>352.7</v>
      </c>
      <c r="H513" s="27">
        <v>0</v>
      </c>
      <c r="I513" s="28">
        <v>352.7</v>
      </c>
      <c r="J513" s="20" t="s">
        <v>1184</v>
      </c>
      <c r="L513" s="20" t="s">
        <v>1185</v>
      </c>
    </row>
    <row r="514" spans="1:12" ht="17" x14ac:dyDescent="0.2">
      <c r="A514" s="21" t="str">
        <f t="shared" si="21"/>
        <v>QCPBCBCBXX55</v>
      </c>
      <c r="B514" s="20" t="s">
        <v>4</v>
      </c>
      <c r="C514" s="20" t="s">
        <v>8</v>
      </c>
      <c r="D514" s="20" t="s">
        <v>36</v>
      </c>
      <c r="E514" s="22" t="s">
        <v>365</v>
      </c>
      <c r="F514" s="21" t="s">
        <v>74</v>
      </c>
      <c r="G514" s="93">
        <v>399.76</v>
      </c>
      <c r="H514" s="27">
        <v>0</v>
      </c>
      <c r="I514" s="28">
        <f t="shared" si="22"/>
        <v>399.76</v>
      </c>
      <c r="J514" s="20" t="s">
        <v>1148</v>
      </c>
      <c r="L514" s="20" t="s">
        <v>204</v>
      </c>
    </row>
    <row r="515" spans="1:12" ht="17" x14ac:dyDescent="0.2">
      <c r="A515" s="21" t="str">
        <f t="shared" ref="A515:A578" si="23">+E515</f>
        <v>QCPBCBCBXX75</v>
      </c>
      <c r="B515" s="20" t="s">
        <v>4</v>
      </c>
      <c r="C515" s="20" t="s">
        <v>8</v>
      </c>
      <c r="D515" s="20" t="s">
        <v>36</v>
      </c>
      <c r="E515" s="22" t="s">
        <v>75</v>
      </c>
      <c r="F515" s="21" t="s">
        <v>74</v>
      </c>
      <c r="G515" s="93">
        <v>492.49</v>
      </c>
      <c r="H515" s="27">
        <v>0</v>
      </c>
      <c r="I515" s="28">
        <f t="shared" si="22"/>
        <v>492.49</v>
      </c>
      <c r="J515" s="20" t="s">
        <v>1148</v>
      </c>
      <c r="L515" s="20" t="s">
        <v>204</v>
      </c>
    </row>
    <row r="516" spans="1:12" ht="17" x14ac:dyDescent="0.2">
      <c r="A516" s="21" t="str">
        <f t="shared" si="23"/>
        <v>QPP24BL</v>
      </c>
      <c r="B516" s="20" t="s">
        <v>4</v>
      </c>
      <c r="C516" s="20" t="s">
        <v>8</v>
      </c>
      <c r="D516" s="20" t="s">
        <v>36</v>
      </c>
      <c r="E516" s="22" t="s">
        <v>69</v>
      </c>
      <c r="F516" s="21" t="s">
        <v>70</v>
      </c>
      <c r="G516" s="93">
        <v>32.65</v>
      </c>
      <c r="H516" s="27">
        <v>0</v>
      </c>
      <c r="I516" s="28">
        <f t="shared" si="22"/>
        <v>32.65</v>
      </c>
      <c r="J516" s="20" t="s">
        <v>1148</v>
      </c>
      <c r="L516" s="20" t="s">
        <v>204</v>
      </c>
    </row>
    <row r="517" spans="1:12" ht="17" x14ac:dyDescent="0.2">
      <c r="A517" s="21" t="str">
        <f t="shared" si="23"/>
        <v>QPP48HDBL</v>
      </c>
      <c r="B517" s="20" t="s">
        <v>4</v>
      </c>
      <c r="C517" s="20" t="s">
        <v>8</v>
      </c>
      <c r="D517" s="20" t="s">
        <v>36</v>
      </c>
      <c r="E517" s="22" t="s">
        <v>71</v>
      </c>
      <c r="F517" s="21" t="s">
        <v>72</v>
      </c>
      <c r="G517" s="93">
        <v>77.910000000000011</v>
      </c>
      <c r="H517" s="27">
        <v>0</v>
      </c>
      <c r="I517" s="28">
        <f t="shared" si="22"/>
        <v>77.910000000000011</v>
      </c>
      <c r="J517" s="20" t="s">
        <v>1148</v>
      </c>
      <c r="L517" s="20" t="s">
        <v>204</v>
      </c>
    </row>
    <row r="518" spans="1:12" ht="17" x14ac:dyDescent="0.2">
      <c r="A518" s="21" t="str">
        <f t="shared" si="23"/>
        <v>UTPCH1MBUY</v>
      </c>
      <c r="B518" s="20" t="s">
        <v>4</v>
      </c>
      <c r="C518" s="20" t="s">
        <v>8</v>
      </c>
      <c r="D518" s="20" t="s">
        <v>36</v>
      </c>
      <c r="E518" s="22" t="s">
        <v>505</v>
      </c>
      <c r="F518" s="21" t="s">
        <v>506</v>
      </c>
      <c r="G518" s="93">
        <v>2.6799999999999997</v>
      </c>
      <c r="H518" s="27">
        <v>0</v>
      </c>
      <c r="I518" s="28">
        <f t="shared" si="22"/>
        <v>2.6799999999999997</v>
      </c>
      <c r="J518" s="20" t="s">
        <v>1148</v>
      </c>
      <c r="L518" s="20" t="s">
        <v>204</v>
      </c>
    </row>
    <row r="519" spans="1:12" ht="17" x14ac:dyDescent="0.2">
      <c r="A519" s="21" t="str">
        <f t="shared" si="23"/>
        <v xml:space="preserve">UTPCH2MBUY </v>
      </c>
      <c r="B519" s="20" t="s">
        <v>4</v>
      </c>
      <c r="C519" s="20" t="s">
        <v>8</v>
      </c>
      <c r="D519" s="20" t="s">
        <v>36</v>
      </c>
      <c r="E519" s="22" t="s">
        <v>77</v>
      </c>
      <c r="F519" s="21" t="s">
        <v>78</v>
      </c>
      <c r="G519" s="93">
        <v>3.1199999999999997</v>
      </c>
      <c r="H519" s="27">
        <v>0</v>
      </c>
      <c r="I519" s="28">
        <f t="shared" si="22"/>
        <v>3.1199999999999997</v>
      </c>
      <c r="J519" s="20" t="s">
        <v>1148</v>
      </c>
      <c r="L519" s="20" t="s">
        <v>204</v>
      </c>
    </row>
    <row r="520" spans="1:12" ht="17" x14ac:dyDescent="0.2">
      <c r="A520" s="21" t="str">
        <f t="shared" si="23"/>
        <v>UTPCH2MORY</v>
      </c>
      <c r="B520" s="20" t="s">
        <v>4</v>
      </c>
      <c r="C520" s="20" t="s">
        <v>8</v>
      </c>
      <c r="D520" s="20" t="s">
        <v>36</v>
      </c>
      <c r="E520" s="22" t="s">
        <v>374</v>
      </c>
      <c r="F520" s="21" t="s">
        <v>79</v>
      </c>
      <c r="G520" s="93">
        <v>3.1199999999999997</v>
      </c>
      <c r="H520" s="27">
        <v>0</v>
      </c>
      <c r="I520" s="28">
        <f t="shared" si="22"/>
        <v>3.1199999999999997</v>
      </c>
      <c r="J520" s="20" t="s">
        <v>1148</v>
      </c>
      <c r="L520" s="20" t="s">
        <v>204</v>
      </c>
    </row>
    <row r="521" spans="1:12" ht="17" x14ac:dyDescent="0.2">
      <c r="A521" s="21" t="str">
        <f t="shared" si="23"/>
        <v xml:space="preserve">UTPCH3MBUY </v>
      </c>
      <c r="B521" s="20" t="s">
        <v>4</v>
      </c>
      <c r="C521" s="20" t="s">
        <v>8</v>
      </c>
      <c r="D521" s="20" t="s">
        <v>36</v>
      </c>
      <c r="E521" s="22" t="s">
        <v>1422</v>
      </c>
      <c r="F521" s="21" t="s">
        <v>373</v>
      </c>
      <c r="G521" s="93">
        <v>3.5399999999999996</v>
      </c>
      <c r="H521" s="27">
        <v>0</v>
      </c>
      <c r="I521" s="28">
        <f t="shared" si="22"/>
        <v>3.5399999999999996</v>
      </c>
      <c r="J521" s="20" t="s">
        <v>1148</v>
      </c>
      <c r="L521" s="20" t="s">
        <v>204</v>
      </c>
    </row>
    <row r="522" spans="1:12" ht="17" x14ac:dyDescent="0.2">
      <c r="A522" s="21" t="str">
        <f t="shared" si="23"/>
        <v>UTPSP1.5MBUY</v>
      </c>
      <c r="B522" s="20" t="s">
        <v>4</v>
      </c>
      <c r="C522" s="20" t="s">
        <v>8</v>
      </c>
      <c r="D522" s="20" t="s">
        <v>36</v>
      </c>
      <c r="E522" s="22" t="s">
        <v>507</v>
      </c>
      <c r="F522" s="21" t="s">
        <v>508</v>
      </c>
      <c r="G522" s="93">
        <v>4.5599999999999996</v>
      </c>
      <c r="H522" s="27">
        <v>0</v>
      </c>
      <c r="I522" s="28">
        <f t="shared" si="22"/>
        <v>4.5599999999999996</v>
      </c>
      <c r="J522" s="20" t="s">
        <v>1148</v>
      </c>
      <c r="L522" s="20" t="s">
        <v>204</v>
      </c>
    </row>
    <row r="523" spans="1:12" ht="17" x14ac:dyDescent="0.2">
      <c r="A523" s="21" t="str">
        <f t="shared" si="23"/>
        <v>UTPSP1.5MGRY</v>
      </c>
      <c r="B523" s="20" t="s">
        <v>4</v>
      </c>
      <c r="C523" s="20" t="s">
        <v>8</v>
      </c>
      <c r="D523" s="20" t="s">
        <v>36</v>
      </c>
      <c r="E523" s="22" t="s">
        <v>509</v>
      </c>
      <c r="F523" s="21" t="s">
        <v>510</v>
      </c>
      <c r="G523" s="93">
        <v>4.5599999999999996</v>
      </c>
      <c r="H523" s="27">
        <v>0</v>
      </c>
      <c r="I523" s="28">
        <f t="shared" si="22"/>
        <v>4.5599999999999996</v>
      </c>
      <c r="J523" s="20" t="s">
        <v>1148</v>
      </c>
      <c r="L523" s="20" t="s">
        <v>204</v>
      </c>
    </row>
    <row r="524" spans="1:12" ht="17" x14ac:dyDescent="0.2">
      <c r="A524" s="21" t="str">
        <f t="shared" si="23"/>
        <v>UTPSP1.5MRDY</v>
      </c>
      <c r="B524" s="20" t="s">
        <v>4</v>
      </c>
      <c r="C524" s="20" t="s">
        <v>8</v>
      </c>
      <c r="D524" s="20" t="s">
        <v>36</v>
      </c>
      <c r="E524" s="22" t="s">
        <v>511</v>
      </c>
      <c r="F524" s="21" t="s">
        <v>512</v>
      </c>
      <c r="G524" s="93">
        <v>4.5599999999999996</v>
      </c>
      <c r="H524" s="27">
        <v>0</v>
      </c>
      <c r="I524" s="28">
        <f t="shared" si="22"/>
        <v>4.5599999999999996</v>
      </c>
      <c r="J524" s="20" t="s">
        <v>1148</v>
      </c>
      <c r="L524" s="20" t="s">
        <v>204</v>
      </c>
    </row>
    <row r="525" spans="1:12" ht="17" x14ac:dyDescent="0.2">
      <c r="A525" s="21" t="str">
        <f t="shared" si="23"/>
        <v>UTPSP10BLY</v>
      </c>
      <c r="B525" s="20" t="s">
        <v>4</v>
      </c>
      <c r="C525" s="20" t="s">
        <v>8</v>
      </c>
      <c r="D525" s="20" t="s">
        <v>36</v>
      </c>
      <c r="E525" s="22" t="s">
        <v>625</v>
      </c>
      <c r="F525" s="21" t="s">
        <v>626</v>
      </c>
      <c r="G525" s="93">
        <v>5.37</v>
      </c>
      <c r="H525" s="27">
        <v>0</v>
      </c>
      <c r="I525" s="28">
        <f t="shared" si="22"/>
        <v>5.37</v>
      </c>
      <c r="J525" s="20" t="s">
        <v>1148</v>
      </c>
      <c r="L525" s="20" t="s">
        <v>204</v>
      </c>
    </row>
    <row r="526" spans="1:12" ht="17" x14ac:dyDescent="0.2">
      <c r="A526" s="21" t="str">
        <f t="shared" si="23"/>
        <v>UTPSP10MY</v>
      </c>
      <c r="B526" s="20" t="s">
        <v>4</v>
      </c>
      <c r="C526" s="20" t="s">
        <v>8</v>
      </c>
      <c r="D526" s="20" t="s">
        <v>36</v>
      </c>
      <c r="E526" s="22" t="s">
        <v>653</v>
      </c>
      <c r="F526" s="21" t="s">
        <v>654</v>
      </c>
      <c r="G526" s="93">
        <v>5.37</v>
      </c>
      <c r="H526" s="27">
        <v>0</v>
      </c>
      <c r="I526" s="28">
        <f t="shared" si="22"/>
        <v>5.37</v>
      </c>
      <c r="J526" s="20" t="s">
        <v>1148</v>
      </c>
      <c r="L526" s="20" t="s">
        <v>204</v>
      </c>
    </row>
    <row r="527" spans="1:12" ht="17" x14ac:dyDescent="0.2">
      <c r="A527" s="21" t="str">
        <f t="shared" si="23"/>
        <v>UTPSP10RDY</v>
      </c>
      <c r="B527" s="20" t="s">
        <v>4</v>
      </c>
      <c r="C527" s="20" t="s">
        <v>8</v>
      </c>
      <c r="D527" s="20" t="s">
        <v>36</v>
      </c>
      <c r="E527" s="22" t="s">
        <v>627</v>
      </c>
      <c r="F527" s="21" t="s">
        <v>628</v>
      </c>
      <c r="G527" s="93">
        <v>5.37</v>
      </c>
      <c r="H527" s="27">
        <v>0</v>
      </c>
      <c r="I527" s="28">
        <f t="shared" si="22"/>
        <v>5.37</v>
      </c>
      <c r="J527" s="20" t="s">
        <v>1148</v>
      </c>
      <c r="L527" s="20" t="s">
        <v>204</v>
      </c>
    </row>
    <row r="528" spans="1:12" ht="17" x14ac:dyDescent="0.2">
      <c r="A528" s="21" t="str">
        <f t="shared" si="23"/>
        <v xml:space="preserve">UTPSP10YLY </v>
      </c>
      <c r="B528" s="20" t="s">
        <v>4</v>
      </c>
      <c r="C528" s="20" t="s">
        <v>8</v>
      </c>
      <c r="D528" s="20" t="s">
        <v>36</v>
      </c>
      <c r="E528" s="22" t="s">
        <v>623</v>
      </c>
      <c r="F528" s="21" t="s">
        <v>624</v>
      </c>
      <c r="G528" s="93">
        <v>5.37</v>
      </c>
      <c r="H528" s="27">
        <v>0</v>
      </c>
      <c r="I528" s="28">
        <f t="shared" si="22"/>
        <v>5.37</v>
      </c>
      <c r="J528" s="20" t="s">
        <v>1148</v>
      </c>
      <c r="L528" s="20" t="s">
        <v>204</v>
      </c>
    </row>
    <row r="529" spans="1:12" ht="17" x14ac:dyDescent="0.2">
      <c r="A529" s="21" t="str">
        <f t="shared" si="23"/>
        <v>UTPSP2.5MBUY</v>
      </c>
      <c r="B529" s="20" t="s">
        <v>4</v>
      </c>
      <c r="C529" s="20" t="s">
        <v>8</v>
      </c>
      <c r="D529" s="20" t="s">
        <v>36</v>
      </c>
      <c r="E529" s="22" t="s">
        <v>513</v>
      </c>
      <c r="F529" s="21" t="s">
        <v>514</v>
      </c>
      <c r="G529" s="93">
        <v>5.09</v>
      </c>
      <c r="H529" s="27">
        <v>0</v>
      </c>
      <c r="I529" s="28">
        <f t="shared" si="22"/>
        <v>5.09</v>
      </c>
      <c r="J529" s="20" t="s">
        <v>1148</v>
      </c>
      <c r="L529" s="20" t="s">
        <v>204</v>
      </c>
    </row>
    <row r="530" spans="1:12" ht="17" x14ac:dyDescent="0.2">
      <c r="A530" s="21" t="str">
        <f t="shared" si="23"/>
        <v>UTPSP2.5MGRY</v>
      </c>
      <c r="B530" s="20" t="s">
        <v>4</v>
      </c>
      <c r="C530" s="20" t="s">
        <v>8</v>
      </c>
      <c r="D530" s="20" t="s">
        <v>36</v>
      </c>
      <c r="E530" s="22" t="s">
        <v>515</v>
      </c>
      <c r="F530" s="21" t="s">
        <v>516</v>
      </c>
      <c r="G530" s="93">
        <v>5.09</v>
      </c>
      <c r="H530" s="27">
        <v>0</v>
      </c>
      <c r="I530" s="28">
        <f t="shared" si="22"/>
        <v>5.09</v>
      </c>
      <c r="J530" s="20" t="s">
        <v>1148</v>
      </c>
      <c r="L530" s="20" t="s">
        <v>204</v>
      </c>
    </row>
    <row r="531" spans="1:12" ht="17" x14ac:dyDescent="0.2">
      <c r="A531" s="21" t="str">
        <f t="shared" si="23"/>
        <v>UTPSP20MBUY</v>
      </c>
      <c r="B531" s="20" t="s">
        <v>4</v>
      </c>
      <c r="C531" s="20" t="s">
        <v>8</v>
      </c>
      <c r="D531" s="20" t="s">
        <v>36</v>
      </c>
      <c r="E531" s="22" t="s">
        <v>517</v>
      </c>
      <c r="F531" s="21" t="s">
        <v>518</v>
      </c>
      <c r="G531" s="93">
        <v>25.09</v>
      </c>
      <c r="H531" s="27">
        <v>0</v>
      </c>
      <c r="I531" s="28">
        <f t="shared" si="22"/>
        <v>25.09</v>
      </c>
      <c r="J531" s="20" t="s">
        <v>1148</v>
      </c>
      <c r="L531" s="20" t="s">
        <v>204</v>
      </c>
    </row>
    <row r="532" spans="1:12" ht="17" x14ac:dyDescent="0.2">
      <c r="A532" s="21" t="str">
        <f t="shared" si="23"/>
        <v>UTPSP2MBUY</v>
      </c>
      <c r="B532" s="20" t="s">
        <v>4</v>
      </c>
      <c r="C532" s="20" t="s">
        <v>8</v>
      </c>
      <c r="D532" s="20" t="s">
        <v>36</v>
      </c>
      <c r="E532" s="22" t="s">
        <v>519</v>
      </c>
      <c r="F532" s="21" t="s">
        <v>520</v>
      </c>
      <c r="G532" s="93">
        <v>4.8199999999999994</v>
      </c>
      <c r="H532" s="27">
        <v>0</v>
      </c>
      <c r="I532" s="28">
        <f t="shared" si="22"/>
        <v>4.8199999999999994</v>
      </c>
      <c r="J532" s="20" t="s">
        <v>1148</v>
      </c>
      <c r="L532" s="20" t="s">
        <v>204</v>
      </c>
    </row>
    <row r="533" spans="1:12" ht="17" x14ac:dyDescent="0.2">
      <c r="A533" s="21" t="str">
        <f t="shared" si="23"/>
        <v>UTPSP2MGRY</v>
      </c>
      <c r="B533" s="20" t="s">
        <v>4</v>
      </c>
      <c r="C533" s="20" t="s">
        <v>8</v>
      </c>
      <c r="D533" s="20" t="s">
        <v>36</v>
      </c>
      <c r="E533" s="22" t="s">
        <v>521</v>
      </c>
      <c r="F533" s="21" t="s">
        <v>522</v>
      </c>
      <c r="G533" s="93">
        <v>4.8199999999999994</v>
      </c>
      <c r="H533" s="27">
        <v>0</v>
      </c>
      <c r="I533" s="28">
        <f t="shared" si="22"/>
        <v>4.8199999999999994</v>
      </c>
      <c r="J533" s="20" t="s">
        <v>1148</v>
      </c>
      <c r="L533" s="20" t="s">
        <v>204</v>
      </c>
    </row>
    <row r="534" spans="1:12" ht="17" x14ac:dyDescent="0.2">
      <c r="A534" s="21" t="str">
        <f t="shared" si="23"/>
        <v>UTPSP2MRDY</v>
      </c>
      <c r="B534" s="20" t="s">
        <v>4</v>
      </c>
      <c r="C534" s="20" t="s">
        <v>8</v>
      </c>
      <c r="D534" s="20" t="s">
        <v>36</v>
      </c>
      <c r="E534" s="22" t="s">
        <v>523</v>
      </c>
      <c r="F534" s="21" t="s">
        <v>524</v>
      </c>
      <c r="G534" s="93">
        <v>4.8199999999999994</v>
      </c>
      <c r="H534" s="27">
        <v>0</v>
      </c>
      <c r="I534" s="28">
        <f t="shared" si="22"/>
        <v>4.8199999999999994</v>
      </c>
      <c r="J534" s="20" t="s">
        <v>1148</v>
      </c>
      <c r="L534" s="20" t="s">
        <v>204</v>
      </c>
    </row>
    <row r="535" spans="1:12" ht="17" x14ac:dyDescent="0.2">
      <c r="A535" s="21" t="str">
        <f t="shared" si="23"/>
        <v>UTPSP3BLY</v>
      </c>
      <c r="B535" s="20" t="s">
        <v>4</v>
      </c>
      <c r="C535" s="20" t="s">
        <v>8</v>
      </c>
      <c r="D535" s="20" t="s">
        <v>36</v>
      </c>
      <c r="E535" s="22" t="s">
        <v>637</v>
      </c>
      <c r="F535" s="21" t="s">
        <v>638</v>
      </c>
      <c r="G535" s="93">
        <v>4.25</v>
      </c>
      <c r="H535" s="27">
        <v>0</v>
      </c>
      <c r="I535" s="28">
        <f t="shared" si="22"/>
        <v>4.25</v>
      </c>
      <c r="J535" s="20" t="s">
        <v>1148</v>
      </c>
      <c r="L535" s="20" t="s">
        <v>204</v>
      </c>
    </row>
    <row r="536" spans="1:12" ht="17" x14ac:dyDescent="0.2">
      <c r="A536" s="21" t="str">
        <f t="shared" si="23"/>
        <v>UTPSP3MBUY</v>
      </c>
      <c r="B536" s="20" t="s">
        <v>4</v>
      </c>
      <c r="C536" s="20" t="s">
        <v>8</v>
      </c>
      <c r="D536" s="20" t="s">
        <v>36</v>
      </c>
      <c r="E536" s="22" t="s">
        <v>525</v>
      </c>
      <c r="F536" s="21" t="s">
        <v>526</v>
      </c>
      <c r="G536" s="93">
        <v>4.25</v>
      </c>
      <c r="H536" s="27">
        <v>0</v>
      </c>
      <c r="I536" s="28">
        <f t="shared" si="22"/>
        <v>4.25</v>
      </c>
      <c r="J536" s="20" t="s">
        <v>1148</v>
      </c>
      <c r="L536" s="20" t="s">
        <v>204</v>
      </c>
    </row>
    <row r="537" spans="1:12" ht="17" x14ac:dyDescent="0.2">
      <c r="A537" s="21" t="str">
        <f t="shared" si="23"/>
        <v>UTPSP3MGRY</v>
      </c>
      <c r="B537" s="20" t="s">
        <v>4</v>
      </c>
      <c r="C537" s="20" t="s">
        <v>8</v>
      </c>
      <c r="D537" s="20" t="s">
        <v>36</v>
      </c>
      <c r="E537" s="22" t="s">
        <v>527</v>
      </c>
      <c r="F537" s="21" t="s">
        <v>528</v>
      </c>
      <c r="G537" s="93">
        <v>5.36</v>
      </c>
      <c r="H537" s="27">
        <v>0</v>
      </c>
      <c r="I537" s="28">
        <v>5.36</v>
      </c>
      <c r="J537" s="20" t="s">
        <v>1148</v>
      </c>
      <c r="K537" s="21" t="s">
        <v>1464</v>
      </c>
      <c r="L537" s="39" t="s">
        <v>204</v>
      </c>
    </row>
    <row r="538" spans="1:12" ht="17" x14ac:dyDescent="0.2">
      <c r="A538" s="21" t="str">
        <f t="shared" si="23"/>
        <v>UTPSP3MY</v>
      </c>
      <c r="B538" s="20" t="s">
        <v>4</v>
      </c>
      <c r="C538" s="20" t="s">
        <v>8</v>
      </c>
      <c r="D538" s="20" t="s">
        <v>36</v>
      </c>
      <c r="E538" s="22" t="s">
        <v>657</v>
      </c>
      <c r="F538" s="21" t="s">
        <v>658</v>
      </c>
      <c r="G538" s="93">
        <v>5.97</v>
      </c>
      <c r="H538" s="27">
        <v>0</v>
      </c>
      <c r="I538" s="28">
        <v>5.97</v>
      </c>
      <c r="J538" s="20" t="s">
        <v>1148</v>
      </c>
      <c r="K538" s="21" t="s">
        <v>1464</v>
      </c>
      <c r="L538" s="39" t="s">
        <v>204</v>
      </c>
    </row>
    <row r="539" spans="1:12" ht="17" x14ac:dyDescent="0.2">
      <c r="A539" s="21" t="str">
        <f t="shared" si="23"/>
        <v>UTPSP3RDY</v>
      </c>
      <c r="B539" s="20" t="s">
        <v>4</v>
      </c>
      <c r="C539" s="20" t="s">
        <v>8</v>
      </c>
      <c r="D539" s="20" t="s">
        <v>36</v>
      </c>
      <c r="E539" s="22" t="s">
        <v>639</v>
      </c>
      <c r="F539" s="21" t="s">
        <v>640</v>
      </c>
      <c r="G539" s="93">
        <v>4.25</v>
      </c>
      <c r="H539" s="27">
        <v>0</v>
      </c>
      <c r="I539" s="28">
        <f t="shared" si="22"/>
        <v>4.25</v>
      </c>
      <c r="J539" s="20" t="s">
        <v>1148</v>
      </c>
      <c r="L539" s="20" t="s">
        <v>204</v>
      </c>
    </row>
    <row r="540" spans="1:12" ht="17" x14ac:dyDescent="0.2">
      <c r="A540" s="21" t="str">
        <f t="shared" si="23"/>
        <v xml:space="preserve">UTPSP3YLY </v>
      </c>
      <c r="B540" s="20" t="s">
        <v>4</v>
      </c>
      <c r="C540" s="20" t="s">
        <v>8</v>
      </c>
      <c r="D540" s="20" t="s">
        <v>36</v>
      </c>
      <c r="E540" s="22" t="s">
        <v>655</v>
      </c>
      <c r="F540" s="21" t="s">
        <v>656</v>
      </c>
      <c r="G540" s="93">
        <v>4.25</v>
      </c>
      <c r="H540" s="27">
        <v>0</v>
      </c>
      <c r="I540" s="28">
        <f t="shared" si="22"/>
        <v>4.25</v>
      </c>
      <c r="J540" s="20" t="s">
        <v>1148</v>
      </c>
      <c r="L540" s="20" t="s">
        <v>204</v>
      </c>
    </row>
    <row r="541" spans="1:12" ht="17" x14ac:dyDescent="0.2">
      <c r="A541" s="21" t="str">
        <f t="shared" si="23"/>
        <v>UTPSP5MGRY</v>
      </c>
      <c r="B541" s="20" t="s">
        <v>4</v>
      </c>
      <c r="C541" s="20" t="s">
        <v>8</v>
      </c>
      <c r="D541" s="20" t="s">
        <v>36</v>
      </c>
      <c r="E541" s="22" t="s">
        <v>529</v>
      </c>
      <c r="F541" s="21" t="s">
        <v>530</v>
      </c>
      <c r="G541" s="93">
        <v>7.02</v>
      </c>
      <c r="H541" s="27">
        <v>0</v>
      </c>
      <c r="I541" s="28">
        <f t="shared" si="22"/>
        <v>7.02</v>
      </c>
      <c r="J541" s="20" t="s">
        <v>1148</v>
      </c>
      <c r="L541" s="20" t="s">
        <v>204</v>
      </c>
    </row>
    <row r="542" spans="1:12" ht="17" x14ac:dyDescent="0.2">
      <c r="A542" s="21" t="str">
        <f t="shared" si="23"/>
        <v>UTPSP6BLY</v>
      </c>
      <c r="B542" s="20" t="s">
        <v>4</v>
      </c>
      <c r="C542" s="20" t="s">
        <v>8</v>
      </c>
      <c r="D542" s="20" t="s">
        <v>36</v>
      </c>
      <c r="E542" s="22" t="s">
        <v>633</v>
      </c>
      <c r="F542" s="21" t="s">
        <v>634</v>
      </c>
      <c r="G542" s="93">
        <v>4.79</v>
      </c>
      <c r="H542" s="27">
        <v>0</v>
      </c>
      <c r="I542" s="28">
        <f t="shared" si="22"/>
        <v>4.79</v>
      </c>
      <c r="J542" s="20" t="s">
        <v>1148</v>
      </c>
      <c r="L542" s="20" t="s">
        <v>204</v>
      </c>
    </row>
    <row r="543" spans="1:12" ht="17" x14ac:dyDescent="0.2">
      <c r="A543" s="21" t="str">
        <f t="shared" si="23"/>
        <v>UTPSP6MGRY</v>
      </c>
      <c r="B543" s="20" t="s">
        <v>4</v>
      </c>
      <c r="C543" s="20" t="s">
        <v>8</v>
      </c>
      <c r="D543" s="20" t="s">
        <v>36</v>
      </c>
      <c r="E543" s="22" t="s">
        <v>531</v>
      </c>
      <c r="F543" s="21" t="s">
        <v>532</v>
      </c>
      <c r="G543" s="93">
        <v>7.8999999999999995</v>
      </c>
      <c r="H543" s="27">
        <v>0</v>
      </c>
      <c r="I543" s="28">
        <f t="shared" si="22"/>
        <v>7.8999999999999995</v>
      </c>
      <c r="J543" s="20" t="s">
        <v>1148</v>
      </c>
      <c r="L543" s="20" t="s">
        <v>204</v>
      </c>
    </row>
    <row r="544" spans="1:12" ht="17" x14ac:dyDescent="0.2">
      <c r="A544" s="21" t="str">
        <f t="shared" si="23"/>
        <v>UTPSP6MY</v>
      </c>
      <c r="B544" s="20" t="s">
        <v>4</v>
      </c>
      <c r="C544" s="20" t="s">
        <v>8</v>
      </c>
      <c r="D544" s="20" t="s">
        <v>36</v>
      </c>
      <c r="E544" s="22" t="s">
        <v>631</v>
      </c>
      <c r="F544" s="21" t="s">
        <v>632</v>
      </c>
      <c r="G544" s="93">
        <v>7.8999999999999995</v>
      </c>
      <c r="H544" s="27">
        <v>0</v>
      </c>
      <c r="I544" s="28">
        <f t="shared" si="22"/>
        <v>7.8999999999999995</v>
      </c>
      <c r="J544" s="20" t="s">
        <v>1148</v>
      </c>
      <c r="L544" s="20" t="s">
        <v>204</v>
      </c>
    </row>
    <row r="545" spans="1:12" ht="17" x14ac:dyDescent="0.2">
      <c r="A545" s="21" t="str">
        <f t="shared" si="23"/>
        <v>UTPSP6RDY</v>
      </c>
      <c r="B545" s="20" t="s">
        <v>4</v>
      </c>
      <c r="C545" s="20" t="s">
        <v>8</v>
      </c>
      <c r="D545" s="20" t="s">
        <v>36</v>
      </c>
      <c r="E545" s="22" t="s">
        <v>635</v>
      </c>
      <c r="F545" s="21" t="s">
        <v>636</v>
      </c>
      <c r="G545" s="93">
        <v>4.79</v>
      </c>
      <c r="H545" s="27">
        <v>0</v>
      </c>
      <c r="I545" s="28">
        <f t="shared" si="22"/>
        <v>4.79</v>
      </c>
      <c r="J545" s="20" t="s">
        <v>1148</v>
      </c>
      <c r="L545" s="20" t="s">
        <v>204</v>
      </c>
    </row>
    <row r="546" spans="1:12" ht="17" x14ac:dyDescent="0.2">
      <c r="A546" s="21" t="str">
        <f t="shared" si="23"/>
        <v xml:space="preserve">UTPSP6YLY </v>
      </c>
      <c r="B546" s="20" t="s">
        <v>4</v>
      </c>
      <c r="C546" s="20" t="s">
        <v>8</v>
      </c>
      <c r="D546" s="20" t="s">
        <v>36</v>
      </c>
      <c r="E546" s="22" t="s">
        <v>629</v>
      </c>
      <c r="F546" s="21" t="s">
        <v>630</v>
      </c>
      <c r="G546" s="93">
        <v>5.37</v>
      </c>
      <c r="H546" s="27">
        <v>0</v>
      </c>
      <c r="I546" s="28">
        <f t="shared" si="22"/>
        <v>5.37</v>
      </c>
      <c r="J546" s="20" t="s">
        <v>1148</v>
      </c>
      <c r="L546" s="20" t="s">
        <v>204</v>
      </c>
    </row>
    <row r="547" spans="1:12" ht="17" x14ac:dyDescent="0.2">
      <c r="A547" s="21" t="str">
        <f t="shared" si="23"/>
        <v>UTPSP8MBUY</v>
      </c>
      <c r="B547" s="20" t="s">
        <v>4</v>
      </c>
      <c r="C547" s="20" t="s">
        <v>8</v>
      </c>
      <c r="D547" s="20" t="s">
        <v>36</v>
      </c>
      <c r="E547" s="22" t="s">
        <v>533</v>
      </c>
      <c r="F547" s="21" t="s">
        <v>534</v>
      </c>
      <c r="G547" s="93">
        <v>9.83</v>
      </c>
      <c r="H547" s="27">
        <v>0</v>
      </c>
      <c r="I547" s="28">
        <f t="shared" si="22"/>
        <v>9.83</v>
      </c>
      <c r="J547" s="20" t="s">
        <v>1148</v>
      </c>
      <c r="L547" s="20" t="s">
        <v>204</v>
      </c>
    </row>
    <row r="548" spans="1:12" ht="17" x14ac:dyDescent="0.2">
      <c r="A548" s="21" t="str">
        <f t="shared" si="23"/>
        <v>Blue</v>
      </c>
      <c r="B548" s="20" t="s">
        <v>4</v>
      </c>
      <c r="C548" s="20" t="s">
        <v>8</v>
      </c>
      <c r="D548" s="36" t="s">
        <v>36</v>
      </c>
      <c r="E548" s="22" t="s">
        <v>965</v>
      </c>
      <c r="F548" s="36" t="s">
        <v>966</v>
      </c>
      <c r="G548" s="93">
        <v>3.67</v>
      </c>
      <c r="H548" s="27">
        <v>0</v>
      </c>
      <c r="I548" s="28">
        <f t="shared" si="22"/>
        <v>3.67</v>
      </c>
      <c r="J548" s="20" t="s">
        <v>1148</v>
      </c>
      <c r="K548" s="21" t="s">
        <v>983</v>
      </c>
    </row>
    <row r="549" spans="1:12" ht="17" x14ac:dyDescent="0.2">
      <c r="A549" s="21" t="str">
        <f t="shared" si="23"/>
        <v>FX2ERLNLNSNM001</v>
      </c>
      <c r="B549" s="20" t="s">
        <v>4</v>
      </c>
      <c r="C549" s="20" t="s">
        <v>8</v>
      </c>
      <c r="D549" s="36" t="s">
        <v>36</v>
      </c>
      <c r="E549" s="22" t="s">
        <v>1280</v>
      </c>
      <c r="F549" s="36" t="s">
        <v>967</v>
      </c>
      <c r="G549" s="93">
        <v>23.97</v>
      </c>
      <c r="H549" s="27">
        <v>0</v>
      </c>
      <c r="I549" s="28">
        <f t="shared" si="22"/>
        <v>23.97</v>
      </c>
      <c r="J549" s="20" t="s">
        <v>1148</v>
      </c>
      <c r="K549" s="21" t="s">
        <v>982</v>
      </c>
    </row>
    <row r="550" spans="1:12" ht="17" x14ac:dyDescent="0.2">
      <c r="A550" s="21" t="str">
        <f t="shared" si="23"/>
        <v>FX2ERLNLNSNM002</v>
      </c>
      <c r="B550" s="20" t="s">
        <v>4</v>
      </c>
      <c r="C550" s="20" t="s">
        <v>8</v>
      </c>
      <c r="D550" s="36" t="s">
        <v>36</v>
      </c>
      <c r="E550" s="22" t="s">
        <v>483</v>
      </c>
      <c r="F550" s="36" t="s">
        <v>968</v>
      </c>
      <c r="G550" s="93">
        <v>24.57</v>
      </c>
      <c r="H550" s="27">
        <v>0</v>
      </c>
      <c r="I550" s="28">
        <f t="shared" si="22"/>
        <v>24.57</v>
      </c>
      <c r="J550" s="20" t="s">
        <v>1148</v>
      </c>
      <c r="K550" s="21" t="s">
        <v>982</v>
      </c>
    </row>
    <row r="551" spans="1:12" ht="17" x14ac:dyDescent="0.2">
      <c r="A551" s="21" t="str">
        <f t="shared" si="23"/>
        <v>QCPBCBCBXX25</v>
      </c>
      <c r="B551" s="20" t="s">
        <v>4</v>
      </c>
      <c r="C551" s="20" t="s">
        <v>8</v>
      </c>
      <c r="D551" s="36" t="s">
        <v>36</v>
      </c>
      <c r="E551" s="22" t="s">
        <v>984</v>
      </c>
      <c r="F551" s="36" t="s">
        <v>985</v>
      </c>
      <c r="G551" s="84">
        <v>449.7</v>
      </c>
      <c r="H551" s="27">
        <v>0</v>
      </c>
      <c r="I551" s="28">
        <f t="shared" si="22"/>
        <v>449.7</v>
      </c>
      <c r="J551" s="20" t="s">
        <v>1148</v>
      </c>
      <c r="K551" s="21" t="s">
        <v>982</v>
      </c>
    </row>
    <row r="552" spans="1:12" ht="17" x14ac:dyDescent="0.2">
      <c r="A552" s="21" t="str">
        <f t="shared" si="23"/>
        <v>QCPBCBCBXX60</v>
      </c>
      <c r="B552" s="20" t="s">
        <v>4</v>
      </c>
      <c r="C552" s="20" t="s">
        <v>8</v>
      </c>
      <c r="D552" s="36" t="s">
        <v>36</v>
      </c>
      <c r="E552" s="22" t="s">
        <v>969</v>
      </c>
      <c r="F552" s="36" t="s">
        <v>970</v>
      </c>
      <c r="G552" s="84">
        <v>494.01</v>
      </c>
      <c r="H552" s="27">
        <v>0</v>
      </c>
      <c r="I552" s="28">
        <f t="shared" si="22"/>
        <v>494.01</v>
      </c>
      <c r="J552" s="20" t="s">
        <v>1148</v>
      </c>
      <c r="K552" s="21" t="s">
        <v>982</v>
      </c>
    </row>
    <row r="553" spans="1:12" ht="17" x14ac:dyDescent="0.2">
      <c r="A553" s="21" t="str">
        <f t="shared" si="23"/>
        <v>UTPCH1.5MBUY</v>
      </c>
      <c r="B553" s="20" t="s">
        <v>3</v>
      </c>
      <c r="C553" s="20" t="s">
        <v>8</v>
      </c>
      <c r="D553" s="29" t="s">
        <v>36</v>
      </c>
      <c r="E553" s="22" t="s">
        <v>1039</v>
      </c>
      <c r="F553" s="31" t="s">
        <v>1040</v>
      </c>
      <c r="G553" s="26"/>
      <c r="H553" s="27"/>
      <c r="I553" s="28">
        <v>3.12</v>
      </c>
      <c r="J553" s="20" t="s">
        <v>1148</v>
      </c>
      <c r="L553" s="39" t="s">
        <v>204</v>
      </c>
    </row>
    <row r="554" spans="1:12" ht="17" x14ac:dyDescent="0.2">
      <c r="A554" s="21" t="str">
        <f t="shared" si="23"/>
        <v>UTPCH10MBUY</v>
      </c>
      <c r="B554" s="20" t="s">
        <v>4</v>
      </c>
      <c r="C554" s="20" t="s">
        <v>8</v>
      </c>
      <c r="D554" s="36" t="s">
        <v>36</v>
      </c>
      <c r="E554" s="22" t="s">
        <v>1107</v>
      </c>
      <c r="F554" s="31" t="s">
        <v>1110</v>
      </c>
      <c r="G554" s="26"/>
      <c r="H554" s="27"/>
      <c r="I554" s="28">
        <v>10.14</v>
      </c>
      <c r="J554" s="20" t="s">
        <v>1148</v>
      </c>
    </row>
    <row r="555" spans="1:12" ht="17" x14ac:dyDescent="0.2">
      <c r="A555" s="21" t="str">
        <f t="shared" si="23"/>
        <v>F92ERLNLNSNM010</v>
      </c>
      <c r="B555" s="20" t="s">
        <v>4</v>
      </c>
      <c r="C555" s="20" t="s">
        <v>8</v>
      </c>
      <c r="D555" s="36" t="s">
        <v>36</v>
      </c>
      <c r="E555" s="22" t="s">
        <v>1108</v>
      </c>
      <c r="F555" s="31" t="s">
        <v>1109</v>
      </c>
      <c r="G555" s="26"/>
      <c r="H555" s="27"/>
      <c r="I555" s="28">
        <v>23.08</v>
      </c>
      <c r="J555" s="20" t="s">
        <v>1148</v>
      </c>
    </row>
    <row r="556" spans="1:12" ht="17" x14ac:dyDescent="0.2">
      <c r="A556" s="21" t="str">
        <f t="shared" si="23"/>
        <v>FX2ERLNLNSNM002.5</v>
      </c>
      <c r="B556" s="20" t="s">
        <v>4</v>
      </c>
      <c r="C556" s="20" t="s">
        <v>8</v>
      </c>
      <c r="D556" s="36" t="s">
        <v>36</v>
      </c>
      <c r="E556" s="22" t="s">
        <v>1111</v>
      </c>
      <c r="F556" s="31" t="s">
        <v>1112</v>
      </c>
      <c r="G556" s="95"/>
      <c r="H556" s="27"/>
      <c r="I556" s="28">
        <v>22.35</v>
      </c>
      <c r="J556" s="20" t="s">
        <v>1148</v>
      </c>
    </row>
    <row r="557" spans="1:12" s="35" customFormat="1" ht="17" x14ac:dyDescent="0.2">
      <c r="A557" s="21" t="str">
        <f t="shared" si="23"/>
        <v>Ent Deploy 160 HR</v>
      </c>
      <c r="B557" s="35" t="s">
        <v>11</v>
      </c>
      <c r="C557" s="35" t="s">
        <v>11</v>
      </c>
      <c r="D557" s="35" t="s">
        <v>698</v>
      </c>
      <c r="E557" s="54" t="s">
        <v>699</v>
      </c>
      <c r="F557" s="54" t="s">
        <v>699</v>
      </c>
      <c r="G557" s="89">
        <v>39995</v>
      </c>
      <c r="H557" s="56">
        <v>0</v>
      </c>
      <c r="I557" s="57">
        <f t="shared" ref="I557:I564" si="24">G557-H557*G557</f>
        <v>39995</v>
      </c>
      <c r="J557" s="35" t="s">
        <v>933</v>
      </c>
      <c r="K557" s="54"/>
      <c r="L557" s="35" t="s">
        <v>933</v>
      </c>
    </row>
    <row r="558" spans="1:12" s="35" customFormat="1" ht="17" x14ac:dyDescent="0.2">
      <c r="A558" s="21" t="str">
        <f t="shared" si="23"/>
        <v>Estimated Travel &amp; Expenses JMET</v>
      </c>
      <c r="B558" s="35" t="s">
        <v>11</v>
      </c>
      <c r="C558" s="35" t="s">
        <v>11</v>
      </c>
      <c r="D558" s="35" t="s">
        <v>698</v>
      </c>
      <c r="E558" s="54" t="s">
        <v>839</v>
      </c>
      <c r="F558" s="54" t="s">
        <v>837</v>
      </c>
      <c r="G558" s="89">
        <v>12000</v>
      </c>
      <c r="H558" s="56">
        <v>0</v>
      </c>
      <c r="I558" s="57">
        <f t="shared" si="24"/>
        <v>12000</v>
      </c>
      <c r="J558" s="35" t="s">
        <v>933</v>
      </c>
      <c r="K558" s="54"/>
      <c r="L558" s="35" t="s">
        <v>933</v>
      </c>
    </row>
    <row r="559" spans="1:12" s="35" customFormat="1" ht="17" x14ac:dyDescent="0.2">
      <c r="A559" s="21" t="str">
        <f t="shared" si="23"/>
        <v>Puppet Enterprise Deployment JMET</v>
      </c>
      <c r="B559" s="35" t="s">
        <v>11</v>
      </c>
      <c r="C559" s="35" t="s">
        <v>11</v>
      </c>
      <c r="D559" s="35" t="s">
        <v>698</v>
      </c>
      <c r="E559" s="54" t="s">
        <v>838</v>
      </c>
      <c r="F559" s="54" t="s">
        <v>836</v>
      </c>
      <c r="G559" s="89">
        <v>39995</v>
      </c>
      <c r="H559" s="56">
        <v>0</v>
      </c>
      <c r="I559" s="57">
        <f t="shared" si="24"/>
        <v>39995</v>
      </c>
      <c r="J559" s="35" t="s">
        <v>933</v>
      </c>
      <c r="K559" s="54"/>
      <c r="L559" s="35" t="s">
        <v>933</v>
      </c>
    </row>
    <row r="560" spans="1:12" s="35" customFormat="1" ht="34" x14ac:dyDescent="0.2">
      <c r="A560" s="21" t="str">
        <f t="shared" si="23"/>
        <v>SOFTWARE/ MISC Support &amp; Maint for SDS</v>
      </c>
      <c r="B560" s="35" t="s">
        <v>11</v>
      </c>
      <c r="C560" s="35" t="s">
        <v>11</v>
      </c>
      <c r="D560" s="35" t="s">
        <v>698</v>
      </c>
      <c r="E560" s="54" t="s">
        <v>812</v>
      </c>
      <c r="F560" s="54"/>
      <c r="G560" s="89">
        <v>65769.600000000006</v>
      </c>
      <c r="H560" s="56">
        <v>0</v>
      </c>
      <c r="I560" s="57">
        <f t="shared" si="24"/>
        <v>65769.600000000006</v>
      </c>
      <c r="J560" s="35" t="s">
        <v>933</v>
      </c>
      <c r="K560" s="54"/>
      <c r="L560" s="35" t="s">
        <v>933</v>
      </c>
    </row>
    <row r="561" spans="1:12" s="35" customFormat="1" ht="17" x14ac:dyDescent="0.2">
      <c r="A561" s="21" t="str">
        <f t="shared" si="23"/>
        <v>Puppet server SW</v>
      </c>
      <c r="B561" s="35" t="s">
        <v>11</v>
      </c>
      <c r="C561" s="35" t="s">
        <v>11</v>
      </c>
      <c r="D561" s="35" t="s">
        <v>698</v>
      </c>
      <c r="E561" s="54" t="s">
        <v>1319</v>
      </c>
      <c r="F561" s="54" t="s">
        <v>1319</v>
      </c>
      <c r="G561" s="89">
        <v>165</v>
      </c>
      <c r="H561" s="56">
        <v>0</v>
      </c>
      <c r="I561" s="57">
        <f t="shared" si="24"/>
        <v>165</v>
      </c>
      <c r="J561" s="35" t="s">
        <v>933</v>
      </c>
      <c r="K561" s="54" t="s">
        <v>1320</v>
      </c>
      <c r="L561" s="35" t="s">
        <v>933</v>
      </c>
    </row>
    <row r="562" spans="1:12" s="35" customFormat="1" ht="34" x14ac:dyDescent="0.2">
      <c r="A562" s="21" t="str">
        <f t="shared" si="23"/>
        <v>MSTECHSUB</v>
      </c>
      <c r="B562" s="40" t="s">
        <v>6</v>
      </c>
      <c r="C562" s="40" t="s">
        <v>9</v>
      </c>
      <c r="D562" s="40" t="s">
        <v>855</v>
      </c>
      <c r="E562" s="45" t="s">
        <v>856</v>
      </c>
      <c r="F562" s="45" t="s">
        <v>864</v>
      </c>
      <c r="G562" s="103">
        <v>35000</v>
      </c>
      <c r="H562" s="43">
        <v>0</v>
      </c>
      <c r="I562" s="44" t="s">
        <v>1315</v>
      </c>
      <c r="J562" s="40" t="s">
        <v>932</v>
      </c>
      <c r="K562" s="45" t="s">
        <v>873</v>
      </c>
      <c r="L562" s="35" t="s">
        <v>932</v>
      </c>
    </row>
    <row r="563" spans="1:12" s="35" customFormat="1" ht="34" x14ac:dyDescent="0.2">
      <c r="A563" s="21" t="str">
        <f t="shared" si="23"/>
        <v xml:space="preserve">Standard </v>
      </c>
      <c r="B563" s="35" t="s">
        <v>11</v>
      </c>
      <c r="C563" s="35" t="s">
        <v>11</v>
      </c>
      <c r="D563" s="35" t="s">
        <v>845</v>
      </c>
      <c r="E563" s="54" t="s">
        <v>846</v>
      </c>
      <c r="F563" s="54" t="s">
        <v>847</v>
      </c>
      <c r="G563" s="91">
        <v>6666.67</v>
      </c>
      <c r="H563" s="56">
        <v>0</v>
      </c>
      <c r="I563" s="57">
        <f t="shared" si="24"/>
        <v>6666.67</v>
      </c>
      <c r="J563" s="35" t="s">
        <v>1395</v>
      </c>
      <c r="K563" s="54" t="s">
        <v>1396</v>
      </c>
      <c r="L563" s="35" t="s">
        <v>1395</v>
      </c>
    </row>
    <row r="564" spans="1:12" ht="17" x14ac:dyDescent="0.2">
      <c r="A564" s="21" t="str">
        <f t="shared" si="23"/>
        <v>A740-BL47</v>
      </c>
      <c r="B564" s="20" t="s">
        <v>7</v>
      </c>
      <c r="C564" s="20" t="s">
        <v>8</v>
      </c>
      <c r="D564" s="20" t="s">
        <v>535</v>
      </c>
      <c r="E564" s="22" t="s">
        <v>536</v>
      </c>
      <c r="F564" s="21" t="s">
        <v>537</v>
      </c>
      <c r="G564" s="93">
        <v>183.92</v>
      </c>
      <c r="H564" s="27">
        <v>0</v>
      </c>
      <c r="I564" s="28">
        <f t="shared" si="24"/>
        <v>183.92</v>
      </c>
      <c r="J564" s="20" t="s">
        <v>932</v>
      </c>
      <c r="K564" s="21" t="s">
        <v>1085</v>
      </c>
      <c r="L564" s="20" t="s">
        <v>204</v>
      </c>
    </row>
    <row r="565" spans="1:12" ht="17" x14ac:dyDescent="0.2">
      <c r="A565" s="21" t="str">
        <f t="shared" si="23"/>
        <v>M250-0001</v>
      </c>
      <c r="B565" s="20" t="s">
        <v>7</v>
      </c>
      <c r="C565" s="20" t="s">
        <v>8</v>
      </c>
      <c r="D565" s="29" t="s">
        <v>535</v>
      </c>
      <c r="E565" s="22" t="s">
        <v>1086</v>
      </c>
      <c r="F565" s="31" t="s">
        <v>1087</v>
      </c>
      <c r="G565" s="95"/>
      <c r="H565" s="27"/>
      <c r="I565" s="38">
        <v>1262.8</v>
      </c>
      <c r="J565" s="20" t="s">
        <v>932</v>
      </c>
    </row>
    <row r="566" spans="1:12" ht="17" x14ac:dyDescent="0.2">
      <c r="A566" s="21" t="str">
        <f t="shared" si="23"/>
        <v>Tariff US - M250-0001</v>
      </c>
      <c r="B566" s="20" t="s">
        <v>7</v>
      </c>
      <c r="C566" s="20" t="s">
        <v>8</v>
      </c>
      <c r="D566" s="29" t="s">
        <v>535</v>
      </c>
      <c r="E566" s="22" t="s">
        <v>1142</v>
      </c>
      <c r="F566" s="31" t="s">
        <v>1088</v>
      </c>
      <c r="G566" s="95"/>
      <c r="H566" s="27"/>
      <c r="I566" s="38">
        <f>ROUNDUP(I565*0.1,2)</f>
        <v>126.28</v>
      </c>
      <c r="J566" s="20" t="s">
        <v>932</v>
      </c>
    </row>
    <row r="567" spans="1:12" ht="17" x14ac:dyDescent="0.2">
      <c r="A567" s="21" t="str">
        <f t="shared" si="23"/>
        <v>M174-iT05-000</v>
      </c>
      <c r="B567" s="20" t="s">
        <v>7</v>
      </c>
      <c r="C567" s="20" t="s">
        <v>8</v>
      </c>
      <c r="D567" s="29" t="s">
        <v>535</v>
      </c>
      <c r="E567" s="22" t="s">
        <v>1089</v>
      </c>
      <c r="F567" s="31" t="s">
        <v>1090</v>
      </c>
      <c r="G567" s="95"/>
      <c r="H567" s="27"/>
      <c r="I567" s="38">
        <v>18</v>
      </c>
      <c r="J567" s="20" t="s">
        <v>932</v>
      </c>
    </row>
    <row r="568" spans="1:12" ht="17" x14ac:dyDescent="0.2">
      <c r="A568" s="21" t="str">
        <f t="shared" si="23"/>
        <v>OTAB-i010</v>
      </c>
      <c r="B568" s="20" t="s">
        <v>7</v>
      </c>
      <c r="C568" s="20" t="s">
        <v>8</v>
      </c>
      <c r="D568" s="29" t="s">
        <v>535</v>
      </c>
      <c r="E568" s="22" t="s">
        <v>1091</v>
      </c>
      <c r="F568" s="31" t="s">
        <v>1092</v>
      </c>
      <c r="G568" s="95"/>
      <c r="H568" s="27"/>
      <c r="I568" s="38">
        <v>0.84</v>
      </c>
      <c r="J568" s="20" t="s">
        <v>932</v>
      </c>
    </row>
    <row r="569" spans="1:12" ht="17" x14ac:dyDescent="0.2">
      <c r="A569" s="21" t="str">
        <f t="shared" si="23"/>
        <v>R120-0B100</v>
      </c>
      <c r="B569" s="20" t="s">
        <v>7</v>
      </c>
      <c r="C569" s="20" t="s">
        <v>8</v>
      </c>
      <c r="D569" s="29" t="s">
        <v>535</v>
      </c>
      <c r="E569" s="22" t="s">
        <v>1093</v>
      </c>
      <c r="F569" s="31" t="s">
        <v>1094</v>
      </c>
      <c r="G569" s="95"/>
      <c r="H569" s="27"/>
      <c r="I569" s="38">
        <v>30.8</v>
      </c>
      <c r="J569" s="20" t="s">
        <v>932</v>
      </c>
    </row>
    <row r="570" spans="1:12" ht="17" x14ac:dyDescent="0.2">
      <c r="A570" s="21" t="str">
        <f t="shared" si="23"/>
        <v>CU4200TUS</v>
      </c>
      <c r="B570" s="20" t="s">
        <v>701</v>
      </c>
      <c r="C570" s="20" t="s">
        <v>8</v>
      </c>
      <c r="D570" s="20" t="s">
        <v>813</v>
      </c>
      <c r="E570" s="22" t="s">
        <v>816</v>
      </c>
      <c r="F570" s="21" t="s">
        <v>817</v>
      </c>
      <c r="G570" s="104">
        <v>400</v>
      </c>
      <c r="H570" s="27">
        <v>0</v>
      </c>
      <c r="I570" s="28">
        <f t="shared" ref="I570:I631" si="25">G570-H570*G570</f>
        <v>400</v>
      </c>
      <c r="J570" s="20" t="s">
        <v>932</v>
      </c>
      <c r="K570" s="21" t="s">
        <v>1131</v>
      </c>
      <c r="L570" s="20" t="s">
        <v>932</v>
      </c>
    </row>
    <row r="571" spans="1:12" ht="17" x14ac:dyDescent="0.2">
      <c r="A571" s="21" t="str">
        <f t="shared" si="23"/>
        <v>CU42E0TUS</v>
      </c>
      <c r="B571" s="20" t="s">
        <v>701</v>
      </c>
      <c r="C571" s="20" t="s">
        <v>8</v>
      </c>
      <c r="D571" s="20" t="s">
        <v>813</v>
      </c>
      <c r="E571" s="22" t="s">
        <v>814</v>
      </c>
      <c r="F571" s="21" t="s">
        <v>815</v>
      </c>
      <c r="G571" s="104">
        <v>1204.3499999999999</v>
      </c>
      <c r="H571" s="27">
        <v>0</v>
      </c>
      <c r="I571" s="28">
        <f t="shared" si="25"/>
        <v>1204.3499999999999</v>
      </c>
      <c r="J571" s="20" t="s">
        <v>932</v>
      </c>
      <c r="K571" s="21" t="s">
        <v>1131</v>
      </c>
      <c r="L571" s="39" t="s">
        <v>204</v>
      </c>
    </row>
    <row r="572" spans="1:12" ht="17" x14ac:dyDescent="0.2">
      <c r="A572" s="21" t="str">
        <f t="shared" si="23"/>
        <v xml:space="preserve">ECH0ENUS </v>
      </c>
      <c r="B572" s="20" t="s">
        <v>701</v>
      </c>
      <c r="C572" s="20" t="s">
        <v>8</v>
      </c>
      <c r="D572" s="20" t="s">
        <v>813</v>
      </c>
      <c r="E572" s="22" t="s">
        <v>820</v>
      </c>
      <c r="F572" s="21" t="s">
        <v>821</v>
      </c>
      <c r="G572" s="104">
        <v>1100</v>
      </c>
      <c r="H572" s="27">
        <v>0</v>
      </c>
      <c r="I572" s="28">
        <f t="shared" si="25"/>
        <v>1100</v>
      </c>
      <c r="J572" s="20" t="s">
        <v>932</v>
      </c>
      <c r="K572" s="21" t="s">
        <v>1131</v>
      </c>
      <c r="L572" s="20" t="s">
        <v>932</v>
      </c>
    </row>
    <row r="573" spans="1:12" ht="17" x14ac:dyDescent="0.2">
      <c r="A573" s="21" t="str">
        <f t="shared" si="23"/>
        <v>PCH004-50</v>
      </c>
      <c r="B573" s="20" t="s">
        <v>701</v>
      </c>
      <c r="C573" s="20" t="s">
        <v>8</v>
      </c>
      <c r="D573" s="20" t="s">
        <v>813</v>
      </c>
      <c r="E573" s="22" t="s">
        <v>832</v>
      </c>
      <c r="F573" s="21" t="s">
        <v>833</v>
      </c>
      <c r="G573" s="104">
        <v>650</v>
      </c>
      <c r="H573" s="27">
        <v>0</v>
      </c>
      <c r="I573" s="28">
        <f t="shared" si="25"/>
        <v>650</v>
      </c>
      <c r="J573" s="20" t="s">
        <v>932</v>
      </c>
      <c r="K573" s="21" t="s">
        <v>1131</v>
      </c>
      <c r="L573" s="20" t="s">
        <v>932</v>
      </c>
    </row>
    <row r="574" spans="1:12" ht="17" x14ac:dyDescent="0.2">
      <c r="A574" s="21" t="str">
        <f t="shared" si="23"/>
        <v>PPD800</v>
      </c>
      <c r="B574" s="20" t="s">
        <v>701</v>
      </c>
      <c r="C574" s="20" t="s">
        <v>8</v>
      </c>
      <c r="D574" s="20" t="s">
        <v>813</v>
      </c>
      <c r="E574" s="22" t="s">
        <v>822</v>
      </c>
      <c r="F574" s="21" t="s">
        <v>823</v>
      </c>
      <c r="G574" s="104">
        <v>550</v>
      </c>
      <c r="H574" s="27">
        <v>0</v>
      </c>
      <c r="I574" s="28">
        <f t="shared" si="25"/>
        <v>550</v>
      </c>
      <c r="J574" s="20" t="s">
        <v>932</v>
      </c>
      <c r="K574" s="21" t="s">
        <v>1131</v>
      </c>
      <c r="L574" s="20" t="s">
        <v>932</v>
      </c>
    </row>
    <row r="575" spans="1:12" ht="17" x14ac:dyDescent="0.2">
      <c r="A575" s="21" t="str">
        <f t="shared" si="23"/>
        <v>SAMKITH</v>
      </c>
      <c r="B575" s="20" t="s">
        <v>701</v>
      </c>
      <c r="C575" s="20" t="s">
        <v>8</v>
      </c>
      <c r="D575" s="20" t="s">
        <v>813</v>
      </c>
      <c r="E575" s="22" t="s">
        <v>828</v>
      </c>
      <c r="F575" s="21" t="s">
        <v>829</v>
      </c>
      <c r="G575" s="104">
        <v>750</v>
      </c>
      <c r="H575" s="27">
        <v>0</v>
      </c>
      <c r="I575" s="28">
        <f t="shared" si="25"/>
        <v>750</v>
      </c>
      <c r="J575" s="20" t="s">
        <v>932</v>
      </c>
      <c r="K575" s="21" t="s">
        <v>1131</v>
      </c>
      <c r="L575" s="20" t="s">
        <v>932</v>
      </c>
    </row>
    <row r="576" spans="1:12" ht="17" x14ac:dyDescent="0.2">
      <c r="A576" s="21" t="str">
        <f t="shared" si="23"/>
        <v>SPACE-OPT-0016-1</v>
      </c>
      <c r="B576" s="20" t="s">
        <v>701</v>
      </c>
      <c r="C576" s="20" t="s">
        <v>8</v>
      </c>
      <c r="D576" s="20" t="s">
        <v>813</v>
      </c>
      <c r="E576" s="22" t="s">
        <v>830</v>
      </c>
      <c r="F576" s="21" t="s">
        <v>831</v>
      </c>
      <c r="G576" s="104">
        <v>2.2000000000000002</v>
      </c>
      <c r="H576" s="27">
        <v>0</v>
      </c>
      <c r="I576" s="28">
        <f t="shared" si="25"/>
        <v>2.2000000000000002</v>
      </c>
      <c r="J576" s="20" t="s">
        <v>932</v>
      </c>
      <c r="K576" s="21" t="s">
        <v>1131</v>
      </c>
      <c r="L576" s="20" t="s">
        <v>932</v>
      </c>
    </row>
    <row r="577" spans="1:12" ht="17" x14ac:dyDescent="0.2">
      <c r="A577" s="21" t="str">
        <f t="shared" si="23"/>
        <v>SPACE-OPT-0020</v>
      </c>
      <c r="B577" s="20" t="s">
        <v>701</v>
      </c>
      <c r="C577" s="20" t="s">
        <v>8</v>
      </c>
      <c r="D577" s="20" t="s">
        <v>813</v>
      </c>
      <c r="E577" s="22" t="s">
        <v>826</v>
      </c>
      <c r="F577" s="21" t="s">
        <v>827</v>
      </c>
      <c r="G577" s="93">
        <v>0.01</v>
      </c>
      <c r="H577" s="27">
        <v>1</v>
      </c>
      <c r="I577" s="28">
        <f t="shared" si="25"/>
        <v>0</v>
      </c>
      <c r="J577" s="20" t="s">
        <v>932</v>
      </c>
      <c r="K577" s="21" t="s">
        <v>1131</v>
      </c>
      <c r="L577" s="20" t="s">
        <v>932</v>
      </c>
    </row>
    <row r="578" spans="1:12" ht="17" x14ac:dyDescent="0.2">
      <c r="A578" s="21" t="str">
        <f t="shared" si="23"/>
        <v>SPAONLINE</v>
      </c>
      <c r="B578" s="20" t="s">
        <v>701</v>
      </c>
      <c r="C578" s="20" t="s">
        <v>8</v>
      </c>
      <c r="D578" s="20" t="s">
        <v>813</v>
      </c>
      <c r="E578" s="22" t="s">
        <v>824</v>
      </c>
      <c r="F578" s="21" t="s">
        <v>825</v>
      </c>
      <c r="G578" s="104">
        <v>800</v>
      </c>
      <c r="H578" s="27">
        <v>0</v>
      </c>
      <c r="I578" s="28">
        <f t="shared" si="25"/>
        <v>800</v>
      </c>
      <c r="J578" s="20" t="s">
        <v>932</v>
      </c>
      <c r="K578" s="21" t="s">
        <v>1131</v>
      </c>
      <c r="L578" s="20" t="s">
        <v>932</v>
      </c>
    </row>
    <row r="579" spans="1:12" ht="17" x14ac:dyDescent="0.2">
      <c r="A579" s="21" t="str">
        <f t="shared" ref="A579:A642" si="26">+E579</f>
        <v xml:space="preserve">XS4 Geo Cylinder (Rack Lock) </v>
      </c>
      <c r="B579" s="20" t="s">
        <v>701</v>
      </c>
      <c r="C579" s="20" t="s">
        <v>8</v>
      </c>
      <c r="D579" s="20" t="s">
        <v>813</v>
      </c>
      <c r="E579" s="22" t="s">
        <v>834</v>
      </c>
      <c r="F579" s="21" t="s">
        <v>834</v>
      </c>
      <c r="G579" s="104">
        <v>600</v>
      </c>
      <c r="H579" s="27">
        <v>0</v>
      </c>
      <c r="I579" s="28">
        <f t="shared" si="25"/>
        <v>600</v>
      </c>
      <c r="J579" s="20" t="s">
        <v>932</v>
      </c>
      <c r="K579" s="21" t="s">
        <v>1131</v>
      </c>
      <c r="L579" s="20" t="s">
        <v>932</v>
      </c>
    </row>
    <row r="580" spans="1:12" ht="34" x14ac:dyDescent="0.2">
      <c r="A580" s="21" t="str">
        <f t="shared" si="26"/>
        <v xml:space="preserve">Badger and AXIS surveillance Software Integration </v>
      </c>
      <c r="B580" s="20" t="s">
        <v>701</v>
      </c>
      <c r="C580" s="20" t="s">
        <v>8</v>
      </c>
      <c r="D580" s="20" t="s">
        <v>813</v>
      </c>
      <c r="E580" s="22" t="s">
        <v>1226</v>
      </c>
      <c r="F580" s="21" t="s">
        <v>890</v>
      </c>
      <c r="G580" s="104">
        <v>12000</v>
      </c>
      <c r="H580" s="27">
        <v>0</v>
      </c>
      <c r="I580" s="28">
        <f t="shared" si="25"/>
        <v>12000</v>
      </c>
      <c r="J580" s="20" t="s">
        <v>932</v>
      </c>
      <c r="K580" s="21" t="s">
        <v>1131</v>
      </c>
      <c r="L580" s="20" t="s">
        <v>932</v>
      </c>
    </row>
    <row r="581" spans="1:12" ht="17" x14ac:dyDescent="0.2">
      <c r="A581" s="21" t="str">
        <f t="shared" si="26"/>
        <v>WRDJ0E4B</v>
      </c>
      <c r="B581" s="20" t="s">
        <v>701</v>
      </c>
      <c r="C581" s="20" t="s">
        <v>8</v>
      </c>
      <c r="D581" s="20" t="s">
        <v>813</v>
      </c>
      <c r="E581" s="22" t="s">
        <v>818</v>
      </c>
      <c r="F581" s="21" t="s">
        <v>819</v>
      </c>
      <c r="G581" s="104">
        <v>350</v>
      </c>
      <c r="H581" s="27">
        <v>0</v>
      </c>
      <c r="I581" s="28">
        <f t="shared" si="25"/>
        <v>350</v>
      </c>
      <c r="J581" s="20" t="s">
        <v>932</v>
      </c>
      <c r="K581" s="21" t="s">
        <v>1131</v>
      </c>
      <c r="L581" s="20" t="s">
        <v>932</v>
      </c>
    </row>
    <row r="582" spans="1:12" ht="17" x14ac:dyDescent="0.2">
      <c r="A582" s="21" t="str">
        <f t="shared" si="26"/>
        <v>ACF504</v>
      </c>
      <c r="B582" s="20" t="s">
        <v>5</v>
      </c>
      <c r="C582" s="20" t="s">
        <v>8</v>
      </c>
      <c r="D582" s="20" t="s">
        <v>659</v>
      </c>
      <c r="E582" s="22" t="s">
        <v>538</v>
      </c>
      <c r="F582" s="21" t="s">
        <v>539</v>
      </c>
      <c r="G582" s="93">
        <v>723.47</v>
      </c>
      <c r="H582" s="27">
        <v>0.48589437018812121</v>
      </c>
      <c r="I582" s="28">
        <f t="shared" si="25"/>
        <v>371.93999999999994</v>
      </c>
      <c r="J582" s="20" t="s">
        <v>1051</v>
      </c>
      <c r="L582" s="20" t="s">
        <v>204</v>
      </c>
    </row>
    <row r="583" spans="1:12" ht="17" x14ac:dyDescent="0.2">
      <c r="A583" s="21" t="str">
        <f t="shared" si="26"/>
        <v>AP7586</v>
      </c>
      <c r="B583" s="20" t="s">
        <v>5</v>
      </c>
      <c r="C583" s="20" t="s">
        <v>8</v>
      </c>
      <c r="D583" s="20" t="s">
        <v>659</v>
      </c>
      <c r="E583" s="22" t="s">
        <v>358</v>
      </c>
      <c r="F583" s="21" t="s">
        <v>359</v>
      </c>
      <c r="G583" s="93">
        <v>864.15</v>
      </c>
      <c r="H583" s="27">
        <v>0.4859</v>
      </c>
      <c r="I583" s="28">
        <f t="shared" si="25"/>
        <v>444.25951499999996</v>
      </c>
      <c r="J583" s="20" t="s">
        <v>1051</v>
      </c>
      <c r="L583" s="20" t="s">
        <v>204</v>
      </c>
    </row>
    <row r="584" spans="1:12" ht="17" x14ac:dyDescent="0.2">
      <c r="A584" s="21" t="str">
        <f t="shared" si="26"/>
        <v>AP7723</v>
      </c>
      <c r="B584" s="20" t="s">
        <v>5</v>
      </c>
      <c r="C584" s="20" t="s">
        <v>8</v>
      </c>
      <c r="D584" s="20" t="s">
        <v>659</v>
      </c>
      <c r="E584" s="22" t="s">
        <v>235</v>
      </c>
      <c r="F584" s="21" t="s">
        <v>361</v>
      </c>
      <c r="G584" s="93">
        <v>1298.23</v>
      </c>
      <c r="H584" s="27">
        <v>0.48589233032667556</v>
      </c>
      <c r="I584" s="28">
        <f t="shared" si="25"/>
        <v>667.43</v>
      </c>
      <c r="J584" s="20" t="s">
        <v>1051</v>
      </c>
      <c r="L584" s="20" t="s">
        <v>204</v>
      </c>
    </row>
    <row r="585" spans="1:12" ht="17" x14ac:dyDescent="0.2">
      <c r="A585" s="21" t="str">
        <f t="shared" si="26"/>
        <v>AP8702S-WW</v>
      </c>
      <c r="B585" s="20" t="s">
        <v>5</v>
      </c>
      <c r="C585" s="20" t="s">
        <v>8</v>
      </c>
      <c r="D585" s="20" t="s">
        <v>659</v>
      </c>
      <c r="E585" s="22" t="s">
        <v>28</v>
      </c>
      <c r="F585" s="21" t="s">
        <v>29</v>
      </c>
      <c r="G585" s="93">
        <v>72.19</v>
      </c>
      <c r="H585" s="27">
        <v>0.48593988086992657</v>
      </c>
      <c r="I585" s="28">
        <f t="shared" si="25"/>
        <v>37.11</v>
      </c>
      <c r="J585" s="20" t="s">
        <v>1051</v>
      </c>
      <c r="L585" s="20" t="s">
        <v>204</v>
      </c>
    </row>
    <row r="586" spans="1:12" ht="17" x14ac:dyDescent="0.2">
      <c r="A586" s="21" t="str">
        <f t="shared" si="26"/>
        <v>AP8704S-WW</v>
      </c>
      <c r="B586" s="20" t="s">
        <v>5</v>
      </c>
      <c r="C586" s="20" t="s">
        <v>8</v>
      </c>
      <c r="D586" s="20" t="s">
        <v>659</v>
      </c>
      <c r="E586" s="22" t="s">
        <v>30</v>
      </c>
      <c r="F586" s="21" t="s">
        <v>31</v>
      </c>
      <c r="G586" s="105">
        <v>117.2</v>
      </c>
      <c r="H586" s="106">
        <v>0.48592150170648463</v>
      </c>
      <c r="I586" s="107">
        <f t="shared" si="25"/>
        <v>60.25</v>
      </c>
      <c r="J586" s="20" t="s">
        <v>1051</v>
      </c>
      <c r="L586" s="20" t="s">
        <v>204</v>
      </c>
    </row>
    <row r="587" spans="1:12" ht="17" x14ac:dyDescent="0.2">
      <c r="A587" s="21" t="str">
        <f t="shared" si="26"/>
        <v>AP8706S-WW</v>
      </c>
      <c r="B587" s="66" t="s">
        <v>5</v>
      </c>
      <c r="C587" s="66" t="s">
        <v>8</v>
      </c>
      <c r="D587" s="66" t="s">
        <v>659</v>
      </c>
      <c r="E587" s="22" t="s">
        <v>32</v>
      </c>
      <c r="F587" s="31" t="s">
        <v>33</v>
      </c>
      <c r="G587" s="108">
        <v>164.79</v>
      </c>
      <c r="H587" s="109">
        <v>0.4858911341707628</v>
      </c>
      <c r="I587" s="110">
        <f t="shared" si="25"/>
        <v>84.72</v>
      </c>
      <c r="J587" s="66" t="s">
        <v>1051</v>
      </c>
      <c r="K587" s="31"/>
      <c r="L587" s="66" t="s">
        <v>204</v>
      </c>
    </row>
    <row r="588" spans="1:12" ht="17" x14ac:dyDescent="0.2">
      <c r="A588" s="21" t="str">
        <f t="shared" si="26"/>
        <v>AP8714S</v>
      </c>
      <c r="B588" s="20" t="s">
        <v>5</v>
      </c>
      <c r="C588" s="20" t="s">
        <v>8</v>
      </c>
      <c r="D588" s="20" t="s">
        <v>659</v>
      </c>
      <c r="E588" s="22" t="s">
        <v>540</v>
      </c>
      <c r="F588" s="21" t="s">
        <v>541</v>
      </c>
      <c r="G588" s="111">
        <v>200.96</v>
      </c>
      <c r="H588" s="24">
        <v>0.4859</v>
      </c>
      <c r="I588" s="25">
        <f t="shared" si="25"/>
        <v>103.313536</v>
      </c>
      <c r="J588" s="20" t="s">
        <v>1051</v>
      </c>
      <c r="L588" s="20" t="s">
        <v>204</v>
      </c>
    </row>
    <row r="589" spans="1:12" s="71" customFormat="1" ht="17" x14ac:dyDescent="0.2">
      <c r="A589" s="21" t="str">
        <f t="shared" si="26"/>
        <v>AP8716S</v>
      </c>
      <c r="B589" s="20" t="s">
        <v>5</v>
      </c>
      <c r="C589" s="20" t="s">
        <v>8</v>
      </c>
      <c r="D589" s="20" t="s">
        <v>659</v>
      </c>
      <c r="E589" s="22" t="s">
        <v>34</v>
      </c>
      <c r="F589" s="21" t="s">
        <v>35</v>
      </c>
      <c r="G589" s="93">
        <v>249.2</v>
      </c>
      <c r="H589" s="27">
        <v>0.48587479935794542</v>
      </c>
      <c r="I589" s="28">
        <f t="shared" si="25"/>
        <v>128.12</v>
      </c>
      <c r="J589" s="20" t="s">
        <v>1051</v>
      </c>
      <c r="K589" s="21"/>
      <c r="L589" s="20" t="s">
        <v>204</v>
      </c>
    </row>
    <row r="590" spans="1:12" s="71" customFormat="1" ht="17" x14ac:dyDescent="0.2">
      <c r="A590" s="21" t="str">
        <f t="shared" si="26"/>
        <v>AP8941</v>
      </c>
      <c r="B590" s="20" t="s">
        <v>5</v>
      </c>
      <c r="C590" s="20" t="s">
        <v>8</v>
      </c>
      <c r="D590" s="20" t="s">
        <v>659</v>
      </c>
      <c r="E590" s="22" t="s">
        <v>542</v>
      </c>
      <c r="F590" s="21" t="s">
        <v>348</v>
      </c>
      <c r="G590" s="93">
        <v>1567.52</v>
      </c>
      <c r="H590" s="27">
        <v>0.48589491681126873</v>
      </c>
      <c r="I590" s="28">
        <f t="shared" si="25"/>
        <v>805.87</v>
      </c>
      <c r="J590" s="20" t="s">
        <v>1051</v>
      </c>
      <c r="K590" s="21"/>
      <c r="L590" s="20" t="s">
        <v>204</v>
      </c>
    </row>
    <row r="591" spans="1:12" ht="17" x14ac:dyDescent="0.2">
      <c r="A591" s="21" t="str">
        <f t="shared" si="26"/>
        <v>AP8953</v>
      </c>
      <c r="B591" s="20" t="s">
        <v>5</v>
      </c>
      <c r="C591" s="20" t="s">
        <v>8</v>
      </c>
      <c r="D591" s="20" t="s">
        <v>659</v>
      </c>
      <c r="E591" s="22" t="s">
        <v>347</v>
      </c>
      <c r="F591" s="21" t="s">
        <v>348</v>
      </c>
      <c r="G591" s="93">
        <v>1639</v>
      </c>
      <c r="H591" s="27">
        <v>0.4859</v>
      </c>
      <c r="I591" s="28">
        <f t="shared" si="25"/>
        <v>842.60990000000004</v>
      </c>
      <c r="J591" s="20" t="s">
        <v>1051</v>
      </c>
      <c r="L591" s="20" t="s">
        <v>204</v>
      </c>
    </row>
    <row r="592" spans="1:12" ht="34" x14ac:dyDescent="0.2">
      <c r="A592" s="21" t="str">
        <f t="shared" si="26"/>
        <v>AP8981</v>
      </c>
      <c r="B592" s="20" t="s">
        <v>5</v>
      </c>
      <c r="C592" s="20" t="s">
        <v>8</v>
      </c>
      <c r="D592" s="20" t="s">
        <v>659</v>
      </c>
      <c r="E592" s="22" t="s">
        <v>543</v>
      </c>
      <c r="F592" s="21" t="s">
        <v>544</v>
      </c>
      <c r="G592" s="93">
        <v>2363.3200000000002</v>
      </c>
      <c r="H592" s="27">
        <v>0.48589272718040721</v>
      </c>
      <c r="I592" s="28">
        <f t="shared" si="25"/>
        <v>1215</v>
      </c>
      <c r="J592" s="20" t="s">
        <v>1051</v>
      </c>
      <c r="L592" s="20" t="s">
        <v>204</v>
      </c>
    </row>
    <row r="593" spans="1:12" ht="34" x14ac:dyDescent="0.2">
      <c r="A593" s="21" t="str">
        <f t="shared" si="26"/>
        <v>AP8981X633</v>
      </c>
      <c r="B593" s="20" t="s">
        <v>5</v>
      </c>
      <c r="C593" s="20" t="s">
        <v>8</v>
      </c>
      <c r="D593" s="20" t="s">
        <v>659</v>
      </c>
      <c r="E593" s="22" t="s">
        <v>26</v>
      </c>
      <c r="F593" s="21" t="s">
        <v>27</v>
      </c>
      <c r="G593" s="93">
        <v>2729.34</v>
      </c>
      <c r="H593" s="27">
        <v>0.48589768955132007</v>
      </c>
      <c r="I593" s="28">
        <f t="shared" si="25"/>
        <v>1403.16</v>
      </c>
      <c r="J593" s="20" t="s">
        <v>1051</v>
      </c>
      <c r="L593" s="20" t="s">
        <v>204</v>
      </c>
    </row>
    <row r="594" spans="1:12" ht="34" x14ac:dyDescent="0.2">
      <c r="A594" s="21" t="str">
        <f t="shared" si="26"/>
        <v>AP9631</v>
      </c>
      <c r="B594" s="20" t="s">
        <v>5</v>
      </c>
      <c r="C594" s="20" t="s">
        <v>8</v>
      </c>
      <c r="D594" s="20" t="s">
        <v>659</v>
      </c>
      <c r="E594" s="22" t="s">
        <v>244</v>
      </c>
      <c r="F594" s="21" t="s">
        <v>245</v>
      </c>
      <c r="G594" s="93">
        <v>743.57</v>
      </c>
      <c r="H594" s="27">
        <v>0.48589910835563566</v>
      </c>
      <c r="I594" s="28">
        <f t="shared" si="25"/>
        <v>382.27000000000004</v>
      </c>
      <c r="J594" s="20" t="s">
        <v>1051</v>
      </c>
      <c r="L594" s="20" t="s">
        <v>204</v>
      </c>
    </row>
    <row r="595" spans="1:12" ht="34" x14ac:dyDescent="0.2">
      <c r="A595" s="21" t="str">
        <f t="shared" si="26"/>
        <v>AR3157</v>
      </c>
      <c r="B595" s="20" t="s">
        <v>5</v>
      </c>
      <c r="C595" s="20" t="s">
        <v>8</v>
      </c>
      <c r="D595" s="20" t="s">
        <v>659</v>
      </c>
      <c r="E595" s="20" t="s">
        <v>545</v>
      </c>
      <c r="F595" s="21" t="s">
        <v>546</v>
      </c>
      <c r="G595" s="93">
        <v>3006.43</v>
      </c>
      <c r="H595" s="27">
        <v>0.4858985574252519</v>
      </c>
      <c r="I595" s="28">
        <f t="shared" si="25"/>
        <v>1545.61</v>
      </c>
      <c r="J595" s="20" t="s">
        <v>1051</v>
      </c>
      <c r="L595" s="20" t="s">
        <v>204</v>
      </c>
    </row>
    <row r="596" spans="1:12" ht="34" x14ac:dyDescent="0.2">
      <c r="A596" s="21" t="str">
        <f t="shared" si="26"/>
        <v>AR3307</v>
      </c>
      <c r="B596" s="20" t="s">
        <v>5</v>
      </c>
      <c r="C596" s="20" t="s">
        <v>8</v>
      </c>
      <c r="D596" s="20" t="s">
        <v>659</v>
      </c>
      <c r="E596" s="22" t="s">
        <v>547</v>
      </c>
      <c r="F596" s="21" t="s">
        <v>548</v>
      </c>
      <c r="G596" s="93">
        <v>3151.13</v>
      </c>
      <c r="H596" s="27">
        <v>0.4859</v>
      </c>
      <c r="I596" s="28">
        <f t="shared" si="25"/>
        <v>1619.9959330000002</v>
      </c>
      <c r="J596" s="20" t="s">
        <v>1051</v>
      </c>
      <c r="L596" s="20" t="s">
        <v>204</v>
      </c>
    </row>
    <row r="597" spans="1:12" ht="34" x14ac:dyDescent="0.2">
      <c r="A597" s="21" t="str">
        <f t="shared" si="26"/>
        <v>AR3347</v>
      </c>
      <c r="B597" s="20" t="s">
        <v>5</v>
      </c>
      <c r="C597" s="20" t="s">
        <v>8</v>
      </c>
      <c r="D597" s="20" t="s">
        <v>659</v>
      </c>
      <c r="E597" s="22" t="s">
        <v>18</v>
      </c>
      <c r="F597" s="21" t="s">
        <v>19</v>
      </c>
      <c r="G597" s="93">
        <v>4051.45</v>
      </c>
      <c r="H597" s="27">
        <v>0.4859</v>
      </c>
      <c r="I597" s="28">
        <f t="shared" si="25"/>
        <v>2082.850445</v>
      </c>
      <c r="J597" s="20" t="s">
        <v>1051</v>
      </c>
      <c r="L597" s="20" t="s">
        <v>204</v>
      </c>
    </row>
    <row r="598" spans="1:12" ht="17" x14ac:dyDescent="0.2">
      <c r="A598" s="21" t="str">
        <f t="shared" si="26"/>
        <v>AR8122BLK</v>
      </c>
      <c r="B598" s="20" t="s">
        <v>5</v>
      </c>
      <c r="C598" s="20" t="s">
        <v>8</v>
      </c>
      <c r="D598" s="20" t="s">
        <v>659</v>
      </c>
      <c r="E598" s="22" t="s">
        <v>233</v>
      </c>
      <c r="F598" s="21" t="s">
        <v>234</v>
      </c>
      <c r="G598" s="93">
        <v>204.98</v>
      </c>
      <c r="H598" s="27">
        <v>0.4859</v>
      </c>
      <c r="I598" s="28">
        <f t="shared" si="25"/>
        <v>105.380218</v>
      </c>
      <c r="J598" s="20" t="s">
        <v>1051</v>
      </c>
      <c r="L598" s="20" t="s">
        <v>204</v>
      </c>
    </row>
    <row r="599" spans="1:12" ht="17" x14ac:dyDescent="0.2">
      <c r="A599" s="21" t="str">
        <f t="shared" si="26"/>
        <v>AR8132A</v>
      </c>
      <c r="B599" s="20" t="s">
        <v>5</v>
      </c>
      <c r="C599" s="20" t="s">
        <v>8</v>
      </c>
      <c r="D599" s="20" t="s">
        <v>659</v>
      </c>
      <c r="E599" s="22" t="s">
        <v>349</v>
      </c>
      <c r="F599" s="21" t="s">
        <v>350</v>
      </c>
      <c r="G599" s="93">
        <v>401.93</v>
      </c>
      <c r="H599" s="27">
        <v>0.48588062597964821</v>
      </c>
      <c r="I599" s="28">
        <f t="shared" si="25"/>
        <v>206.64</v>
      </c>
      <c r="J599" s="20" t="s">
        <v>1051</v>
      </c>
      <c r="L599" s="20" t="s">
        <v>204</v>
      </c>
    </row>
    <row r="600" spans="1:12" ht="17" x14ac:dyDescent="0.2">
      <c r="A600" s="21" t="str">
        <f t="shared" si="26"/>
        <v>AR8136BLK200</v>
      </c>
      <c r="B600" s="20" t="s">
        <v>5</v>
      </c>
      <c r="C600" s="20" t="s">
        <v>8</v>
      </c>
      <c r="D600" s="20" t="s">
        <v>659</v>
      </c>
      <c r="E600" s="22" t="s">
        <v>24</v>
      </c>
      <c r="F600" s="21" t="s">
        <v>25</v>
      </c>
      <c r="G600" s="93">
        <v>1121.3800000000001</v>
      </c>
      <c r="H600" s="27">
        <v>0.48589238260001077</v>
      </c>
      <c r="I600" s="28">
        <f t="shared" si="25"/>
        <v>576.51</v>
      </c>
      <c r="J600" s="20" t="s">
        <v>1051</v>
      </c>
      <c r="L600" s="20" t="s">
        <v>204</v>
      </c>
    </row>
    <row r="601" spans="1:12" ht="17" x14ac:dyDescent="0.2">
      <c r="A601" s="21" t="str">
        <f t="shared" si="26"/>
        <v>AR8442</v>
      </c>
      <c r="B601" s="20" t="s">
        <v>5</v>
      </c>
      <c r="C601" s="20" t="s">
        <v>8</v>
      </c>
      <c r="D601" s="20" t="s">
        <v>659</v>
      </c>
      <c r="E601" s="22" t="s">
        <v>20</v>
      </c>
      <c r="F601" s="21" t="s">
        <v>549</v>
      </c>
      <c r="G601" s="93">
        <v>276</v>
      </c>
      <c r="H601" s="27">
        <v>0.48586956521739133</v>
      </c>
      <c r="I601" s="28">
        <f t="shared" si="25"/>
        <v>141.9</v>
      </c>
      <c r="J601" s="20" t="s">
        <v>1051</v>
      </c>
      <c r="L601" s="20" t="s">
        <v>204</v>
      </c>
    </row>
    <row r="602" spans="1:12" ht="17" x14ac:dyDescent="0.2">
      <c r="A602" s="21" t="str">
        <f t="shared" si="26"/>
        <v>AR8444</v>
      </c>
      <c r="B602" s="20" t="s">
        <v>5</v>
      </c>
      <c r="C602" s="20" t="s">
        <v>8</v>
      </c>
      <c r="D602" s="20" t="s">
        <v>659</v>
      </c>
      <c r="E602" s="22" t="s">
        <v>550</v>
      </c>
      <c r="F602" s="21" t="s">
        <v>551</v>
      </c>
      <c r="G602" s="93">
        <v>122.03</v>
      </c>
      <c r="H602" s="27">
        <v>0.4859</v>
      </c>
      <c r="I602" s="28">
        <f t="shared" si="25"/>
        <v>62.735623000000004</v>
      </c>
      <c r="J602" s="20" t="s">
        <v>1051</v>
      </c>
      <c r="L602" s="20" t="s">
        <v>204</v>
      </c>
    </row>
    <row r="603" spans="1:12" ht="17" x14ac:dyDescent="0.2">
      <c r="A603" s="21" t="str">
        <f t="shared" si="26"/>
        <v>AR8602A</v>
      </c>
      <c r="B603" s="20" t="s">
        <v>5</v>
      </c>
      <c r="C603" s="20" t="s">
        <v>8</v>
      </c>
      <c r="D603" s="20" t="s">
        <v>659</v>
      </c>
      <c r="E603" s="22" t="s">
        <v>552</v>
      </c>
      <c r="F603" s="21" t="s">
        <v>553</v>
      </c>
      <c r="G603" s="93">
        <v>97.91</v>
      </c>
      <c r="H603" s="27">
        <v>0.4859</v>
      </c>
      <c r="I603" s="28">
        <f t="shared" si="25"/>
        <v>50.335530999999996</v>
      </c>
      <c r="J603" s="20" t="s">
        <v>1051</v>
      </c>
      <c r="L603" s="20" t="s">
        <v>204</v>
      </c>
    </row>
    <row r="604" spans="1:12" ht="17" x14ac:dyDescent="0.2">
      <c r="A604" s="21" t="str">
        <f t="shared" si="26"/>
        <v>AR8606</v>
      </c>
      <c r="B604" s="20" t="s">
        <v>5</v>
      </c>
      <c r="C604" s="20" t="s">
        <v>8</v>
      </c>
      <c r="D604" s="20" t="s">
        <v>659</v>
      </c>
      <c r="E604" s="22" t="s">
        <v>21</v>
      </c>
      <c r="F604" s="21" t="s">
        <v>22</v>
      </c>
      <c r="G604" s="93">
        <v>131.66999999999999</v>
      </c>
      <c r="H604" s="27">
        <v>0.48583580162527529</v>
      </c>
      <c r="I604" s="28">
        <f t="shared" si="25"/>
        <v>67.699999999999989</v>
      </c>
      <c r="J604" s="20" t="s">
        <v>1051</v>
      </c>
      <c r="L604" s="20" t="s">
        <v>204</v>
      </c>
    </row>
    <row r="605" spans="1:12" ht="34" x14ac:dyDescent="0.2">
      <c r="A605" s="21" t="str">
        <f t="shared" si="26"/>
        <v>AR8612</v>
      </c>
      <c r="B605" s="20" t="s">
        <v>5</v>
      </c>
      <c r="C605" s="20" t="s">
        <v>8</v>
      </c>
      <c r="D605" s="20" t="s">
        <v>659</v>
      </c>
      <c r="E605" s="22" t="s">
        <v>23</v>
      </c>
      <c r="F605" s="21" t="s">
        <v>554</v>
      </c>
      <c r="G605" s="93">
        <v>118.81</v>
      </c>
      <c r="H605" s="27">
        <v>0.4859</v>
      </c>
      <c r="I605" s="28">
        <f t="shared" si="25"/>
        <v>61.080221000000002</v>
      </c>
      <c r="J605" s="20" t="s">
        <v>1051</v>
      </c>
      <c r="L605" s="20" t="s">
        <v>204</v>
      </c>
    </row>
    <row r="606" spans="1:12" ht="51" x14ac:dyDescent="0.2">
      <c r="A606" s="21" t="str">
        <f t="shared" si="26"/>
        <v>Bundle of ups replacement + installation + decommision old for China</v>
      </c>
      <c r="B606" s="20" t="s">
        <v>5</v>
      </c>
      <c r="C606" s="20" t="s">
        <v>10</v>
      </c>
      <c r="D606" s="20" t="s">
        <v>659</v>
      </c>
      <c r="E606" s="34" t="s">
        <v>581</v>
      </c>
      <c r="F606" s="21" t="s">
        <v>581</v>
      </c>
      <c r="G606" s="93">
        <v>27000</v>
      </c>
      <c r="H606" s="27">
        <v>0</v>
      </c>
      <c r="I606" s="28">
        <f t="shared" si="25"/>
        <v>27000</v>
      </c>
      <c r="J606" s="20" t="s">
        <v>1051</v>
      </c>
      <c r="L606" s="20" t="s">
        <v>204</v>
      </c>
    </row>
    <row r="607" spans="1:12" ht="34" x14ac:dyDescent="0.2">
      <c r="A607" s="21" t="str">
        <f t="shared" si="26"/>
        <v>Com &amp; PM of UPS inst</v>
      </c>
      <c r="B607" s="20" t="s">
        <v>5</v>
      </c>
      <c r="C607" s="20" t="s">
        <v>10</v>
      </c>
      <c r="D607" s="20" t="s">
        <v>659</v>
      </c>
      <c r="E607" s="34" t="s">
        <v>555</v>
      </c>
      <c r="F607" s="21" t="s">
        <v>556</v>
      </c>
      <c r="G607" s="93">
        <v>3000</v>
      </c>
      <c r="H607" s="27">
        <v>0</v>
      </c>
      <c r="I607" s="28">
        <f t="shared" si="25"/>
        <v>3000</v>
      </c>
      <c r="J607" s="20" t="s">
        <v>1051</v>
      </c>
      <c r="L607" s="20" t="s">
        <v>204</v>
      </c>
    </row>
    <row r="608" spans="1:12" ht="34" x14ac:dyDescent="0.2">
      <c r="A608" s="21" t="str">
        <f t="shared" si="26"/>
        <v>Commissioning &amp; PM of UPS installation</v>
      </c>
      <c r="B608" s="20" t="s">
        <v>5</v>
      </c>
      <c r="C608" s="20" t="s">
        <v>10</v>
      </c>
      <c r="D608" s="20" t="s">
        <v>659</v>
      </c>
      <c r="E608" s="34" t="s">
        <v>673</v>
      </c>
      <c r="F608" s="21" t="s">
        <v>674</v>
      </c>
      <c r="G608" s="93">
        <v>3000</v>
      </c>
      <c r="H608" s="27">
        <v>0</v>
      </c>
      <c r="I608" s="28">
        <f t="shared" si="25"/>
        <v>3000</v>
      </c>
      <c r="J608" s="20" t="s">
        <v>1051</v>
      </c>
      <c r="L608" s="20" t="s">
        <v>204</v>
      </c>
    </row>
    <row r="609" spans="1:12" ht="34" x14ac:dyDescent="0.2">
      <c r="A609" s="21" t="str">
        <f t="shared" si="26"/>
        <v>PROJECT  / WQSC&amp;WPRJ</v>
      </c>
      <c r="B609" s="20" t="s">
        <v>5</v>
      </c>
      <c r="C609" s="20" t="s">
        <v>10</v>
      </c>
      <c r="D609" s="20" t="s">
        <v>659</v>
      </c>
      <c r="E609" s="34" t="s">
        <v>262</v>
      </c>
      <c r="F609" s="21" t="s">
        <v>263</v>
      </c>
      <c r="G609" s="93">
        <v>11633.663999999999</v>
      </c>
      <c r="H609" s="27">
        <v>0</v>
      </c>
      <c r="I609" s="28">
        <f t="shared" si="25"/>
        <v>11633.663999999999</v>
      </c>
      <c r="J609" s="20" t="s">
        <v>1051</v>
      </c>
      <c r="L609" s="20" t="s">
        <v>204</v>
      </c>
    </row>
    <row r="610" spans="1:12" ht="17" x14ac:dyDescent="0.2">
      <c r="A610" s="21" t="str">
        <f t="shared" si="26"/>
        <v>Site Warranty - Advanced Support JMET</v>
      </c>
      <c r="B610" s="20" t="s">
        <v>6</v>
      </c>
      <c r="C610" s="20" t="s">
        <v>9</v>
      </c>
      <c r="D610" s="20" t="s">
        <v>659</v>
      </c>
      <c r="E610" s="34" t="s">
        <v>863</v>
      </c>
      <c r="F610" s="21" t="s">
        <v>835</v>
      </c>
      <c r="G610" s="93">
        <f>1200000/55</f>
        <v>21818.18181818182</v>
      </c>
      <c r="H610" s="27">
        <v>0</v>
      </c>
      <c r="I610" s="28">
        <f t="shared" si="25"/>
        <v>21818.18181818182</v>
      </c>
      <c r="J610" s="20" t="s">
        <v>1051</v>
      </c>
      <c r="L610" s="20" t="s">
        <v>204</v>
      </c>
    </row>
    <row r="611" spans="1:12" ht="17" x14ac:dyDescent="0.2">
      <c r="A611" s="21" t="str">
        <f t="shared" si="26"/>
        <v>SRT192RMBP</v>
      </c>
      <c r="B611" s="20" t="s">
        <v>5</v>
      </c>
      <c r="C611" s="20" t="s">
        <v>8</v>
      </c>
      <c r="D611" s="20" t="s">
        <v>659</v>
      </c>
      <c r="E611" s="22" t="s">
        <v>557</v>
      </c>
      <c r="F611" s="21" t="s">
        <v>558</v>
      </c>
      <c r="G611" s="93">
        <v>1710</v>
      </c>
      <c r="H611" s="27">
        <v>0.43999999999999995</v>
      </c>
      <c r="I611" s="28">
        <v>957.6</v>
      </c>
      <c r="J611" s="20" t="s">
        <v>1051</v>
      </c>
      <c r="L611" s="39" t="s">
        <v>204</v>
      </c>
    </row>
    <row r="612" spans="1:12" ht="17" x14ac:dyDescent="0.2">
      <c r="A612" s="21" t="str">
        <f t="shared" si="26"/>
        <v>SRT5000XLTW</v>
      </c>
      <c r="B612" s="20" t="s">
        <v>5</v>
      </c>
      <c r="C612" s="20" t="s">
        <v>8</v>
      </c>
      <c r="D612" s="20" t="s">
        <v>659</v>
      </c>
      <c r="E612" s="22" t="s">
        <v>559</v>
      </c>
      <c r="F612" s="21" t="s">
        <v>560</v>
      </c>
      <c r="G612" s="93">
        <v>2307.6923076923076</v>
      </c>
      <c r="H612" s="27">
        <v>0.43119800000000008</v>
      </c>
      <c r="I612" s="28">
        <f t="shared" si="25"/>
        <v>1312.62</v>
      </c>
      <c r="J612" s="20" t="s">
        <v>1051</v>
      </c>
      <c r="L612" s="20" t="s">
        <v>204</v>
      </c>
    </row>
    <row r="613" spans="1:12" ht="17" x14ac:dyDescent="0.2">
      <c r="A613" s="21" t="str">
        <f t="shared" si="26"/>
        <v>SRT6KRMXLI</v>
      </c>
      <c r="B613" s="20" t="s">
        <v>5</v>
      </c>
      <c r="C613" s="20" t="s">
        <v>8</v>
      </c>
      <c r="D613" s="20" t="s">
        <v>659</v>
      </c>
      <c r="E613" s="22" t="s">
        <v>561</v>
      </c>
      <c r="F613" s="21" t="s">
        <v>562</v>
      </c>
      <c r="G613" s="93">
        <v>4775</v>
      </c>
      <c r="H613" s="27">
        <v>0.43999999999999995</v>
      </c>
      <c r="I613" s="28">
        <v>3432.96</v>
      </c>
      <c r="J613" s="20" t="s">
        <v>1051</v>
      </c>
      <c r="L613" s="39" t="s">
        <v>204</v>
      </c>
    </row>
    <row r="614" spans="1:12" ht="17" x14ac:dyDescent="0.2">
      <c r="A614" s="21" t="str">
        <f t="shared" si="26"/>
        <v>SRT6KRMXLT</v>
      </c>
      <c r="B614" s="20" t="s">
        <v>5</v>
      </c>
      <c r="C614" s="20" t="s">
        <v>8</v>
      </c>
      <c r="D614" s="20" t="s">
        <v>659</v>
      </c>
      <c r="E614" s="22" t="s">
        <v>563</v>
      </c>
      <c r="F614" s="21" t="s">
        <v>564</v>
      </c>
      <c r="G614" s="93">
        <v>7370</v>
      </c>
      <c r="H614" s="27">
        <v>0.43999999999999995</v>
      </c>
      <c r="I614" s="28">
        <f t="shared" si="25"/>
        <v>4127.2000000000007</v>
      </c>
      <c r="J614" s="20" t="s">
        <v>1051</v>
      </c>
      <c r="L614" s="39" t="s">
        <v>204</v>
      </c>
    </row>
    <row r="615" spans="1:12" ht="17" x14ac:dyDescent="0.2">
      <c r="A615" s="21" t="str">
        <f t="shared" si="26"/>
        <v>SRTRK2</v>
      </c>
      <c r="B615" s="20" t="s">
        <v>5</v>
      </c>
      <c r="C615" s="20" t="s">
        <v>8</v>
      </c>
      <c r="D615" s="20" t="s">
        <v>659</v>
      </c>
      <c r="E615" s="22" t="s">
        <v>565</v>
      </c>
      <c r="F615" s="21" t="s">
        <v>567</v>
      </c>
      <c r="G615" s="93">
        <v>288.45999999999998</v>
      </c>
      <c r="H615" s="27">
        <v>0.44000000000000006</v>
      </c>
      <c r="I615" s="28">
        <v>164.08</v>
      </c>
      <c r="J615" s="20" t="s">
        <v>1051</v>
      </c>
      <c r="L615" s="39" t="s">
        <v>204</v>
      </c>
    </row>
    <row r="616" spans="1:12" ht="17" x14ac:dyDescent="0.2">
      <c r="A616" s="21" t="str">
        <f t="shared" si="26"/>
        <v>SRTTRK2</v>
      </c>
      <c r="B616" s="20" t="s">
        <v>5</v>
      </c>
      <c r="C616" s="20" t="s">
        <v>8</v>
      </c>
      <c r="D616" s="20" t="s">
        <v>659</v>
      </c>
      <c r="E616" s="22" t="s">
        <v>566</v>
      </c>
      <c r="F616" s="21" t="s">
        <v>567</v>
      </c>
      <c r="G616" s="93">
        <v>244</v>
      </c>
      <c r="H616" s="27">
        <v>0.48589910835563566</v>
      </c>
      <c r="I616" s="28">
        <v>134.4</v>
      </c>
      <c r="J616" s="20" t="s">
        <v>1051</v>
      </c>
      <c r="L616" s="39" t="s">
        <v>204</v>
      </c>
    </row>
    <row r="617" spans="1:12" ht="17" x14ac:dyDescent="0.2">
      <c r="A617" s="21" t="str">
        <f t="shared" si="26"/>
        <v>SURT007</v>
      </c>
      <c r="B617" s="20" t="s">
        <v>5</v>
      </c>
      <c r="C617" s="20" t="s">
        <v>8</v>
      </c>
      <c r="D617" s="20" t="s">
        <v>659</v>
      </c>
      <c r="E617" s="22" t="s">
        <v>360</v>
      </c>
      <c r="F617" s="21" t="s">
        <v>675</v>
      </c>
      <c r="G617" s="93">
        <v>277.33</v>
      </c>
      <c r="H617" s="27">
        <v>0.4859</v>
      </c>
      <c r="I617" s="28">
        <f t="shared" si="25"/>
        <v>142.57535299999998</v>
      </c>
      <c r="J617" s="20" t="s">
        <v>1051</v>
      </c>
      <c r="L617" s="20" t="s">
        <v>204</v>
      </c>
    </row>
    <row r="618" spans="1:12" ht="17" x14ac:dyDescent="0.2">
      <c r="A618" s="21" t="str">
        <f t="shared" si="26"/>
        <v>SURT192XLBP</v>
      </c>
      <c r="B618" s="20" t="s">
        <v>5</v>
      </c>
      <c r="C618" s="20" t="s">
        <v>8</v>
      </c>
      <c r="D618" s="20" t="s">
        <v>659</v>
      </c>
      <c r="E618" s="22" t="s">
        <v>352</v>
      </c>
      <c r="F618" s="21" t="s">
        <v>353</v>
      </c>
      <c r="G618" s="93">
        <v>1567.52</v>
      </c>
      <c r="H618" s="27">
        <v>0.48589491681126873</v>
      </c>
      <c r="I618" s="28">
        <f t="shared" si="25"/>
        <v>805.87</v>
      </c>
      <c r="J618" s="20" t="s">
        <v>1051</v>
      </c>
      <c r="L618" s="20" t="s">
        <v>204</v>
      </c>
    </row>
    <row r="619" spans="1:12" ht="17" x14ac:dyDescent="0.2">
      <c r="A619" s="21" t="str">
        <f t="shared" si="26"/>
        <v>SURT192XLBPJ</v>
      </c>
      <c r="B619" s="20" t="s">
        <v>5</v>
      </c>
      <c r="C619" s="20" t="s">
        <v>8</v>
      </c>
      <c r="D619" s="20" t="s">
        <v>659</v>
      </c>
      <c r="E619" s="22" t="s">
        <v>568</v>
      </c>
      <c r="F619" s="21" t="s">
        <v>558</v>
      </c>
      <c r="G619" s="93">
        <v>2438</v>
      </c>
      <c r="H619" s="27">
        <v>0.44000000000000006</v>
      </c>
      <c r="I619" s="28">
        <f t="shared" si="25"/>
        <v>1365.28</v>
      </c>
      <c r="J619" s="20" t="s">
        <v>1051</v>
      </c>
      <c r="L619" s="20" t="s">
        <v>204</v>
      </c>
    </row>
    <row r="620" spans="1:12" ht="17" x14ac:dyDescent="0.2">
      <c r="A620" s="21" t="str">
        <f t="shared" si="26"/>
        <v>SURT6000XLICH</v>
      </c>
      <c r="B620" s="20" t="s">
        <v>5</v>
      </c>
      <c r="C620" s="20" t="s">
        <v>8</v>
      </c>
      <c r="D620" s="20" t="s">
        <v>659</v>
      </c>
      <c r="E620" s="22" t="s">
        <v>351</v>
      </c>
      <c r="F620" s="21" t="s">
        <v>569</v>
      </c>
      <c r="G620" s="93">
        <v>4035.37</v>
      </c>
      <c r="H620" s="27">
        <v>0.4859</v>
      </c>
      <c r="I620" s="28">
        <f t="shared" si="25"/>
        <v>2074.583717</v>
      </c>
      <c r="J620" s="20" t="s">
        <v>1051</v>
      </c>
      <c r="L620" s="20" t="s">
        <v>204</v>
      </c>
    </row>
    <row r="621" spans="1:12" ht="17" x14ac:dyDescent="0.2">
      <c r="A621" s="21" t="str">
        <f t="shared" si="26"/>
        <v>SURTD6000RMXLJP3U</v>
      </c>
      <c r="B621" s="20" t="s">
        <v>5</v>
      </c>
      <c r="C621" s="20" t="s">
        <v>8</v>
      </c>
      <c r="D621" s="20" t="s">
        <v>659</v>
      </c>
      <c r="E621" s="22" t="s">
        <v>570</v>
      </c>
      <c r="F621" s="21" t="s">
        <v>571</v>
      </c>
      <c r="G621" s="93">
        <v>13162</v>
      </c>
      <c r="H621" s="27">
        <v>0.43999999999999995</v>
      </c>
      <c r="I621" s="28">
        <f t="shared" si="25"/>
        <v>7370.72</v>
      </c>
      <c r="J621" s="20" t="s">
        <v>1051</v>
      </c>
      <c r="L621" s="20" t="s">
        <v>204</v>
      </c>
    </row>
    <row r="622" spans="1:12" ht="17" x14ac:dyDescent="0.2">
      <c r="A622" s="21" t="str">
        <f t="shared" si="26"/>
        <v>SURTRK2</v>
      </c>
      <c r="B622" s="20" t="s">
        <v>5</v>
      </c>
      <c r="C622" s="20" t="s">
        <v>8</v>
      </c>
      <c r="D622" s="20" t="s">
        <v>659</v>
      </c>
      <c r="E622" s="22" t="s">
        <v>354</v>
      </c>
      <c r="F622" s="21" t="s">
        <v>355</v>
      </c>
      <c r="G622" s="93">
        <v>241.16</v>
      </c>
      <c r="H622" s="27">
        <v>0.4859</v>
      </c>
      <c r="I622" s="28">
        <f t="shared" si="25"/>
        <v>123.980356</v>
      </c>
      <c r="J622" s="20" t="s">
        <v>1051</v>
      </c>
      <c r="L622" s="20" t="s">
        <v>204</v>
      </c>
    </row>
    <row r="623" spans="1:12" ht="34" x14ac:dyDescent="0.2">
      <c r="A623" s="21" t="str">
        <f t="shared" si="26"/>
        <v>SY64K160H-PD</v>
      </c>
      <c r="B623" s="20" t="s">
        <v>5</v>
      </c>
      <c r="C623" s="20" t="s">
        <v>8</v>
      </c>
      <c r="D623" s="20" t="s">
        <v>659</v>
      </c>
      <c r="E623" s="22" t="s">
        <v>236</v>
      </c>
      <c r="F623" s="21" t="s">
        <v>237</v>
      </c>
      <c r="G623" s="93">
        <v>113745.98</v>
      </c>
      <c r="H623" s="27">
        <v>0.4859</v>
      </c>
      <c r="I623" s="28">
        <f t="shared" si="25"/>
        <v>58476.808317999996</v>
      </c>
      <c r="J623" s="20" t="s">
        <v>1051</v>
      </c>
      <c r="L623" s="20" t="s">
        <v>204</v>
      </c>
    </row>
    <row r="624" spans="1:12" ht="34" x14ac:dyDescent="0.2">
      <c r="A624" s="21" t="str">
        <f t="shared" si="26"/>
        <v>SYBT9-B4</v>
      </c>
      <c r="B624" s="20" t="s">
        <v>5</v>
      </c>
      <c r="C624" s="20" t="s">
        <v>8</v>
      </c>
      <c r="D624" s="20" t="s">
        <v>659</v>
      </c>
      <c r="E624" s="22" t="s">
        <v>238</v>
      </c>
      <c r="F624" s="21" t="s">
        <v>239</v>
      </c>
      <c r="G624" s="93">
        <v>2909.97</v>
      </c>
      <c r="H624" s="27">
        <v>0.4859</v>
      </c>
      <c r="I624" s="28">
        <f t="shared" si="25"/>
        <v>1496.0155769999999</v>
      </c>
      <c r="J624" s="20" t="s">
        <v>1051</v>
      </c>
      <c r="L624" s="20" t="s">
        <v>204</v>
      </c>
    </row>
    <row r="625" spans="1:12" ht="17" x14ac:dyDescent="0.2">
      <c r="A625" s="21" t="str">
        <f t="shared" si="26"/>
        <v>SYBTU2-PLP</v>
      </c>
      <c r="B625" s="20" t="s">
        <v>5</v>
      </c>
      <c r="C625" s="20" t="s">
        <v>8</v>
      </c>
      <c r="D625" s="20" t="s">
        <v>659</v>
      </c>
      <c r="E625" s="22" t="s">
        <v>572</v>
      </c>
      <c r="F625" s="21" t="s">
        <v>573</v>
      </c>
      <c r="G625" s="93">
        <v>894.92</v>
      </c>
      <c r="H625" s="27">
        <v>0.4859</v>
      </c>
      <c r="I625" s="28">
        <f t="shared" si="25"/>
        <v>460.078372</v>
      </c>
      <c r="J625" s="20" t="s">
        <v>1051</v>
      </c>
      <c r="L625" s="20" t="s">
        <v>204</v>
      </c>
    </row>
    <row r="626" spans="1:12" ht="34" x14ac:dyDescent="0.2">
      <c r="A626" s="21" t="str">
        <f t="shared" si="26"/>
        <v>SYCFXR9-S</v>
      </c>
      <c r="B626" s="20" t="s">
        <v>5</v>
      </c>
      <c r="C626" s="20" t="s">
        <v>8</v>
      </c>
      <c r="D626" s="20" t="s">
        <v>659</v>
      </c>
      <c r="E626" s="22" t="s">
        <v>242</v>
      </c>
      <c r="F626" s="21" t="s">
        <v>243</v>
      </c>
      <c r="G626" s="93">
        <v>18086.82</v>
      </c>
      <c r="H626" s="27">
        <v>0.48589967722352512</v>
      </c>
      <c r="I626" s="28">
        <f t="shared" si="25"/>
        <v>9298.44</v>
      </c>
      <c r="J626" s="20" t="s">
        <v>1051</v>
      </c>
      <c r="L626" s="20" t="s">
        <v>204</v>
      </c>
    </row>
    <row r="627" spans="1:12" ht="17" x14ac:dyDescent="0.2">
      <c r="A627" s="21" t="str">
        <f t="shared" si="26"/>
        <v>SYPM10K16H</v>
      </c>
      <c r="B627" s="20" t="s">
        <v>5</v>
      </c>
      <c r="C627" s="20" t="s">
        <v>8</v>
      </c>
      <c r="D627" s="20" t="s">
        <v>659</v>
      </c>
      <c r="E627" s="22" t="s">
        <v>240</v>
      </c>
      <c r="F627" s="21" t="s">
        <v>241</v>
      </c>
      <c r="G627" s="93">
        <v>8729.9</v>
      </c>
      <c r="H627" s="27">
        <v>0.48589903664417688</v>
      </c>
      <c r="I627" s="28">
        <f t="shared" si="25"/>
        <v>4488.05</v>
      </c>
      <c r="J627" s="20" t="s">
        <v>1051</v>
      </c>
      <c r="L627" s="20" t="s">
        <v>204</v>
      </c>
    </row>
    <row r="628" spans="1:12" ht="17" x14ac:dyDescent="0.2">
      <c r="A628" s="21" t="str">
        <f t="shared" si="26"/>
        <v>Vietnam</v>
      </c>
      <c r="B628" s="20" t="s">
        <v>5</v>
      </c>
      <c r="C628" s="20" t="s">
        <v>10</v>
      </c>
      <c r="D628" s="20" t="s">
        <v>659</v>
      </c>
      <c r="E628" s="34" t="s">
        <v>686</v>
      </c>
      <c r="F628" s="21" t="s">
        <v>580</v>
      </c>
      <c r="G628" s="93">
        <v>30000</v>
      </c>
      <c r="H628" s="27">
        <v>0</v>
      </c>
      <c r="I628" s="28">
        <f t="shared" si="25"/>
        <v>30000</v>
      </c>
      <c r="J628" s="20" t="s">
        <v>1051</v>
      </c>
      <c r="L628" s="20" t="s">
        <v>204</v>
      </c>
    </row>
    <row r="629" spans="1:12" ht="17" x14ac:dyDescent="0.2">
      <c r="A629" s="21" t="str">
        <f t="shared" si="26"/>
        <v>WAGSLABOUR</v>
      </c>
      <c r="B629" s="20" t="s">
        <v>5</v>
      </c>
      <c r="C629" s="20" t="s">
        <v>10</v>
      </c>
      <c r="D629" s="20" t="s">
        <v>659</v>
      </c>
      <c r="E629" s="209" t="s">
        <v>574</v>
      </c>
      <c r="F629" s="209" t="s">
        <v>575</v>
      </c>
      <c r="G629" s="210">
        <v>3381.6</v>
      </c>
      <c r="H629" s="211">
        <v>0</v>
      </c>
      <c r="I629" s="212">
        <f t="shared" si="25"/>
        <v>3381.6</v>
      </c>
      <c r="J629" s="20" t="s">
        <v>1051</v>
      </c>
      <c r="L629" s="20" t="s">
        <v>204</v>
      </c>
    </row>
    <row r="630" spans="1:12" ht="17" x14ac:dyDescent="0.2">
      <c r="A630" s="21" t="str">
        <f t="shared" si="26"/>
        <v>WASSEM5X8-3R-PX-10</v>
      </c>
      <c r="B630" s="20" t="s">
        <v>5</v>
      </c>
      <c r="C630" s="20" t="s">
        <v>10</v>
      </c>
      <c r="D630" s="20" t="s">
        <v>659</v>
      </c>
      <c r="E630" s="22" t="s">
        <v>258</v>
      </c>
      <c r="F630" s="21" t="s">
        <v>259</v>
      </c>
      <c r="G630" s="93">
        <v>743.57</v>
      </c>
      <c r="H630" s="27">
        <v>0.48589910835563566</v>
      </c>
      <c r="I630" s="28">
        <f t="shared" si="25"/>
        <v>382.27000000000004</v>
      </c>
      <c r="J630" s="20" t="s">
        <v>1051</v>
      </c>
      <c r="L630" s="20" t="s">
        <v>204</v>
      </c>
    </row>
    <row r="631" spans="1:12" ht="17" x14ac:dyDescent="0.2">
      <c r="A631" s="21" t="str">
        <f t="shared" si="26"/>
        <v>WASSEM5X8-5R-PX-20</v>
      </c>
      <c r="B631" s="20" t="s">
        <v>5</v>
      </c>
      <c r="C631" s="20" t="s">
        <v>10</v>
      </c>
      <c r="D631" s="20" t="s">
        <v>659</v>
      </c>
      <c r="E631" s="22" t="s">
        <v>260</v>
      </c>
      <c r="F631" s="21" t="s">
        <v>261</v>
      </c>
      <c r="G631" s="93">
        <v>1688.1</v>
      </c>
      <c r="H631" s="27">
        <v>0.48589538534447008</v>
      </c>
      <c r="I631" s="28">
        <f t="shared" si="25"/>
        <v>867.86</v>
      </c>
      <c r="J631" s="20" t="s">
        <v>1051</v>
      </c>
      <c r="L631" s="20" t="s">
        <v>204</v>
      </c>
    </row>
    <row r="632" spans="1:12" ht="34" x14ac:dyDescent="0.2">
      <c r="A632" s="21" t="str">
        <f t="shared" si="26"/>
        <v>WASSEMEXBAT-PX-63</v>
      </c>
      <c r="B632" s="20" t="s">
        <v>5</v>
      </c>
      <c r="C632" s="20" t="s">
        <v>10</v>
      </c>
      <c r="D632" s="20" t="s">
        <v>659</v>
      </c>
      <c r="E632" s="22" t="s">
        <v>252</v>
      </c>
      <c r="F632" s="21" t="s">
        <v>253</v>
      </c>
      <c r="G632" s="93">
        <v>19417.75</v>
      </c>
      <c r="H632" s="27">
        <v>0.48589603011240856</v>
      </c>
      <c r="I632" s="28">
        <v>984.41</v>
      </c>
      <c r="J632" s="20" t="s">
        <v>1051</v>
      </c>
      <c r="L632" s="39" t="s">
        <v>204</v>
      </c>
    </row>
    <row r="633" spans="1:12" ht="34" x14ac:dyDescent="0.2">
      <c r="A633" s="21" t="str">
        <f t="shared" si="26"/>
        <v>WASSEMUPS5X8-PX-72</v>
      </c>
      <c r="B633" s="20" t="s">
        <v>5</v>
      </c>
      <c r="C633" s="20" t="s">
        <v>10</v>
      </c>
      <c r="D633" s="20" t="s">
        <v>659</v>
      </c>
      <c r="E633" s="22" t="s">
        <v>250</v>
      </c>
      <c r="F633" s="21" t="s">
        <v>251</v>
      </c>
      <c r="G633" s="93">
        <v>2765.27</v>
      </c>
      <c r="H633" s="27">
        <v>0.48589830287820002</v>
      </c>
      <c r="I633" s="28">
        <f t="shared" ref="I633:I644" si="27">G633-H633*G633</f>
        <v>1421.6299999999999</v>
      </c>
      <c r="J633" s="20" t="s">
        <v>1051</v>
      </c>
      <c r="L633" s="20" t="s">
        <v>204</v>
      </c>
    </row>
    <row r="634" spans="1:12" ht="17" x14ac:dyDescent="0.2">
      <c r="A634" s="21" t="str">
        <f t="shared" si="26"/>
        <v xml:space="preserve">WBEXT1YR-SU-05 </v>
      </c>
      <c r="B634" s="20" t="s">
        <v>5</v>
      </c>
      <c r="C634" s="20" t="s">
        <v>10</v>
      </c>
      <c r="D634" s="20" t="s">
        <v>659</v>
      </c>
      <c r="E634" s="22" t="s">
        <v>356</v>
      </c>
      <c r="F634" s="21" t="s">
        <v>576</v>
      </c>
      <c r="G634" s="93">
        <v>192.92604501607718</v>
      </c>
      <c r="H634" s="27">
        <v>0.48586516666666668</v>
      </c>
      <c r="I634" s="28">
        <f t="shared" si="27"/>
        <v>99.19</v>
      </c>
      <c r="J634" s="20" t="s">
        <v>1051</v>
      </c>
      <c r="L634" s="20" t="s">
        <v>204</v>
      </c>
    </row>
    <row r="635" spans="1:12" ht="17" x14ac:dyDescent="0.2">
      <c r="A635" s="21" t="str">
        <f t="shared" si="26"/>
        <v>WQSC-Batt Replacement Labor</v>
      </c>
      <c r="B635" s="20" t="s">
        <v>5</v>
      </c>
      <c r="C635" s="20" t="s">
        <v>10</v>
      </c>
      <c r="D635" s="20" t="s">
        <v>659</v>
      </c>
      <c r="E635" s="209" t="s">
        <v>684</v>
      </c>
      <c r="F635" s="209" t="s">
        <v>577</v>
      </c>
      <c r="G635" s="210" t="s">
        <v>899</v>
      </c>
      <c r="H635" s="211">
        <v>0</v>
      </c>
      <c r="I635" s="212">
        <v>3000</v>
      </c>
      <c r="J635" s="20" t="s">
        <v>1051</v>
      </c>
      <c r="L635" s="20" t="s">
        <v>204</v>
      </c>
    </row>
    <row r="636" spans="1:12" ht="34" x14ac:dyDescent="0.2">
      <c r="A636" s="21" t="str">
        <f t="shared" si="26"/>
        <v>WQSC-Commissioning &amp; PM of UPS installation JMET site - TBD by site</v>
      </c>
      <c r="B636" s="20" t="s">
        <v>5</v>
      </c>
      <c r="C636" s="20" t="s">
        <v>10</v>
      </c>
      <c r="D636" s="20" t="s">
        <v>659</v>
      </c>
      <c r="E636" s="34" t="s">
        <v>693</v>
      </c>
      <c r="F636" s="21" t="s">
        <v>357</v>
      </c>
      <c r="G636" s="93">
        <v>15000</v>
      </c>
      <c r="H636" s="27">
        <v>0</v>
      </c>
      <c r="I636" s="28">
        <f t="shared" si="27"/>
        <v>15000</v>
      </c>
      <c r="J636" s="20" t="s">
        <v>1051</v>
      </c>
      <c r="L636" s="20" t="s">
        <v>204</v>
      </c>
    </row>
    <row r="637" spans="1:12" ht="51" x14ac:dyDescent="0.2">
      <c r="A637" s="21" t="str">
        <f t="shared" si="26"/>
        <v>WQSC-Installation and project management, including travel cost for remote site</v>
      </c>
      <c r="B637" s="20" t="s">
        <v>5</v>
      </c>
      <c r="C637" s="20" t="s">
        <v>10</v>
      </c>
      <c r="D637" s="20" t="s">
        <v>659</v>
      </c>
      <c r="E637" s="34" t="s">
        <v>694</v>
      </c>
      <c r="F637" s="21" t="s">
        <v>579</v>
      </c>
      <c r="G637" s="93">
        <v>15000</v>
      </c>
      <c r="H637" s="27">
        <v>0</v>
      </c>
      <c r="I637" s="28">
        <f t="shared" si="27"/>
        <v>15000</v>
      </c>
      <c r="J637" s="20" t="s">
        <v>1051</v>
      </c>
      <c r="L637" s="20" t="s">
        <v>204</v>
      </c>
    </row>
    <row r="638" spans="1:12" ht="17" x14ac:dyDescent="0.2">
      <c r="A638" s="21" t="str">
        <f t="shared" si="26"/>
        <v>WQSC-Uninstallation Move Service</v>
      </c>
      <c r="B638" s="20" t="s">
        <v>5</v>
      </c>
      <c r="C638" s="20" t="s">
        <v>10</v>
      </c>
      <c r="D638" s="20" t="s">
        <v>659</v>
      </c>
      <c r="E638" s="34" t="s">
        <v>685</v>
      </c>
      <c r="F638" s="21" t="s">
        <v>578</v>
      </c>
      <c r="G638" s="93">
        <v>7021.2</v>
      </c>
      <c r="H638" s="27">
        <v>0</v>
      </c>
      <c r="I638" s="28">
        <f t="shared" si="27"/>
        <v>7021.2</v>
      </c>
      <c r="J638" s="20" t="s">
        <v>1051</v>
      </c>
      <c r="L638" s="20" t="s">
        <v>204</v>
      </c>
    </row>
    <row r="639" spans="1:12" ht="34" x14ac:dyDescent="0.2">
      <c r="A639" s="21" t="str">
        <f t="shared" si="26"/>
        <v>WUPGASSEM7-UG-01</v>
      </c>
      <c r="B639" s="20" t="s">
        <v>5</v>
      </c>
      <c r="C639" s="20" t="s">
        <v>10</v>
      </c>
      <c r="D639" s="20" t="s">
        <v>659</v>
      </c>
      <c r="E639" s="22" t="s">
        <v>254</v>
      </c>
      <c r="F639" s="21" t="s">
        <v>255</v>
      </c>
      <c r="G639" s="93">
        <v>534.57000000000005</v>
      </c>
      <c r="H639" s="27">
        <v>0.4859</v>
      </c>
      <c r="I639" s="28">
        <f t="shared" si="27"/>
        <v>274.82243700000004</v>
      </c>
      <c r="J639" s="20" t="s">
        <v>1051</v>
      </c>
      <c r="L639" s="20" t="s">
        <v>204</v>
      </c>
    </row>
    <row r="640" spans="1:12" ht="34" x14ac:dyDescent="0.2">
      <c r="A640" s="21" t="str">
        <f t="shared" si="26"/>
        <v>WUPGASSEM7-UG-03</v>
      </c>
      <c r="B640" s="20" t="s">
        <v>5</v>
      </c>
      <c r="C640" s="20" t="s">
        <v>10</v>
      </c>
      <c r="D640" s="20" t="s">
        <v>659</v>
      </c>
      <c r="E640" s="22" t="s">
        <v>256</v>
      </c>
      <c r="F640" s="21" t="s">
        <v>257</v>
      </c>
      <c r="G640" s="93">
        <v>1061.0899999999999</v>
      </c>
      <c r="H640" s="27">
        <v>0.4859</v>
      </c>
      <c r="I640" s="28">
        <f t="shared" si="27"/>
        <v>545.50636899999995</v>
      </c>
      <c r="J640" s="20" t="s">
        <v>1051</v>
      </c>
      <c r="L640" s="20" t="s">
        <v>204</v>
      </c>
    </row>
    <row r="641" spans="1:12" ht="34" x14ac:dyDescent="0.2">
      <c r="A641" s="21" t="str">
        <f t="shared" si="26"/>
        <v>WUPGSTRTUP7-UG-01</v>
      </c>
      <c r="B641" s="20" t="s">
        <v>5</v>
      </c>
      <c r="C641" s="20" t="s">
        <v>10</v>
      </c>
      <c r="D641" s="20" t="s">
        <v>659</v>
      </c>
      <c r="E641" s="22" t="s">
        <v>246</v>
      </c>
      <c r="F641" s="21" t="s">
        <v>247</v>
      </c>
      <c r="G641" s="93">
        <v>466.24</v>
      </c>
      <c r="H641" s="27">
        <v>0.4859</v>
      </c>
      <c r="I641" s="28">
        <f t="shared" si="27"/>
        <v>239.693984</v>
      </c>
      <c r="J641" s="20" t="s">
        <v>1051</v>
      </c>
      <c r="L641" s="20" t="s">
        <v>204</v>
      </c>
    </row>
    <row r="642" spans="1:12" ht="17" x14ac:dyDescent="0.2">
      <c r="A642" s="21" t="str">
        <f t="shared" si="26"/>
        <v>WUPGSTRTUP7-UG-03</v>
      </c>
      <c r="B642" s="20" t="s">
        <v>5</v>
      </c>
      <c r="C642" s="20" t="s">
        <v>10</v>
      </c>
      <c r="D642" s="20" t="s">
        <v>659</v>
      </c>
      <c r="E642" s="22" t="s">
        <v>248</v>
      </c>
      <c r="F642" s="21" t="s">
        <v>249</v>
      </c>
      <c r="G642" s="93">
        <v>807.88</v>
      </c>
      <c r="H642" s="27">
        <v>0.4859</v>
      </c>
      <c r="I642" s="28">
        <f t="shared" si="27"/>
        <v>415.33110799999997</v>
      </c>
      <c r="J642" s="20" t="s">
        <v>1051</v>
      </c>
      <c r="L642" s="20" t="s">
        <v>204</v>
      </c>
    </row>
    <row r="643" spans="1:12" ht="17" x14ac:dyDescent="0.2">
      <c r="A643" s="21" t="str">
        <f t="shared" ref="A643:A706" si="28">+E643</f>
        <v>AP9879</v>
      </c>
      <c r="B643" s="20" t="s">
        <v>5</v>
      </c>
      <c r="C643" s="20" t="s">
        <v>8</v>
      </c>
      <c r="D643" s="31" t="s">
        <v>659</v>
      </c>
      <c r="E643" s="22" t="s">
        <v>971</v>
      </c>
      <c r="F643" s="31" t="s">
        <v>972</v>
      </c>
      <c r="G643" s="32">
        <v>62.7</v>
      </c>
      <c r="H643" s="27">
        <v>0.48580000000000001</v>
      </c>
      <c r="I643" s="28">
        <f t="shared" si="27"/>
        <v>32.240340000000003</v>
      </c>
      <c r="J643" s="20" t="s">
        <v>1051</v>
      </c>
      <c r="K643" s="21" t="s">
        <v>982</v>
      </c>
    </row>
    <row r="644" spans="1:12" ht="17" x14ac:dyDescent="0.2">
      <c r="A644" s="21" t="str">
        <f t="shared" si="28"/>
        <v>AP4423</v>
      </c>
      <c r="B644" s="20" t="s">
        <v>5</v>
      </c>
      <c r="C644" s="20" t="s">
        <v>8</v>
      </c>
      <c r="D644" s="29" t="s">
        <v>659</v>
      </c>
      <c r="E644" s="22" t="s">
        <v>1043</v>
      </c>
      <c r="F644" s="31" t="s">
        <v>1044</v>
      </c>
      <c r="G644" s="95">
        <v>1527.33</v>
      </c>
      <c r="H644" s="27">
        <v>0.4859</v>
      </c>
      <c r="I644" s="28">
        <f t="shared" si="27"/>
        <v>785.20035299999995</v>
      </c>
      <c r="J644" s="20" t="s">
        <v>1051</v>
      </c>
    </row>
    <row r="645" spans="1:12" ht="34" x14ac:dyDescent="0.2">
      <c r="A645" s="21" t="str">
        <f t="shared" si="28"/>
        <v xml:space="preserve">WQSC - Commissioning &amp; PM of UPS installation </v>
      </c>
      <c r="B645" s="20" t="s">
        <v>5</v>
      </c>
      <c r="C645" s="20" t="s">
        <v>10</v>
      </c>
      <c r="D645" s="29" t="s">
        <v>659</v>
      </c>
      <c r="E645" s="97" t="s">
        <v>1041</v>
      </c>
      <c r="F645" s="31" t="s">
        <v>357</v>
      </c>
      <c r="G645" s="95"/>
      <c r="H645" s="27"/>
      <c r="I645" s="33">
        <v>10350</v>
      </c>
      <c r="J645" s="20" t="s">
        <v>1051</v>
      </c>
    </row>
    <row r="646" spans="1:12" ht="68" x14ac:dyDescent="0.2">
      <c r="A646" s="21" t="str">
        <f t="shared" si="28"/>
        <v>WQSC - Project Management - Logistics coordination, single point of contact, project planning and installation supervision and travel for remote site</v>
      </c>
      <c r="B646" s="20" t="s">
        <v>5</v>
      </c>
      <c r="C646" s="20" t="s">
        <v>10</v>
      </c>
      <c r="D646" s="29" t="s">
        <v>659</v>
      </c>
      <c r="E646" s="97" t="s">
        <v>1042</v>
      </c>
      <c r="F646" s="31" t="s">
        <v>263</v>
      </c>
      <c r="G646" s="95"/>
      <c r="H646" s="27"/>
      <c r="I646" s="33">
        <v>11500</v>
      </c>
      <c r="J646" s="20" t="s">
        <v>1051</v>
      </c>
    </row>
    <row r="647" spans="1:12" ht="17" x14ac:dyDescent="0.2">
      <c r="A647" s="21" t="str">
        <f t="shared" si="28"/>
        <v>NBACS125</v>
      </c>
      <c r="B647" s="20" t="s">
        <v>5</v>
      </c>
      <c r="C647" s="20" t="s">
        <v>8</v>
      </c>
      <c r="D647" s="29" t="s">
        <v>659</v>
      </c>
      <c r="E647" s="22" t="s">
        <v>1049</v>
      </c>
      <c r="F647" s="78" t="s">
        <v>1050</v>
      </c>
      <c r="G647" s="95">
        <v>2073.9499999999998</v>
      </c>
      <c r="H647" s="27">
        <v>0.48589888859422836</v>
      </c>
      <c r="I647" s="28">
        <v>1066.22</v>
      </c>
      <c r="J647" s="20" t="s">
        <v>1051</v>
      </c>
      <c r="K647" s="21" t="s">
        <v>1101</v>
      </c>
    </row>
    <row r="648" spans="1:12" ht="34" x14ac:dyDescent="0.2">
      <c r="A648" s="21" t="str">
        <f t="shared" si="28"/>
        <v>WUPGSTRTUP7-UG-02</v>
      </c>
      <c r="B648" s="20" t="s">
        <v>5</v>
      </c>
      <c r="C648" s="20" t="s">
        <v>10</v>
      </c>
      <c r="D648" s="29" t="s">
        <v>659</v>
      </c>
      <c r="E648" s="22" t="s">
        <v>1053</v>
      </c>
      <c r="F648" s="31" t="s">
        <v>1054</v>
      </c>
      <c r="G648" s="95">
        <v>627.01</v>
      </c>
      <c r="H648" s="27">
        <v>0.4859</v>
      </c>
      <c r="I648" s="28">
        <v>322.34999999999997</v>
      </c>
      <c r="J648" s="20" t="s">
        <v>1051</v>
      </c>
    </row>
    <row r="649" spans="1:12" ht="34" x14ac:dyDescent="0.2">
      <c r="A649" s="21" t="str">
        <f t="shared" si="28"/>
        <v>WUPGASSEM7-UG-02</v>
      </c>
      <c r="B649" s="20" t="s">
        <v>5</v>
      </c>
      <c r="C649" s="20" t="s">
        <v>10</v>
      </c>
      <c r="D649" s="29" t="s">
        <v>659</v>
      </c>
      <c r="E649" s="22" t="s">
        <v>1055</v>
      </c>
      <c r="F649" s="31" t="s">
        <v>1056</v>
      </c>
      <c r="G649" s="95">
        <v>884.24</v>
      </c>
      <c r="H649" s="27">
        <v>0.4859</v>
      </c>
      <c r="I649" s="28">
        <v>454.59999999999997</v>
      </c>
      <c r="J649" s="20" t="s">
        <v>1051</v>
      </c>
    </row>
    <row r="650" spans="1:12" ht="17" x14ac:dyDescent="0.2">
      <c r="A650" s="21" t="str">
        <f t="shared" si="28"/>
        <v>WOE2YR-PX-72</v>
      </c>
      <c r="B650" s="20" t="s">
        <v>5</v>
      </c>
      <c r="C650" s="20" t="s">
        <v>9</v>
      </c>
      <c r="D650" s="29" t="s">
        <v>659</v>
      </c>
      <c r="E650" s="22" t="s">
        <v>1057</v>
      </c>
      <c r="F650" s="31" t="s">
        <v>1058</v>
      </c>
      <c r="G650" s="95">
        <v>13918.7</v>
      </c>
      <c r="H650" s="27">
        <f>1-I650/G650</f>
        <v>0.48589954521614809</v>
      </c>
      <c r="I650" s="112">
        <v>7155.61</v>
      </c>
      <c r="J650" s="20" t="s">
        <v>1051</v>
      </c>
      <c r="K650" s="21" t="s">
        <v>1096</v>
      </c>
      <c r="L650" s="39" t="s">
        <v>204</v>
      </c>
    </row>
    <row r="651" spans="1:12" ht="34" x14ac:dyDescent="0.2">
      <c r="A651" s="21" t="str">
        <f t="shared" si="28"/>
        <v>WUPG4HR-UG-02</v>
      </c>
      <c r="B651" s="20" t="s">
        <v>5</v>
      </c>
      <c r="C651" s="20" t="s">
        <v>9</v>
      </c>
      <c r="D651" s="29" t="s">
        <v>659</v>
      </c>
      <c r="E651" s="22" t="s">
        <v>1059</v>
      </c>
      <c r="F651" s="31" t="s">
        <v>1060</v>
      </c>
      <c r="G651" s="113">
        <v>4149.6400000000003</v>
      </c>
      <c r="H651" s="27">
        <v>0.376</v>
      </c>
      <c r="I651" s="114">
        <v>2589.38</v>
      </c>
      <c r="J651" s="20" t="s">
        <v>1051</v>
      </c>
      <c r="K651" s="21" t="s">
        <v>1096</v>
      </c>
      <c r="L651" s="39" t="s">
        <v>204</v>
      </c>
    </row>
    <row r="652" spans="1:12" ht="17" x14ac:dyDescent="0.2">
      <c r="A652" s="21" t="str">
        <f t="shared" si="28"/>
        <v>T84034</v>
      </c>
      <c r="B652" s="20" t="s">
        <v>7</v>
      </c>
      <c r="C652" s="20" t="s">
        <v>8</v>
      </c>
      <c r="D652" s="20" t="s">
        <v>582</v>
      </c>
      <c r="E652" s="22" t="s">
        <v>583</v>
      </c>
      <c r="F652" s="21" t="s">
        <v>584</v>
      </c>
      <c r="G652" s="93">
        <v>4.99</v>
      </c>
      <c r="H652" s="27">
        <v>0.26250000000000001</v>
      </c>
      <c r="I652" s="28">
        <f t="shared" ref="I652:I654" si="29">G652-H652*G652</f>
        <v>3.6801250000000003</v>
      </c>
      <c r="J652" s="20" t="s">
        <v>932</v>
      </c>
      <c r="L652" s="20" t="s">
        <v>204</v>
      </c>
    </row>
    <row r="653" spans="1:12" ht="17" x14ac:dyDescent="0.2">
      <c r="A653" s="21" t="str">
        <f t="shared" si="28"/>
        <v>Elk Grove Support &amp; Maint for SDS</v>
      </c>
      <c r="B653" s="20" t="s">
        <v>6</v>
      </c>
      <c r="C653" s="20" t="s">
        <v>9</v>
      </c>
      <c r="D653" s="20" t="s">
        <v>707</v>
      </c>
      <c r="E653" s="34" t="s">
        <v>722</v>
      </c>
      <c r="G653" s="93">
        <v>83160</v>
      </c>
      <c r="H653" s="27">
        <v>0</v>
      </c>
      <c r="I653" s="28">
        <f t="shared" si="29"/>
        <v>83160</v>
      </c>
      <c r="J653" s="20" t="s">
        <v>932</v>
      </c>
      <c r="L653" s="20" t="s">
        <v>931</v>
      </c>
    </row>
    <row r="654" spans="1:12" ht="17" x14ac:dyDescent="0.2">
      <c r="A654" s="21" t="str">
        <f t="shared" si="28"/>
        <v>HK Colo Support &amp; Maint for SDS</v>
      </c>
      <c r="B654" s="20" t="s">
        <v>6</v>
      </c>
      <c r="C654" s="20" t="s">
        <v>9</v>
      </c>
      <c r="D654" s="20" t="s">
        <v>707</v>
      </c>
      <c r="E654" s="34" t="s">
        <v>744</v>
      </c>
      <c r="G654" s="93">
        <v>49500.000000000007</v>
      </c>
      <c r="H654" s="27">
        <v>0</v>
      </c>
      <c r="I654" s="28">
        <f t="shared" si="29"/>
        <v>49500.000000000007</v>
      </c>
      <c r="J654" s="20" t="s">
        <v>932</v>
      </c>
      <c r="L654" s="20" t="s">
        <v>931</v>
      </c>
    </row>
    <row r="655" spans="1:12" s="40" customFormat="1" ht="34" x14ac:dyDescent="0.2">
      <c r="A655" s="21" t="str">
        <f t="shared" si="28"/>
        <v>PKG-3560-HPTRGM3-6x10GE</v>
      </c>
      <c r="B655" s="40" t="s">
        <v>3</v>
      </c>
      <c r="C655" s="40" t="s">
        <v>8</v>
      </c>
      <c r="D655" s="64" t="s">
        <v>707</v>
      </c>
      <c r="E655" s="41" t="s">
        <v>926</v>
      </c>
      <c r="F655" s="94" t="s">
        <v>929</v>
      </c>
      <c r="G655" s="42">
        <v>150000</v>
      </c>
      <c r="H655" s="43">
        <v>0</v>
      </c>
      <c r="I655" s="44" t="s">
        <v>1222</v>
      </c>
      <c r="J655" s="40" t="s">
        <v>931</v>
      </c>
      <c r="K655" s="45" t="s">
        <v>1199</v>
      </c>
    </row>
    <row r="656" spans="1:12" s="40" customFormat="1" ht="17" x14ac:dyDescent="0.2">
      <c r="A656" s="21" t="str">
        <f t="shared" si="28"/>
        <v>LIC-SolAdmin-Appl</v>
      </c>
      <c r="B656" s="40" t="s">
        <v>3</v>
      </c>
      <c r="C656" s="40" t="s">
        <v>9</v>
      </c>
      <c r="D656" s="64" t="s">
        <v>707</v>
      </c>
      <c r="E656" s="41" t="s">
        <v>927</v>
      </c>
      <c r="F656" s="94" t="s">
        <v>930</v>
      </c>
      <c r="G656" s="42">
        <v>0</v>
      </c>
      <c r="H656" s="43">
        <v>0</v>
      </c>
      <c r="I656" s="44" t="s">
        <v>1222</v>
      </c>
      <c r="J656" s="40" t="s">
        <v>931</v>
      </c>
      <c r="K656" s="45" t="s">
        <v>1199</v>
      </c>
    </row>
    <row r="657" spans="1:12" s="40" customFormat="1" ht="34" x14ac:dyDescent="0.2">
      <c r="A657" s="21" t="str">
        <f t="shared" si="28"/>
        <v>MTCE-H/W-STD-002</v>
      </c>
      <c r="B657" s="40" t="s">
        <v>3</v>
      </c>
      <c r="C657" s="40" t="s">
        <v>9</v>
      </c>
      <c r="D657" s="64" t="s">
        <v>707</v>
      </c>
      <c r="E657" s="41" t="s">
        <v>928</v>
      </c>
      <c r="F657" s="94" t="s">
        <v>935</v>
      </c>
      <c r="G657" s="42">
        <v>22500</v>
      </c>
      <c r="H657" s="43">
        <v>0</v>
      </c>
      <c r="I657" s="79">
        <f t="shared" ref="I657" si="30">G657-H657*G657</f>
        <v>22500</v>
      </c>
      <c r="J657" s="40" t="s">
        <v>931</v>
      </c>
      <c r="K657" s="45"/>
    </row>
    <row r="658" spans="1:12" ht="102" x14ac:dyDescent="0.2">
      <c r="A658" s="21" t="str">
        <f t="shared" si="28"/>
        <v>PKG-3530-TRGM-4x1GE</v>
      </c>
      <c r="B658" s="20" t="s">
        <v>3</v>
      </c>
      <c r="C658" s="20" t="s">
        <v>8</v>
      </c>
      <c r="D658" s="29" t="s">
        <v>707</v>
      </c>
      <c r="E658" s="68" t="s">
        <v>1077</v>
      </c>
      <c r="F658" s="78" t="s">
        <v>1124</v>
      </c>
      <c r="G658" s="95"/>
      <c r="H658" s="27"/>
      <c r="I658" s="28">
        <v>80000</v>
      </c>
      <c r="J658" s="20" t="s">
        <v>931</v>
      </c>
    </row>
    <row r="659" spans="1:12" ht="17" x14ac:dyDescent="0.2">
      <c r="A659" s="21" t="str">
        <f t="shared" si="28"/>
        <v>LIC-SolAdmin-Appl</v>
      </c>
      <c r="B659" s="20" t="s">
        <v>3</v>
      </c>
      <c r="C659" s="20" t="s">
        <v>8</v>
      </c>
      <c r="D659" s="29" t="s">
        <v>707</v>
      </c>
      <c r="E659" s="68" t="s">
        <v>927</v>
      </c>
      <c r="F659" s="36" t="s">
        <v>927</v>
      </c>
      <c r="G659" s="95"/>
      <c r="H659" s="27"/>
      <c r="I659" s="115">
        <v>0</v>
      </c>
      <c r="J659" s="20" t="s">
        <v>931</v>
      </c>
    </row>
    <row r="660" spans="1:12" ht="119" x14ac:dyDescent="0.2">
      <c r="A660" s="21" t="str">
        <f t="shared" si="28"/>
        <v>MTCE-H/W-PLATINUM</v>
      </c>
      <c r="B660" s="20" t="s">
        <v>3</v>
      </c>
      <c r="C660" s="20" t="s">
        <v>9</v>
      </c>
      <c r="D660" s="29" t="s">
        <v>707</v>
      </c>
      <c r="E660" s="30" t="s">
        <v>1078</v>
      </c>
      <c r="F660" s="31" t="s">
        <v>1079</v>
      </c>
      <c r="G660" s="95">
        <v>14400</v>
      </c>
      <c r="H660" s="27"/>
      <c r="I660" s="28">
        <f t="shared" ref="I660:I685" si="31">G660-H660*G660</f>
        <v>14400</v>
      </c>
      <c r="J660" s="20" t="s">
        <v>1186</v>
      </c>
      <c r="L660" s="39" t="s">
        <v>204</v>
      </c>
    </row>
    <row r="661" spans="1:12" s="35" customFormat="1" ht="34" x14ac:dyDescent="0.2">
      <c r="A661" s="21" t="str">
        <f t="shared" si="28"/>
        <v>SOFTWARE/ MISC Support &amp; Maint for SDS</v>
      </c>
      <c r="B661" s="35" t="s">
        <v>11</v>
      </c>
      <c r="C661" s="35" t="s">
        <v>9</v>
      </c>
      <c r="D661" s="35" t="s">
        <v>721</v>
      </c>
      <c r="E661" s="54" t="s">
        <v>812</v>
      </c>
      <c r="F661" s="54"/>
      <c r="G661" s="89">
        <v>100000</v>
      </c>
      <c r="H661" s="56">
        <v>0</v>
      </c>
      <c r="I661" s="57">
        <f t="shared" si="31"/>
        <v>100000</v>
      </c>
      <c r="J661" s="35" t="s">
        <v>932</v>
      </c>
      <c r="K661" s="54" t="s">
        <v>865</v>
      </c>
      <c r="L661" s="35" t="s">
        <v>899</v>
      </c>
    </row>
    <row r="662" spans="1:12" ht="17" x14ac:dyDescent="0.2">
      <c r="A662" s="21" t="str">
        <f t="shared" si="28"/>
        <v>RACK-MIN-2X</v>
      </c>
      <c r="B662" s="20" t="s">
        <v>7</v>
      </c>
      <c r="C662" s="20" t="s">
        <v>8</v>
      </c>
      <c r="D662" s="20" t="s">
        <v>585</v>
      </c>
      <c r="E662" s="22" t="s">
        <v>586</v>
      </c>
      <c r="F662" s="21" t="s">
        <v>587</v>
      </c>
      <c r="G662" s="93">
        <v>180.35</v>
      </c>
      <c r="H662" s="27">
        <v>0</v>
      </c>
      <c r="I662" s="28">
        <f t="shared" si="31"/>
        <v>180.35</v>
      </c>
      <c r="J662" s="20" t="s">
        <v>932</v>
      </c>
      <c r="K662" s="21" t="s">
        <v>1201</v>
      </c>
      <c r="L662" s="39" t="s">
        <v>204</v>
      </c>
    </row>
    <row r="663" spans="1:12" ht="17" x14ac:dyDescent="0.2">
      <c r="A663" s="21" t="str">
        <f t="shared" si="28"/>
        <v xml:space="preserve">ET91000SFP2C </v>
      </c>
      <c r="B663" s="20" t="s">
        <v>7</v>
      </c>
      <c r="C663" s="20" t="s">
        <v>8</v>
      </c>
      <c r="D663" s="20" t="s">
        <v>188</v>
      </c>
      <c r="E663" s="22" t="s">
        <v>193</v>
      </c>
      <c r="F663" s="21" t="s">
        <v>194</v>
      </c>
      <c r="G663" s="93">
        <v>142.99</v>
      </c>
      <c r="H663" s="27">
        <v>0.29519546821456044</v>
      </c>
      <c r="I663" s="28">
        <f t="shared" si="31"/>
        <v>100.78</v>
      </c>
      <c r="J663" s="20" t="s">
        <v>932</v>
      </c>
      <c r="L663" s="20" t="s">
        <v>204</v>
      </c>
    </row>
    <row r="664" spans="1:12" ht="34" x14ac:dyDescent="0.2">
      <c r="A664" s="21" t="str">
        <f t="shared" si="28"/>
        <v>ETCHS2U</v>
      </c>
      <c r="B664" s="20" t="s">
        <v>7</v>
      </c>
      <c r="C664" s="20" t="s">
        <v>8</v>
      </c>
      <c r="D664" s="20" t="s">
        <v>188</v>
      </c>
      <c r="E664" s="22" t="s">
        <v>189</v>
      </c>
      <c r="F664" s="21" t="s">
        <v>190</v>
      </c>
      <c r="G664" s="93">
        <v>749.99</v>
      </c>
      <c r="H664" s="27">
        <v>0.20205602741369877</v>
      </c>
      <c r="I664" s="28">
        <f t="shared" si="31"/>
        <v>598.45000000000005</v>
      </c>
      <c r="J664" s="20" t="s">
        <v>932</v>
      </c>
      <c r="L664" s="20" t="s">
        <v>204</v>
      </c>
    </row>
    <row r="665" spans="1:12" ht="34" x14ac:dyDescent="0.2">
      <c r="A665" s="21" t="str">
        <f t="shared" si="28"/>
        <v>ETCHS2UPSU</v>
      </c>
      <c r="B665" s="20" t="s">
        <v>7</v>
      </c>
      <c r="C665" s="20" t="s">
        <v>8</v>
      </c>
      <c r="D665" s="20" t="s">
        <v>188</v>
      </c>
      <c r="E665" s="22" t="s">
        <v>191</v>
      </c>
      <c r="F665" s="21" t="s">
        <v>192</v>
      </c>
      <c r="G665" s="93">
        <v>377.99</v>
      </c>
      <c r="H665" s="27">
        <v>0.21712214608852087</v>
      </c>
      <c r="I665" s="28">
        <f t="shared" si="31"/>
        <v>295.92</v>
      </c>
      <c r="J665" s="20" t="s">
        <v>932</v>
      </c>
      <c r="L665" s="20" t="s">
        <v>204</v>
      </c>
    </row>
    <row r="666" spans="1:12" ht="17" x14ac:dyDescent="0.2">
      <c r="A666" s="21" t="str">
        <f t="shared" si="28"/>
        <v>PXTC14C156</v>
      </c>
      <c r="B666" s="20" t="s">
        <v>7</v>
      </c>
      <c r="C666" s="20" t="s">
        <v>8</v>
      </c>
      <c r="D666" s="20" t="s">
        <v>188</v>
      </c>
      <c r="E666" s="22" t="s">
        <v>588</v>
      </c>
      <c r="F666" s="21" t="s">
        <v>589</v>
      </c>
      <c r="G666" s="93">
        <v>20.99</v>
      </c>
      <c r="H666" s="27">
        <v>0.33300000000000002</v>
      </c>
      <c r="I666" s="28">
        <f t="shared" si="31"/>
        <v>14.000329999999998</v>
      </c>
      <c r="J666" s="20" t="s">
        <v>932</v>
      </c>
      <c r="L666" s="20" t="s">
        <v>204</v>
      </c>
    </row>
    <row r="667" spans="1:12" ht="34" x14ac:dyDescent="0.2">
      <c r="A667" s="21" t="str">
        <f t="shared" si="28"/>
        <v>China FATP Installation charges per room (rack/stack/cable)</v>
      </c>
      <c r="B667" s="20" t="s">
        <v>7</v>
      </c>
      <c r="C667" s="20" t="s">
        <v>10</v>
      </c>
      <c r="D667" s="20" t="s">
        <v>204</v>
      </c>
      <c r="E667" s="34" t="s">
        <v>676</v>
      </c>
      <c r="F667" s="21" t="s">
        <v>676</v>
      </c>
      <c r="G667" s="93">
        <v>5000</v>
      </c>
      <c r="H667" s="27">
        <v>0</v>
      </c>
      <c r="I667" s="28">
        <f t="shared" si="31"/>
        <v>5000</v>
      </c>
      <c r="J667" s="20" t="s">
        <v>932</v>
      </c>
      <c r="L667" s="20" t="s">
        <v>204</v>
      </c>
    </row>
    <row r="668" spans="1:12" ht="34" x14ac:dyDescent="0.2">
      <c r="A668" s="21" t="str">
        <f t="shared" si="28"/>
        <v>China Panda Installation charges per room (rack/stack/cable)</v>
      </c>
      <c r="B668" s="20" t="s">
        <v>7</v>
      </c>
      <c r="C668" s="20" t="s">
        <v>10</v>
      </c>
      <c r="D668" s="20" t="s">
        <v>204</v>
      </c>
      <c r="E668" s="34" t="s">
        <v>677</v>
      </c>
      <c r="F668" s="21" t="s">
        <v>677</v>
      </c>
      <c r="G668" s="93">
        <v>5000</v>
      </c>
      <c r="H668" s="27">
        <v>0</v>
      </c>
      <c r="I668" s="28">
        <f t="shared" si="31"/>
        <v>5000</v>
      </c>
      <c r="J668" s="20" t="s">
        <v>932</v>
      </c>
      <c r="L668" s="20" t="s">
        <v>204</v>
      </c>
    </row>
    <row r="669" spans="1:12" ht="17" x14ac:dyDescent="0.2">
      <c r="A669" s="21" t="str">
        <f t="shared" si="28"/>
        <v>Tool-kit</v>
      </c>
      <c r="B669" s="20" t="s">
        <v>7</v>
      </c>
      <c r="C669" s="20" t="s">
        <v>8</v>
      </c>
      <c r="D669" s="20" t="s">
        <v>204</v>
      </c>
      <c r="E669" s="22" t="s">
        <v>205</v>
      </c>
      <c r="F669" s="21" t="s">
        <v>206</v>
      </c>
      <c r="G669" s="93">
        <v>500</v>
      </c>
      <c r="H669" s="27">
        <v>0</v>
      </c>
      <c r="I669" s="28">
        <f t="shared" si="31"/>
        <v>500</v>
      </c>
      <c r="J669" s="20" t="s">
        <v>932</v>
      </c>
      <c r="L669" s="20" t="s">
        <v>204</v>
      </c>
    </row>
    <row r="670" spans="1:12" s="35" customFormat="1" ht="34" x14ac:dyDescent="0.2">
      <c r="A670" s="21" t="str">
        <f t="shared" si="28"/>
        <v>SOFTWARE/ MISC Support &amp; Maint for SDS</v>
      </c>
      <c r="B670" s="35" t="s">
        <v>11</v>
      </c>
      <c r="C670" s="35" t="s">
        <v>11</v>
      </c>
      <c r="D670" s="35" t="s">
        <v>711</v>
      </c>
      <c r="E670" s="54" t="s">
        <v>812</v>
      </c>
      <c r="F670" s="54"/>
      <c r="G670" s="89">
        <v>60000</v>
      </c>
      <c r="H670" s="56">
        <v>0</v>
      </c>
      <c r="I670" s="57">
        <f t="shared" si="31"/>
        <v>60000</v>
      </c>
      <c r="J670" s="35" t="s">
        <v>933</v>
      </c>
      <c r="K670" s="54"/>
      <c r="L670" s="35" t="s">
        <v>933</v>
      </c>
    </row>
    <row r="671" spans="1:12" ht="17" x14ac:dyDescent="0.2">
      <c r="A671" s="21" t="str">
        <f t="shared" si="28"/>
        <v>AC2050</v>
      </c>
      <c r="B671" s="20" t="s">
        <v>701</v>
      </c>
      <c r="C671" s="20" t="s">
        <v>8</v>
      </c>
      <c r="D671" s="20" t="s">
        <v>264</v>
      </c>
      <c r="E671" s="22" t="s">
        <v>273</v>
      </c>
      <c r="F671" s="21" t="s">
        <v>274</v>
      </c>
      <c r="G671" s="93">
        <v>0</v>
      </c>
      <c r="H671" s="27">
        <v>0</v>
      </c>
      <c r="I671" s="28">
        <f t="shared" si="31"/>
        <v>0</v>
      </c>
      <c r="J671" s="20" t="s">
        <v>932</v>
      </c>
      <c r="K671" s="21" t="s">
        <v>695</v>
      </c>
      <c r="L671" s="20" t="s">
        <v>204</v>
      </c>
    </row>
    <row r="672" spans="1:12" ht="17" x14ac:dyDescent="0.2">
      <c r="A672" s="21" t="str">
        <f t="shared" si="28"/>
        <v>AC2057</v>
      </c>
      <c r="B672" s="20" t="s">
        <v>701</v>
      </c>
      <c r="C672" s="20" t="s">
        <v>8</v>
      </c>
      <c r="D672" s="20" t="s">
        <v>264</v>
      </c>
      <c r="E672" s="22" t="s">
        <v>277</v>
      </c>
      <c r="F672" s="21" t="s">
        <v>278</v>
      </c>
      <c r="G672" s="93">
        <v>435</v>
      </c>
      <c r="H672" s="27">
        <v>0.48</v>
      </c>
      <c r="I672" s="28">
        <f t="shared" si="31"/>
        <v>226.20000000000002</v>
      </c>
      <c r="J672" s="20" t="s">
        <v>932</v>
      </c>
      <c r="L672" s="20" t="s">
        <v>204</v>
      </c>
    </row>
    <row r="673" spans="1:12" ht="17" x14ac:dyDescent="0.2">
      <c r="A673" s="21" t="str">
        <f t="shared" si="28"/>
        <v>AC2064</v>
      </c>
      <c r="B673" s="20" t="s">
        <v>701</v>
      </c>
      <c r="C673" s="20" t="s">
        <v>8</v>
      </c>
      <c r="D673" s="20" t="s">
        <v>264</v>
      </c>
      <c r="E673" s="22" t="s">
        <v>275</v>
      </c>
      <c r="F673" s="21" t="s">
        <v>276</v>
      </c>
      <c r="G673" s="93">
        <v>435</v>
      </c>
      <c r="H673" s="27">
        <v>0.48</v>
      </c>
      <c r="I673" s="28">
        <f t="shared" si="31"/>
        <v>226.20000000000002</v>
      </c>
      <c r="J673" s="20" t="s">
        <v>932</v>
      </c>
      <c r="L673" s="20" t="s">
        <v>204</v>
      </c>
    </row>
    <row r="674" spans="1:12" ht="17" x14ac:dyDescent="0.2">
      <c r="A674" s="21" t="str">
        <f t="shared" si="28"/>
        <v>AC3120L (EU+10)</v>
      </c>
      <c r="B674" s="20" t="s">
        <v>701</v>
      </c>
      <c r="C674" s="20" t="s">
        <v>8</v>
      </c>
      <c r="D674" s="116" t="s">
        <v>264</v>
      </c>
      <c r="E674" s="22" t="s">
        <v>269</v>
      </c>
      <c r="F674" s="117" t="s">
        <v>270</v>
      </c>
      <c r="G674" s="93">
        <v>0</v>
      </c>
      <c r="H674" s="27">
        <v>0</v>
      </c>
      <c r="I674" s="28">
        <f t="shared" si="31"/>
        <v>0</v>
      </c>
      <c r="J674" s="20" t="s">
        <v>932</v>
      </c>
      <c r="K674" s="21" t="s">
        <v>695</v>
      </c>
      <c r="L674" s="20" t="s">
        <v>204</v>
      </c>
    </row>
    <row r="675" spans="1:12" ht="17" x14ac:dyDescent="0.2">
      <c r="A675" s="21" t="str">
        <f t="shared" si="28"/>
        <v>FE1637L</v>
      </c>
      <c r="B675" s="20" t="s">
        <v>701</v>
      </c>
      <c r="C675" s="20" t="s">
        <v>8</v>
      </c>
      <c r="D675" s="116" t="s">
        <v>264</v>
      </c>
      <c r="E675" s="22" t="s">
        <v>267</v>
      </c>
      <c r="F675" s="117" t="s">
        <v>268</v>
      </c>
      <c r="G675" s="93">
        <v>0</v>
      </c>
      <c r="H675" s="27">
        <v>0</v>
      </c>
      <c r="I675" s="28">
        <f t="shared" si="31"/>
        <v>0</v>
      </c>
      <c r="J675" s="20" t="s">
        <v>932</v>
      </c>
      <c r="K675" s="21" t="s">
        <v>695</v>
      </c>
      <c r="L675" s="20" t="s">
        <v>204</v>
      </c>
    </row>
    <row r="676" spans="1:12" ht="17" x14ac:dyDescent="0.2">
      <c r="A676" s="21" t="str">
        <f t="shared" si="28"/>
        <v>NH2068</v>
      </c>
      <c r="B676" s="20" t="s">
        <v>701</v>
      </c>
      <c r="C676" s="20" t="s">
        <v>8</v>
      </c>
      <c r="D676" s="116" t="s">
        <v>264</v>
      </c>
      <c r="E676" s="22" t="s">
        <v>265</v>
      </c>
      <c r="F676" s="117" t="s">
        <v>266</v>
      </c>
      <c r="G676" s="93">
        <v>42173.78</v>
      </c>
      <c r="H676" s="27">
        <v>0.47999989566977397</v>
      </c>
      <c r="I676" s="28">
        <f t="shared" si="31"/>
        <v>21930.37</v>
      </c>
      <c r="J676" s="20" t="s">
        <v>932</v>
      </c>
      <c r="L676" s="20" t="s">
        <v>204</v>
      </c>
    </row>
    <row r="677" spans="1:12" ht="17" x14ac:dyDescent="0.2">
      <c r="A677" s="21" t="str">
        <f t="shared" si="28"/>
        <v>SW2068C-L64</v>
      </c>
      <c r="B677" s="20" t="s">
        <v>701</v>
      </c>
      <c r="C677" s="20" t="s">
        <v>8</v>
      </c>
      <c r="D677" s="116" t="s">
        <v>264</v>
      </c>
      <c r="E677" s="22" t="s">
        <v>271</v>
      </c>
      <c r="F677" s="117" t="s">
        <v>272</v>
      </c>
      <c r="G677" s="93">
        <v>0</v>
      </c>
      <c r="H677" s="27">
        <v>0</v>
      </c>
      <c r="I677" s="28">
        <f t="shared" si="31"/>
        <v>0</v>
      </c>
      <c r="J677" s="20" t="s">
        <v>932</v>
      </c>
      <c r="K677" s="21" t="s">
        <v>695</v>
      </c>
      <c r="L677" s="20" t="s">
        <v>204</v>
      </c>
    </row>
    <row r="678" spans="1:12" ht="17" x14ac:dyDescent="0.2">
      <c r="A678" s="21" t="str">
        <f t="shared" si="28"/>
        <v>AC3120L (ROW)</v>
      </c>
      <c r="B678" s="20" t="s">
        <v>701</v>
      </c>
      <c r="C678" s="20" t="s">
        <v>8</v>
      </c>
      <c r="D678" s="118" t="s">
        <v>264</v>
      </c>
      <c r="E678" s="22" t="s">
        <v>1045</v>
      </c>
      <c r="F678" s="117" t="s">
        <v>1046</v>
      </c>
      <c r="G678" s="95">
        <v>0</v>
      </c>
      <c r="H678" s="27">
        <v>0</v>
      </c>
      <c r="I678" s="28">
        <f t="shared" si="31"/>
        <v>0</v>
      </c>
      <c r="J678" s="20" t="s">
        <v>932</v>
      </c>
    </row>
    <row r="679" spans="1:12" ht="17" x14ac:dyDescent="0.2">
      <c r="A679" s="21" t="str">
        <f t="shared" si="28"/>
        <v>B093-004-2E4U</v>
      </c>
      <c r="B679" s="20" t="s">
        <v>7</v>
      </c>
      <c r="C679" s="20" t="s">
        <v>8</v>
      </c>
      <c r="D679" s="116" t="s">
        <v>590</v>
      </c>
      <c r="E679" s="22" t="s">
        <v>591</v>
      </c>
      <c r="F679" s="117" t="s">
        <v>592</v>
      </c>
      <c r="G679" s="93">
        <v>896</v>
      </c>
      <c r="H679" s="27">
        <v>0.41574776785714285</v>
      </c>
      <c r="I679" s="28">
        <f t="shared" si="31"/>
        <v>523.49</v>
      </c>
      <c r="J679" s="20" t="s">
        <v>932</v>
      </c>
      <c r="L679" s="20" t="s">
        <v>204</v>
      </c>
    </row>
    <row r="680" spans="1:12" s="40" customFormat="1" ht="17" x14ac:dyDescent="0.2">
      <c r="A680" s="21" t="str">
        <f t="shared" si="28"/>
        <v>B095-004-1E</v>
      </c>
      <c r="B680" s="40" t="s">
        <v>7</v>
      </c>
      <c r="C680" s="40" t="s">
        <v>8</v>
      </c>
      <c r="D680" s="119" t="s">
        <v>593</v>
      </c>
      <c r="E680" s="120" t="s">
        <v>594</v>
      </c>
      <c r="F680" s="120" t="s">
        <v>592</v>
      </c>
      <c r="G680" s="88">
        <v>664</v>
      </c>
      <c r="H680" s="43">
        <v>0.44260542168674699</v>
      </c>
      <c r="I680" s="44" t="s">
        <v>1222</v>
      </c>
      <c r="J680" s="40" t="s">
        <v>932</v>
      </c>
      <c r="K680" s="45" t="s">
        <v>1212</v>
      </c>
      <c r="L680" s="40" t="s">
        <v>204</v>
      </c>
    </row>
    <row r="681" spans="1:12" ht="17" x14ac:dyDescent="0.2">
      <c r="A681" s="21" t="str">
        <f t="shared" si="28"/>
        <v>U222-007-R</v>
      </c>
      <c r="B681" s="20" t="s">
        <v>7</v>
      </c>
      <c r="C681" s="20" t="s">
        <v>8</v>
      </c>
      <c r="D681" s="116" t="s">
        <v>593</v>
      </c>
      <c r="E681" s="121" t="s">
        <v>595</v>
      </c>
      <c r="F681" s="117" t="s">
        <v>596</v>
      </c>
      <c r="G681" s="93">
        <v>75.86</v>
      </c>
      <c r="H681" s="27">
        <v>0.65726337991036121</v>
      </c>
      <c r="I681" s="28">
        <f t="shared" si="31"/>
        <v>26</v>
      </c>
      <c r="J681" s="20" t="s">
        <v>932</v>
      </c>
      <c r="L681" s="20" t="s">
        <v>204</v>
      </c>
    </row>
    <row r="682" spans="1:12" ht="17" x14ac:dyDescent="0.2">
      <c r="A682" s="21" t="str">
        <f t="shared" si="28"/>
        <v>IPM2.5-NA</v>
      </c>
      <c r="B682" s="20" t="s">
        <v>7</v>
      </c>
      <c r="C682" s="20" t="s">
        <v>8</v>
      </c>
      <c r="D682" s="116" t="s">
        <v>15</v>
      </c>
      <c r="E682" s="22" t="s">
        <v>16</v>
      </c>
      <c r="F682" s="117" t="s">
        <v>17</v>
      </c>
      <c r="G682" s="93">
        <v>890</v>
      </c>
      <c r="H682" s="27">
        <v>0</v>
      </c>
      <c r="I682" s="28">
        <f t="shared" si="31"/>
        <v>890</v>
      </c>
      <c r="J682" s="20" t="s">
        <v>932</v>
      </c>
      <c r="L682" s="20" t="s">
        <v>204</v>
      </c>
    </row>
    <row r="683" spans="1:12" ht="34" x14ac:dyDescent="0.2">
      <c r="A683" s="21" t="str">
        <f t="shared" si="28"/>
        <v>PSS02</v>
      </c>
      <c r="B683" s="20" t="s">
        <v>7</v>
      </c>
      <c r="C683" s="20" t="s">
        <v>8</v>
      </c>
      <c r="D683" s="116" t="s">
        <v>302</v>
      </c>
      <c r="E683" s="22" t="s">
        <v>303</v>
      </c>
      <c r="F683" s="117" t="s">
        <v>304</v>
      </c>
      <c r="G683" s="93">
        <v>43.5</v>
      </c>
      <c r="H683" s="27">
        <v>0</v>
      </c>
      <c r="I683" s="28">
        <f t="shared" si="31"/>
        <v>43.5</v>
      </c>
      <c r="J683" s="20" t="s">
        <v>932</v>
      </c>
      <c r="L683" s="20" t="s">
        <v>204</v>
      </c>
    </row>
    <row r="684" spans="1:12" s="35" customFormat="1" ht="34" x14ac:dyDescent="0.2">
      <c r="A684" s="21" t="str">
        <f t="shared" si="28"/>
        <v>China FATP Installation charges per room (rack/stack/cable)</v>
      </c>
      <c r="B684" s="35" t="s">
        <v>7</v>
      </c>
      <c r="C684" s="35" t="s">
        <v>10</v>
      </c>
      <c r="D684" s="122" t="s">
        <v>678</v>
      </c>
      <c r="E684" s="123" t="s">
        <v>676</v>
      </c>
      <c r="F684" s="54" t="s">
        <v>676</v>
      </c>
      <c r="G684" s="89">
        <v>22000</v>
      </c>
      <c r="H684" s="56">
        <v>0</v>
      </c>
      <c r="I684" s="57">
        <f t="shared" si="31"/>
        <v>22000</v>
      </c>
      <c r="J684" s="35" t="s">
        <v>932</v>
      </c>
      <c r="K684" s="54"/>
      <c r="L684" s="35" t="s">
        <v>897</v>
      </c>
    </row>
    <row r="685" spans="1:12" s="35" customFormat="1" ht="34" x14ac:dyDescent="0.2">
      <c r="A685" s="21" t="str">
        <f t="shared" si="28"/>
        <v>China Panda Installation charges per room (rack/stack/cable)</v>
      </c>
      <c r="B685" s="35" t="s">
        <v>7</v>
      </c>
      <c r="C685" s="35" t="s">
        <v>10</v>
      </c>
      <c r="D685" s="124" t="s">
        <v>678</v>
      </c>
      <c r="E685" s="125" t="s">
        <v>677</v>
      </c>
      <c r="F685" s="54" t="s">
        <v>677</v>
      </c>
      <c r="G685" s="89">
        <v>5500</v>
      </c>
      <c r="H685" s="56">
        <v>0</v>
      </c>
      <c r="I685" s="57">
        <f t="shared" si="31"/>
        <v>5500</v>
      </c>
      <c r="J685" s="35" t="s">
        <v>932</v>
      </c>
      <c r="K685" s="54"/>
      <c r="L685" s="35" t="s">
        <v>897</v>
      </c>
    </row>
    <row r="686" spans="1:12" s="35" customFormat="1" ht="17" x14ac:dyDescent="0.2">
      <c r="A686" s="21">
        <f t="shared" si="28"/>
        <v>5287.0720000000001</v>
      </c>
      <c r="B686" s="35" t="s">
        <v>7</v>
      </c>
      <c r="C686" s="35" t="s">
        <v>8</v>
      </c>
      <c r="D686" s="126" t="s">
        <v>1082</v>
      </c>
      <c r="E686" s="127">
        <v>5287.0720000000001</v>
      </c>
      <c r="F686" s="128" t="s">
        <v>1083</v>
      </c>
      <c r="G686" s="129"/>
      <c r="H686" s="56"/>
      <c r="I686" s="92">
        <v>10.8</v>
      </c>
      <c r="J686" s="35" t="s">
        <v>932</v>
      </c>
      <c r="K686" s="54"/>
    </row>
    <row r="687" spans="1:12" ht="17" x14ac:dyDescent="0.2">
      <c r="A687" s="21" t="str">
        <f t="shared" si="28"/>
        <v>6206CN</v>
      </c>
      <c r="B687" s="20" t="s">
        <v>7</v>
      </c>
      <c r="C687" s="20" t="s">
        <v>8</v>
      </c>
      <c r="D687" s="130" t="s">
        <v>297</v>
      </c>
      <c r="E687" s="22" t="s">
        <v>298</v>
      </c>
      <c r="F687" s="131" t="s">
        <v>299</v>
      </c>
      <c r="G687" s="93">
        <v>424.26</v>
      </c>
      <c r="H687" s="27">
        <v>0</v>
      </c>
      <c r="I687" s="28">
        <f>G687-H687*G687</f>
        <v>424.26</v>
      </c>
      <c r="J687" s="20" t="s">
        <v>932</v>
      </c>
      <c r="L687" s="20" t="s">
        <v>204</v>
      </c>
    </row>
    <row r="688" spans="1:12" ht="17" x14ac:dyDescent="0.2">
      <c r="A688" s="21" t="str">
        <f t="shared" si="28"/>
        <v xml:space="preserve">AC50-JB-3 </v>
      </c>
      <c r="B688" s="20" t="s">
        <v>7</v>
      </c>
      <c r="C688" s="20" t="s">
        <v>8</v>
      </c>
      <c r="D688" s="130" t="s">
        <v>297</v>
      </c>
      <c r="E688" s="22" t="s">
        <v>300</v>
      </c>
      <c r="F688" s="131" t="s">
        <v>301</v>
      </c>
      <c r="G688" s="93">
        <v>73.800000000000011</v>
      </c>
      <c r="H688" s="27">
        <v>0</v>
      </c>
      <c r="I688" s="28">
        <f>G688-H688*G688</f>
        <v>73.800000000000011</v>
      </c>
      <c r="J688" s="20" t="s">
        <v>932</v>
      </c>
      <c r="L688" s="20" t="s">
        <v>204</v>
      </c>
    </row>
    <row r="689" spans="1:12" ht="17" x14ac:dyDescent="0.2">
      <c r="A689" s="21" t="str">
        <f t="shared" si="28"/>
        <v>OBEL06</v>
      </c>
      <c r="B689" s="20" t="s">
        <v>7</v>
      </c>
      <c r="C689" s="20" t="s">
        <v>8</v>
      </c>
      <c r="D689" s="130" t="s">
        <v>297</v>
      </c>
      <c r="E689" s="132" t="s">
        <v>884</v>
      </c>
      <c r="F689" s="131" t="s">
        <v>889</v>
      </c>
      <c r="G689" s="93">
        <v>139</v>
      </c>
      <c r="H689" s="27">
        <v>0</v>
      </c>
      <c r="I689" s="28">
        <f>G689-H689*G689</f>
        <v>139</v>
      </c>
      <c r="J689" s="20" t="s">
        <v>932</v>
      </c>
      <c r="L689" s="20" t="s">
        <v>204</v>
      </c>
    </row>
    <row r="690" spans="1:12" ht="17" x14ac:dyDescent="0.2">
      <c r="A690" s="21" t="str">
        <f t="shared" si="28"/>
        <v>OBEL04</v>
      </c>
      <c r="B690" s="20" t="s">
        <v>7</v>
      </c>
      <c r="C690" s="20" t="s">
        <v>8</v>
      </c>
      <c r="D690" s="133" t="s">
        <v>297</v>
      </c>
      <c r="E690" s="22" t="s">
        <v>1047</v>
      </c>
      <c r="F690" s="131" t="s">
        <v>1048</v>
      </c>
      <c r="G690" s="95"/>
      <c r="H690" s="27"/>
      <c r="I690" s="33">
        <v>424.26</v>
      </c>
      <c r="J690" s="20" t="s">
        <v>932</v>
      </c>
    </row>
    <row r="691" spans="1:12" s="35" customFormat="1" ht="17" x14ac:dyDescent="0.2">
      <c r="A691" s="21" t="str">
        <f t="shared" si="28"/>
        <v>XL Deploy</v>
      </c>
      <c r="B691" s="35" t="s">
        <v>11</v>
      </c>
      <c r="C691" s="35" t="s">
        <v>11</v>
      </c>
      <c r="D691" s="134" t="s">
        <v>717</v>
      </c>
      <c r="E691" s="134" t="s">
        <v>717</v>
      </c>
      <c r="F691" s="135" t="s">
        <v>812</v>
      </c>
      <c r="G691" s="89">
        <v>262150</v>
      </c>
      <c r="H691" s="56">
        <v>0</v>
      </c>
      <c r="I691" s="57">
        <f t="shared" ref="I691:I719" si="32">G691-H691*G691</f>
        <v>262150</v>
      </c>
      <c r="J691" s="35" t="s">
        <v>933</v>
      </c>
      <c r="K691" s="54"/>
      <c r="L691" s="35" t="s">
        <v>933</v>
      </c>
    </row>
    <row r="692" spans="1:12" s="35" customFormat="1" ht="17" x14ac:dyDescent="0.2">
      <c r="A692" s="21" t="str">
        <f t="shared" si="28"/>
        <v>XCU1017</v>
      </c>
      <c r="B692" s="136" t="s">
        <v>7</v>
      </c>
      <c r="C692" s="136" t="s">
        <v>8</v>
      </c>
      <c r="D692" s="134" t="s">
        <v>886</v>
      </c>
      <c r="E692" s="135" t="s">
        <v>887</v>
      </c>
      <c r="F692" s="135" t="s">
        <v>888</v>
      </c>
      <c r="G692" s="89">
        <v>39</v>
      </c>
      <c r="H692" s="56">
        <v>0</v>
      </c>
      <c r="I692" s="57">
        <f t="shared" si="32"/>
        <v>39</v>
      </c>
      <c r="J692" s="136" t="s">
        <v>932</v>
      </c>
      <c r="K692" s="76"/>
      <c r="L692" s="136" t="s">
        <v>204</v>
      </c>
    </row>
    <row r="693" spans="1:12" s="35" customFormat="1" ht="17" x14ac:dyDescent="0.2">
      <c r="A693" s="21" t="str">
        <f t="shared" si="28"/>
        <v>YourKit Java Profiler License</v>
      </c>
      <c r="B693" s="35" t="s">
        <v>11</v>
      </c>
      <c r="C693" s="35" t="s">
        <v>11</v>
      </c>
      <c r="D693" s="134" t="s">
        <v>713</v>
      </c>
      <c r="E693" s="134" t="s">
        <v>713</v>
      </c>
      <c r="F693" s="135" t="s">
        <v>812</v>
      </c>
      <c r="G693" s="89">
        <v>1000</v>
      </c>
      <c r="H693" s="56">
        <v>0</v>
      </c>
      <c r="I693" s="57">
        <f t="shared" si="32"/>
        <v>1000</v>
      </c>
      <c r="J693" s="35" t="s">
        <v>933</v>
      </c>
      <c r="K693" s="54" t="s">
        <v>1397</v>
      </c>
      <c r="L693" s="35" t="s">
        <v>933</v>
      </c>
    </row>
    <row r="694" spans="1:12" s="35" customFormat="1" ht="18" thickBot="1" x14ac:dyDescent="0.25">
      <c r="A694" s="21" t="str">
        <f t="shared" si="28"/>
        <v>PRP-ZSD-OP-BSC</v>
      </c>
      <c r="B694" s="35" t="s">
        <v>11</v>
      </c>
      <c r="C694" s="35" t="s">
        <v>11</v>
      </c>
      <c r="D694" s="137" t="s">
        <v>709</v>
      </c>
      <c r="E694" s="138" t="s">
        <v>840</v>
      </c>
      <c r="F694" s="138" t="s">
        <v>1290</v>
      </c>
      <c r="G694" s="91">
        <v>10</v>
      </c>
      <c r="H694" s="56">
        <v>0</v>
      </c>
      <c r="I694" s="57">
        <f t="shared" si="32"/>
        <v>10</v>
      </c>
      <c r="J694" s="35" t="s">
        <v>933</v>
      </c>
      <c r="K694" s="54" t="s">
        <v>1398</v>
      </c>
      <c r="L694" s="35" t="s">
        <v>933</v>
      </c>
    </row>
    <row r="695" spans="1:12" s="35" customFormat="1" ht="52" thickBot="1" x14ac:dyDescent="0.25">
      <c r="A695" s="21" t="str">
        <f t="shared" si="28"/>
        <v>SKU: SUB-RM-OP-BSC, Resource Manager Subscription @$49.26 each for 3,167 units</v>
      </c>
      <c r="B695" s="35" t="s">
        <v>11</v>
      </c>
      <c r="C695" s="35" t="s">
        <v>11</v>
      </c>
      <c r="D695" s="35" t="s">
        <v>709</v>
      </c>
      <c r="E695" s="138" t="s">
        <v>896</v>
      </c>
      <c r="F695" s="138" t="s">
        <v>896</v>
      </c>
      <c r="G695" s="89">
        <v>156006.42000000001</v>
      </c>
      <c r="H695" s="56">
        <v>0</v>
      </c>
      <c r="I695" s="57">
        <f t="shared" si="32"/>
        <v>156006.42000000001</v>
      </c>
      <c r="J695" s="35" t="s">
        <v>933</v>
      </c>
      <c r="K695" s="54"/>
      <c r="L695" s="35" t="s">
        <v>933</v>
      </c>
    </row>
    <row r="696" spans="1:12" ht="18" thickBot="1" x14ac:dyDescent="0.25">
      <c r="A696" s="21" t="str">
        <f t="shared" si="28"/>
        <v xml:space="preserve">zLock-zC14-14- aC13-1.2M / Black </v>
      </c>
      <c r="B696" s="20" t="s">
        <v>4</v>
      </c>
      <c r="C696" s="20" t="s">
        <v>8</v>
      </c>
      <c r="D696" s="20" t="s">
        <v>597</v>
      </c>
      <c r="E696" s="22" t="s">
        <v>598</v>
      </c>
      <c r="F696" s="139" t="s">
        <v>599</v>
      </c>
      <c r="G696" s="93">
        <v>14.15</v>
      </c>
      <c r="H696" s="27">
        <v>0</v>
      </c>
      <c r="I696" s="28">
        <v>14.15</v>
      </c>
      <c r="J696" s="20" t="s">
        <v>1148</v>
      </c>
      <c r="L696" s="20" t="s">
        <v>204</v>
      </c>
    </row>
    <row r="697" spans="1:12" ht="18" thickBot="1" x14ac:dyDescent="0.25">
      <c r="A697" s="21" t="str">
        <f t="shared" si="28"/>
        <v>zLock-zC14-14- aC13-1.2M / Blue</v>
      </c>
      <c r="B697" s="20" t="s">
        <v>4</v>
      </c>
      <c r="C697" s="20" t="s">
        <v>8</v>
      </c>
      <c r="D697" s="20" t="s">
        <v>597</v>
      </c>
      <c r="E697" s="22" t="s">
        <v>600</v>
      </c>
      <c r="F697" s="139" t="s">
        <v>601</v>
      </c>
      <c r="G697" s="93">
        <v>15.03</v>
      </c>
      <c r="H697" s="27">
        <v>0</v>
      </c>
      <c r="I697" s="28">
        <v>15.03</v>
      </c>
      <c r="J697" s="20" t="s">
        <v>1148</v>
      </c>
      <c r="L697" s="20" t="s">
        <v>204</v>
      </c>
    </row>
    <row r="698" spans="1:12" ht="17" x14ac:dyDescent="0.2">
      <c r="A698" s="21" t="str">
        <f t="shared" si="28"/>
        <v xml:space="preserve">zLock-zC14-14- aC13-1.5M / Black </v>
      </c>
      <c r="B698" s="20" t="s">
        <v>4</v>
      </c>
      <c r="C698" s="20" t="s">
        <v>8</v>
      </c>
      <c r="D698" s="20" t="s">
        <v>597</v>
      </c>
      <c r="E698" s="22" t="s">
        <v>602</v>
      </c>
      <c r="F698" s="21" t="s">
        <v>603</v>
      </c>
      <c r="G698" s="93">
        <v>15.31</v>
      </c>
      <c r="H698" s="27">
        <v>0</v>
      </c>
      <c r="I698" s="28">
        <f t="shared" si="32"/>
        <v>15.31</v>
      </c>
      <c r="J698" s="20" t="s">
        <v>1148</v>
      </c>
      <c r="L698" s="20" t="s">
        <v>204</v>
      </c>
    </row>
    <row r="699" spans="1:12" ht="17" x14ac:dyDescent="0.2">
      <c r="A699" s="21" t="str">
        <f t="shared" si="28"/>
        <v>zLock-zC14-14- aC13-1.5M / Blue</v>
      </c>
      <c r="B699" s="20" t="s">
        <v>4</v>
      </c>
      <c r="C699" s="20" t="s">
        <v>8</v>
      </c>
      <c r="D699" s="20" t="s">
        <v>597</v>
      </c>
      <c r="E699" s="22" t="s">
        <v>604</v>
      </c>
      <c r="F699" s="21" t="s">
        <v>605</v>
      </c>
      <c r="G699" s="93">
        <v>16.239999999999998</v>
      </c>
      <c r="H699" s="27">
        <v>0</v>
      </c>
      <c r="I699" s="28">
        <f t="shared" si="32"/>
        <v>16.239999999999998</v>
      </c>
      <c r="J699" s="20" t="s">
        <v>1148</v>
      </c>
      <c r="L699" s="20" t="s">
        <v>204</v>
      </c>
    </row>
    <row r="700" spans="1:12" ht="17" x14ac:dyDescent="0.2">
      <c r="A700" s="21" t="str">
        <f t="shared" si="28"/>
        <v xml:space="preserve">zLock-zC14-14- aC13-1M / Black </v>
      </c>
      <c r="B700" s="20" t="s">
        <v>4</v>
      </c>
      <c r="C700" s="20" t="s">
        <v>8</v>
      </c>
      <c r="D700" s="20" t="s">
        <v>597</v>
      </c>
      <c r="E700" s="22" t="s">
        <v>606</v>
      </c>
      <c r="F700" s="21" t="s">
        <v>607</v>
      </c>
      <c r="G700" s="93">
        <v>13.12</v>
      </c>
      <c r="H700" s="27">
        <v>0</v>
      </c>
      <c r="I700" s="28">
        <f t="shared" si="32"/>
        <v>13.12</v>
      </c>
      <c r="J700" s="20" t="s">
        <v>1148</v>
      </c>
      <c r="L700" s="20" t="s">
        <v>204</v>
      </c>
    </row>
    <row r="701" spans="1:12" ht="17" x14ac:dyDescent="0.2">
      <c r="A701" s="21" t="str">
        <f t="shared" si="28"/>
        <v>zLock-zC14-14- aC13-1M / Blue</v>
      </c>
      <c r="B701" s="20" t="s">
        <v>4</v>
      </c>
      <c r="C701" s="20" t="s">
        <v>8</v>
      </c>
      <c r="D701" s="20" t="s">
        <v>597</v>
      </c>
      <c r="E701" s="22" t="s">
        <v>608</v>
      </c>
      <c r="F701" s="21" t="s">
        <v>609</v>
      </c>
      <c r="G701" s="93">
        <v>14.04</v>
      </c>
      <c r="H701" s="27">
        <v>0</v>
      </c>
      <c r="I701" s="28">
        <f t="shared" si="32"/>
        <v>14.04</v>
      </c>
      <c r="J701" s="20" t="s">
        <v>1148</v>
      </c>
      <c r="L701" s="20" t="s">
        <v>204</v>
      </c>
    </row>
    <row r="702" spans="1:12" ht="17" x14ac:dyDescent="0.2">
      <c r="A702" s="21" t="str">
        <f t="shared" si="28"/>
        <v xml:space="preserve">zlock-zC14-C14- C15-1.5M / Black </v>
      </c>
      <c r="B702" s="20" t="s">
        <v>4</v>
      </c>
      <c r="C702" s="20" t="s">
        <v>8</v>
      </c>
      <c r="D702" s="20" t="s">
        <v>597</v>
      </c>
      <c r="E702" s="22" t="s">
        <v>610</v>
      </c>
      <c r="F702" s="21" t="s">
        <v>611</v>
      </c>
      <c r="G702" s="93">
        <v>15.96</v>
      </c>
      <c r="H702" s="27">
        <v>0</v>
      </c>
      <c r="I702" s="28">
        <f t="shared" si="32"/>
        <v>15.96</v>
      </c>
      <c r="J702" s="20" t="s">
        <v>1148</v>
      </c>
      <c r="L702" s="20" t="s">
        <v>204</v>
      </c>
    </row>
    <row r="703" spans="1:12" ht="17" x14ac:dyDescent="0.2">
      <c r="A703" s="21" t="str">
        <f t="shared" si="28"/>
        <v>zlock-zC14-C14- C15-1.5M / Blue</v>
      </c>
      <c r="B703" s="20" t="s">
        <v>4</v>
      </c>
      <c r="C703" s="20" t="s">
        <v>8</v>
      </c>
      <c r="D703" s="20" t="s">
        <v>597</v>
      </c>
      <c r="E703" s="22" t="s">
        <v>612</v>
      </c>
      <c r="F703" s="21" t="s">
        <v>613</v>
      </c>
      <c r="G703" s="93">
        <v>16.899999999999999</v>
      </c>
      <c r="H703" s="27">
        <v>0</v>
      </c>
      <c r="I703" s="28">
        <f t="shared" si="32"/>
        <v>16.899999999999999</v>
      </c>
      <c r="J703" s="20" t="s">
        <v>1148</v>
      </c>
      <c r="L703" s="20" t="s">
        <v>204</v>
      </c>
    </row>
    <row r="704" spans="1:12" ht="34" x14ac:dyDescent="0.2">
      <c r="A704" s="21" t="str">
        <f t="shared" si="28"/>
        <v xml:space="preserve">zlock-zC20-C20- C19-1.5M / Black </v>
      </c>
      <c r="B704" s="20" t="s">
        <v>4</v>
      </c>
      <c r="C704" s="20" t="s">
        <v>8</v>
      </c>
      <c r="D704" s="31" t="s">
        <v>597</v>
      </c>
      <c r="E704" s="22" t="s">
        <v>973</v>
      </c>
      <c r="F704" s="31" t="s">
        <v>974</v>
      </c>
      <c r="G704" s="32">
        <v>24.7</v>
      </c>
      <c r="H704" s="27">
        <v>0</v>
      </c>
      <c r="I704" s="28">
        <f t="shared" si="32"/>
        <v>24.7</v>
      </c>
      <c r="J704" s="20" t="s">
        <v>1148</v>
      </c>
      <c r="K704" s="21" t="s">
        <v>982</v>
      </c>
      <c r="L704" s="20" t="s">
        <v>204</v>
      </c>
    </row>
    <row r="705" spans="1:12" ht="34" x14ac:dyDescent="0.2">
      <c r="A705" s="21" t="str">
        <f t="shared" si="28"/>
        <v>zlock-zC20-C20- C19-1.5M / Blue</v>
      </c>
      <c r="B705" s="20" t="s">
        <v>4</v>
      </c>
      <c r="C705" s="20" t="s">
        <v>8</v>
      </c>
      <c r="D705" s="31" t="s">
        <v>597</v>
      </c>
      <c r="E705" s="22" t="s">
        <v>975</v>
      </c>
      <c r="F705" s="31" t="s">
        <v>976</v>
      </c>
      <c r="G705" s="32">
        <v>22.61</v>
      </c>
      <c r="H705" s="27">
        <v>0</v>
      </c>
      <c r="I705" s="28">
        <f t="shared" si="32"/>
        <v>22.61</v>
      </c>
      <c r="J705" s="20" t="s">
        <v>1148</v>
      </c>
      <c r="K705" s="21" t="s">
        <v>982</v>
      </c>
      <c r="L705" s="20" t="s">
        <v>204</v>
      </c>
    </row>
    <row r="706" spans="1:12" ht="34" x14ac:dyDescent="0.2">
      <c r="A706" s="21" t="str">
        <f t="shared" si="28"/>
        <v xml:space="preserve">zlock-zC20-C20- C19-1M / Black </v>
      </c>
      <c r="B706" s="20" t="s">
        <v>4</v>
      </c>
      <c r="C706" s="20" t="s">
        <v>8</v>
      </c>
      <c r="D706" s="31" t="s">
        <v>597</v>
      </c>
      <c r="E706" s="22" t="s">
        <v>977</v>
      </c>
      <c r="F706" s="31" t="s">
        <v>978</v>
      </c>
      <c r="G706" s="32">
        <v>17.399999999999999</v>
      </c>
      <c r="H706" s="27">
        <v>0</v>
      </c>
      <c r="I706" s="28">
        <f t="shared" si="32"/>
        <v>17.399999999999999</v>
      </c>
      <c r="J706" s="20" t="s">
        <v>1148</v>
      </c>
      <c r="K706" s="21" t="s">
        <v>982</v>
      </c>
      <c r="L706" s="20" t="s">
        <v>204</v>
      </c>
    </row>
    <row r="707" spans="1:12" ht="34" x14ac:dyDescent="0.2">
      <c r="A707" s="21" t="str">
        <f t="shared" ref="A707:A745" si="33">+E707</f>
        <v>zlock-zC20-C20- C19-1M / Blue</v>
      </c>
      <c r="B707" s="20" t="s">
        <v>4</v>
      </c>
      <c r="C707" s="20" t="s">
        <v>8</v>
      </c>
      <c r="D707" s="31" t="s">
        <v>597</v>
      </c>
      <c r="E707" s="22" t="s">
        <v>979</v>
      </c>
      <c r="F707" s="31" t="s">
        <v>980</v>
      </c>
      <c r="G707" s="32">
        <v>18.329999999999998</v>
      </c>
      <c r="H707" s="27">
        <v>0</v>
      </c>
      <c r="I707" s="28">
        <f t="shared" si="32"/>
        <v>18.329999999999998</v>
      </c>
      <c r="J707" s="20" t="s">
        <v>1148</v>
      </c>
      <c r="K707" s="21" t="s">
        <v>982</v>
      </c>
      <c r="L707" s="20" t="s">
        <v>204</v>
      </c>
    </row>
    <row r="708" spans="1:12" ht="17" x14ac:dyDescent="0.2">
      <c r="A708" s="21" t="str">
        <f t="shared" si="33"/>
        <v>PAN-PA-5220-TP-3YR-HA2</v>
      </c>
      <c r="B708" s="20" t="s">
        <v>3</v>
      </c>
      <c r="C708" s="20" t="s">
        <v>8</v>
      </c>
      <c r="D708" s="31" t="s">
        <v>708</v>
      </c>
      <c r="E708" s="21" t="s">
        <v>1187</v>
      </c>
      <c r="F708" s="31" t="s">
        <v>962</v>
      </c>
      <c r="G708" s="32">
        <v>18500</v>
      </c>
      <c r="H708" s="27">
        <v>0.32</v>
      </c>
      <c r="I708" s="79">
        <f t="shared" si="32"/>
        <v>12580</v>
      </c>
      <c r="J708" s="20" t="s">
        <v>1129</v>
      </c>
      <c r="L708" s="20" t="s">
        <v>204</v>
      </c>
    </row>
    <row r="709" spans="1:12" ht="17" x14ac:dyDescent="0.2">
      <c r="A709" s="21" t="str">
        <f t="shared" si="33"/>
        <v>E-X4134A</v>
      </c>
      <c r="B709" s="20" t="s">
        <v>1188</v>
      </c>
      <c r="C709" s="20" t="s">
        <v>8</v>
      </c>
      <c r="D709" s="31" t="s">
        <v>279</v>
      </c>
      <c r="E709" s="21" t="s">
        <v>1189</v>
      </c>
      <c r="F709" s="31" t="s">
        <v>1190</v>
      </c>
      <c r="G709" s="32">
        <v>12943.8</v>
      </c>
      <c r="H709" s="27">
        <v>0.74990033838594539</v>
      </c>
      <c r="I709" s="79">
        <f t="shared" si="32"/>
        <v>3237.24</v>
      </c>
      <c r="J709" s="20" t="s">
        <v>934</v>
      </c>
      <c r="L709" s="20" t="s">
        <v>204</v>
      </c>
    </row>
    <row r="710" spans="1:12" ht="17" x14ac:dyDescent="0.2">
      <c r="A710" s="21" t="str">
        <f t="shared" si="33"/>
        <v>QK753C</v>
      </c>
      <c r="B710" s="20" t="s">
        <v>3</v>
      </c>
      <c r="C710" s="20" t="s">
        <v>8</v>
      </c>
      <c r="D710" s="140" t="s">
        <v>1161</v>
      </c>
      <c r="E710" s="7" t="s">
        <v>1162</v>
      </c>
      <c r="F710" s="39" t="s">
        <v>1163</v>
      </c>
      <c r="G710" s="26">
        <v>21060.6</v>
      </c>
      <c r="H710" s="27">
        <v>0.45</v>
      </c>
      <c r="I710" s="79">
        <f t="shared" si="32"/>
        <v>11583.329999999998</v>
      </c>
      <c r="J710" s="20" t="s">
        <v>934</v>
      </c>
      <c r="L710" s="20" t="s">
        <v>204</v>
      </c>
    </row>
    <row r="711" spans="1:12" ht="17" x14ac:dyDescent="0.2">
      <c r="A711" s="21" t="str">
        <f t="shared" si="33"/>
        <v>H1K92A3</v>
      </c>
      <c r="B711" s="20" t="s">
        <v>3</v>
      </c>
      <c r="C711" s="20" t="s">
        <v>8</v>
      </c>
      <c r="D711" s="140" t="s">
        <v>1161</v>
      </c>
      <c r="E711" s="7" t="s">
        <v>1157</v>
      </c>
      <c r="F711" s="39" t="s">
        <v>1158</v>
      </c>
      <c r="G711" s="26">
        <v>9136.7800000000007</v>
      </c>
      <c r="H711" s="27">
        <v>0.25</v>
      </c>
      <c r="I711" s="79">
        <f t="shared" si="32"/>
        <v>6852.5850000000009</v>
      </c>
      <c r="J711" s="20" t="s">
        <v>934</v>
      </c>
      <c r="L711" s="20" t="s">
        <v>204</v>
      </c>
    </row>
    <row r="712" spans="1:12" ht="17" x14ac:dyDescent="0.2">
      <c r="A712" s="21" t="str">
        <f t="shared" si="33"/>
        <v>H1K92A3     ZHG</v>
      </c>
      <c r="B712" s="20" t="s">
        <v>3</v>
      </c>
      <c r="C712" s="20" t="s">
        <v>8</v>
      </c>
      <c r="D712" s="140" t="s">
        <v>1161</v>
      </c>
      <c r="E712" s="7" t="s">
        <v>1164</v>
      </c>
      <c r="F712" s="39" t="s">
        <v>1160</v>
      </c>
      <c r="G712" s="26">
        <v>445</v>
      </c>
      <c r="H712" s="27">
        <v>0.65029999999999999</v>
      </c>
      <c r="I712" s="79">
        <f t="shared" si="32"/>
        <v>155.61650000000003</v>
      </c>
      <c r="J712" s="20" t="s">
        <v>934</v>
      </c>
      <c r="L712" s="20" t="s">
        <v>204</v>
      </c>
    </row>
    <row r="713" spans="1:12" ht="17" x14ac:dyDescent="0.2">
      <c r="A713" s="21" t="str">
        <f t="shared" si="33"/>
        <v>QR481C</v>
      </c>
      <c r="B713" s="140" t="s">
        <v>3</v>
      </c>
      <c r="C713" s="140" t="s">
        <v>8</v>
      </c>
      <c r="D713" s="140" t="s">
        <v>1161</v>
      </c>
      <c r="E713" s="141" t="s">
        <v>1155</v>
      </c>
      <c r="F713" s="140" t="s">
        <v>1156</v>
      </c>
      <c r="G713" s="26">
        <v>52583.3</v>
      </c>
      <c r="H713" s="27">
        <v>0.45</v>
      </c>
      <c r="I713" s="79">
        <f t="shared" si="32"/>
        <v>28920.815000000002</v>
      </c>
      <c r="J713" s="20" t="s">
        <v>934</v>
      </c>
      <c r="L713" s="20" t="s">
        <v>204</v>
      </c>
    </row>
    <row r="714" spans="1:12" ht="17" x14ac:dyDescent="0.2">
      <c r="A714" s="21" t="str">
        <f t="shared" si="33"/>
        <v>H1K92A3</v>
      </c>
      <c r="B714" s="140" t="s">
        <v>3</v>
      </c>
      <c r="C714" s="140" t="s">
        <v>8</v>
      </c>
      <c r="D714" s="140" t="s">
        <v>1161</v>
      </c>
      <c r="E714" s="141" t="s">
        <v>1157</v>
      </c>
      <c r="F714" s="140" t="s">
        <v>1158</v>
      </c>
      <c r="G714" s="26">
        <v>18247.900000000001</v>
      </c>
      <c r="H714" s="27">
        <v>0.25</v>
      </c>
      <c r="I714" s="79">
        <f t="shared" si="32"/>
        <v>13685.925000000001</v>
      </c>
      <c r="J714" s="20" t="s">
        <v>934</v>
      </c>
      <c r="L714" s="20" t="s">
        <v>204</v>
      </c>
    </row>
    <row r="715" spans="1:12" ht="17" x14ac:dyDescent="0.2">
      <c r="A715" s="21" t="str">
        <f t="shared" si="33"/>
        <v>QK724A</v>
      </c>
      <c r="B715" s="140" t="s">
        <v>3</v>
      </c>
      <c r="C715" s="140" t="s">
        <v>8</v>
      </c>
      <c r="D715" s="140" t="s">
        <v>1161</v>
      </c>
      <c r="E715" s="141" t="s">
        <v>1159</v>
      </c>
      <c r="F715" s="140" t="s">
        <v>1160</v>
      </c>
      <c r="G715" s="26">
        <v>405</v>
      </c>
      <c r="H715" s="27">
        <v>0.65029999999999999</v>
      </c>
      <c r="I715" s="79">
        <f t="shared" si="32"/>
        <v>141.62850000000003</v>
      </c>
      <c r="J715" s="20" t="s">
        <v>934</v>
      </c>
      <c r="L715" s="20" t="s">
        <v>204</v>
      </c>
    </row>
    <row r="716" spans="1:12" ht="17" x14ac:dyDescent="0.2">
      <c r="A716" s="21" t="str">
        <f t="shared" si="33"/>
        <v>PKG-3560-HPTRGM4-8x10GE</v>
      </c>
      <c r="B716" s="20" t="s">
        <v>3</v>
      </c>
      <c r="C716" s="20" t="s">
        <v>8</v>
      </c>
      <c r="D716" s="29" t="s">
        <v>707</v>
      </c>
      <c r="E716" s="36" t="s">
        <v>1200</v>
      </c>
      <c r="F716" s="142" t="s">
        <v>1202</v>
      </c>
      <c r="G716" s="84">
        <v>140000</v>
      </c>
      <c r="H716" s="27">
        <v>0</v>
      </c>
      <c r="I716" s="79">
        <f t="shared" si="32"/>
        <v>140000</v>
      </c>
      <c r="J716" s="20" t="s">
        <v>931</v>
      </c>
      <c r="L716" s="20" t="s">
        <v>204</v>
      </c>
    </row>
    <row r="717" spans="1:12" ht="17" x14ac:dyDescent="0.2">
      <c r="A717" s="21" t="str">
        <f t="shared" si="33"/>
        <v>LIC-SolAdmin-Appl</v>
      </c>
      <c r="B717" s="20" t="s">
        <v>3</v>
      </c>
      <c r="C717" s="20" t="s">
        <v>8</v>
      </c>
      <c r="D717" s="29" t="s">
        <v>707</v>
      </c>
      <c r="E717" s="31" t="s">
        <v>927</v>
      </c>
      <c r="F717" s="78" t="s">
        <v>930</v>
      </c>
      <c r="G717" s="32">
        <v>0</v>
      </c>
      <c r="H717" s="27">
        <v>0</v>
      </c>
      <c r="I717" s="79">
        <f t="shared" ref="I717" si="34">G717*(1-H717)</f>
        <v>0</v>
      </c>
      <c r="J717" s="20" t="s">
        <v>931</v>
      </c>
      <c r="L717" s="20" t="s">
        <v>204</v>
      </c>
    </row>
    <row r="718" spans="1:12" ht="34" x14ac:dyDescent="0.2">
      <c r="A718" s="21" t="str">
        <f t="shared" si="33"/>
        <v>MTCE-H/W-STD-002</v>
      </c>
      <c r="B718" s="20" t="s">
        <v>3</v>
      </c>
      <c r="C718" s="20" t="s">
        <v>9</v>
      </c>
      <c r="D718" s="29" t="s">
        <v>707</v>
      </c>
      <c r="E718" s="31" t="s">
        <v>928</v>
      </c>
      <c r="F718" s="78" t="s">
        <v>935</v>
      </c>
      <c r="G718" s="32">
        <v>22500</v>
      </c>
      <c r="H718" s="27">
        <v>0</v>
      </c>
      <c r="I718" s="79">
        <f t="shared" si="32"/>
        <v>22500</v>
      </c>
      <c r="J718" s="20" t="s">
        <v>931</v>
      </c>
      <c r="L718" s="20" t="s">
        <v>204</v>
      </c>
    </row>
    <row r="719" spans="1:12" ht="34" x14ac:dyDescent="0.2">
      <c r="A719" s="21" t="str">
        <f t="shared" si="33"/>
        <v xml:space="preserve">OS-ONTAP1- CAP2-BASE - FAS8200 MC Qty 12 1.8TB </v>
      </c>
      <c r="B719" s="143" t="s">
        <v>1</v>
      </c>
      <c r="C719" s="6" t="s">
        <v>8</v>
      </c>
      <c r="D719" s="96" t="s">
        <v>279</v>
      </c>
      <c r="E719" s="70" t="s">
        <v>1227</v>
      </c>
      <c r="F719" s="144" t="s">
        <v>1203</v>
      </c>
      <c r="G719" s="145">
        <v>381665.04</v>
      </c>
      <c r="H719" s="146">
        <v>0.48130000000000001</v>
      </c>
      <c r="I719" s="147">
        <f t="shared" si="32"/>
        <v>197969.65624799998</v>
      </c>
      <c r="J719" s="20" t="s">
        <v>934</v>
      </c>
      <c r="L719" s="20" t="s">
        <v>204</v>
      </c>
    </row>
    <row r="720" spans="1:12" ht="17" x14ac:dyDescent="0.2">
      <c r="A720" s="21" t="str">
        <f t="shared" si="33"/>
        <v>EF570A 8 x 3.8</v>
      </c>
      <c r="B720" s="143" t="s">
        <v>1</v>
      </c>
      <c r="C720" s="143" t="s">
        <v>8</v>
      </c>
      <c r="D720" s="148" t="s">
        <v>279</v>
      </c>
      <c r="E720" s="70" t="s">
        <v>1304</v>
      </c>
      <c r="F720" s="82" t="s">
        <v>1276</v>
      </c>
      <c r="G720" s="149">
        <v>120272.04</v>
      </c>
      <c r="H720" s="10">
        <v>0.76380000000000003</v>
      </c>
      <c r="I720" s="147">
        <v>30068.01</v>
      </c>
      <c r="J720" s="20" t="s">
        <v>934</v>
      </c>
      <c r="L720" s="20" t="s">
        <v>204</v>
      </c>
    </row>
    <row r="721" spans="1:12" ht="17" x14ac:dyDescent="0.2">
      <c r="A721" s="21" t="str">
        <f t="shared" si="33"/>
        <v>OS- SANTRICITY1 EF570A 8x3.8</v>
      </c>
      <c r="B721" s="143" t="s">
        <v>1</v>
      </c>
      <c r="C721" s="143" t="s">
        <v>8</v>
      </c>
      <c r="D721" s="148" t="s">
        <v>279</v>
      </c>
      <c r="E721" s="70" t="s">
        <v>1228</v>
      </c>
      <c r="F721" s="82" t="s">
        <v>1229</v>
      </c>
      <c r="G721" s="150">
        <v>106.98</v>
      </c>
      <c r="H721" s="10">
        <f>1-I721/G721</f>
        <v>0.81482520097214439</v>
      </c>
      <c r="I721" s="151">
        <v>19.809999999999999</v>
      </c>
      <c r="J721" s="20" t="s">
        <v>934</v>
      </c>
      <c r="L721" s="20" t="s">
        <v>204</v>
      </c>
    </row>
    <row r="722" spans="1:12" ht="17" x14ac:dyDescent="0.2">
      <c r="A722" s="21" t="str">
        <f t="shared" si="33"/>
        <v>CS-O2 EF570A 8x3.8</v>
      </c>
      <c r="B722" s="143" t="s">
        <v>1</v>
      </c>
      <c r="C722" s="20" t="s">
        <v>9</v>
      </c>
      <c r="D722" s="148" t="s">
        <v>279</v>
      </c>
      <c r="E722" s="70" t="s">
        <v>1230</v>
      </c>
      <c r="F722" s="82" t="s">
        <v>1231</v>
      </c>
      <c r="G722" s="150">
        <v>23656.61</v>
      </c>
      <c r="H722" s="10">
        <v>0.76380000000000003</v>
      </c>
      <c r="I722" s="151">
        <v>3548.49</v>
      </c>
      <c r="J722" s="20" t="s">
        <v>934</v>
      </c>
      <c r="L722" s="20" t="s">
        <v>204</v>
      </c>
    </row>
    <row r="723" spans="1:12" ht="17" x14ac:dyDescent="0.2">
      <c r="A723" s="21" t="str">
        <f>+E723</f>
        <v>EF570A 24 X 3.8TB</v>
      </c>
      <c r="B723" s="143" t="s">
        <v>1</v>
      </c>
      <c r="C723" s="143" t="s">
        <v>8</v>
      </c>
      <c r="D723" s="148" t="s">
        <v>279</v>
      </c>
      <c r="E723" s="152" t="s">
        <v>1279</v>
      </c>
      <c r="F723" s="148" t="s">
        <v>1205</v>
      </c>
      <c r="G723" s="149">
        <v>229136.04</v>
      </c>
      <c r="H723" s="10">
        <v>0.76939999999999997</v>
      </c>
      <c r="I723" s="147">
        <v>57284.01</v>
      </c>
      <c r="J723" s="20" t="s">
        <v>934</v>
      </c>
      <c r="L723" s="20" t="s">
        <v>204</v>
      </c>
    </row>
    <row r="724" spans="1:12" ht="17" x14ac:dyDescent="0.2">
      <c r="A724" s="21" t="str">
        <f t="shared" si="33"/>
        <v>OS- SANTRICITY1 EF570A 24 X 3.8TB</v>
      </c>
      <c r="B724" s="143" t="s">
        <v>1</v>
      </c>
      <c r="C724" s="143" t="s">
        <v>8</v>
      </c>
      <c r="D724" s="148" t="s">
        <v>279</v>
      </c>
      <c r="E724" s="70" t="s">
        <v>1232</v>
      </c>
      <c r="F724" s="82" t="s">
        <v>1229</v>
      </c>
      <c r="G724" s="150">
        <v>106.98</v>
      </c>
      <c r="H724" s="10">
        <f>1-I724/G724</f>
        <v>0.81482520097214439</v>
      </c>
      <c r="I724" s="151">
        <v>19.809999999999999</v>
      </c>
      <c r="J724" s="20" t="s">
        <v>934</v>
      </c>
      <c r="L724" s="20" t="s">
        <v>204</v>
      </c>
    </row>
    <row r="725" spans="1:12" ht="17" x14ac:dyDescent="0.2">
      <c r="A725" s="21" t="str">
        <f t="shared" si="33"/>
        <v>CS-O2 EF570A 24 X 3.8TB</v>
      </c>
      <c r="B725" s="143" t="s">
        <v>1</v>
      </c>
      <c r="C725" s="20" t="s">
        <v>9</v>
      </c>
      <c r="D725" s="148" t="s">
        <v>279</v>
      </c>
      <c r="E725" s="70" t="s">
        <v>1233</v>
      </c>
      <c r="F725" s="82" t="s">
        <v>1231</v>
      </c>
      <c r="G725" s="149">
        <v>53166.14</v>
      </c>
      <c r="H725" s="10">
        <v>0.85000001880896381</v>
      </c>
      <c r="I725" s="153">
        <v>7974.92</v>
      </c>
      <c r="J725" s="20" t="s">
        <v>934</v>
      </c>
      <c r="L725" s="20" t="s">
        <v>204</v>
      </c>
    </row>
    <row r="726" spans="1:12" ht="17" x14ac:dyDescent="0.2">
      <c r="A726" s="21" t="str">
        <f t="shared" si="33"/>
        <v>DE224c 24x3.8TB</v>
      </c>
      <c r="B726" s="143" t="s">
        <v>1</v>
      </c>
      <c r="C726" s="143" t="s">
        <v>8</v>
      </c>
      <c r="D726" s="148" t="s">
        <v>279</v>
      </c>
      <c r="E726" s="152" t="s">
        <v>1234</v>
      </c>
      <c r="F726" s="82" t="s">
        <v>1235</v>
      </c>
      <c r="G726" s="150">
        <v>221604.12</v>
      </c>
      <c r="H726" s="10">
        <f>1-I726/G726</f>
        <v>0.80555853383953324</v>
      </c>
      <c r="I726" s="151">
        <v>43089.03</v>
      </c>
      <c r="J726" s="20" t="s">
        <v>934</v>
      </c>
      <c r="L726" s="20" t="s">
        <v>204</v>
      </c>
    </row>
    <row r="727" spans="1:12" ht="17" x14ac:dyDescent="0.2">
      <c r="A727" s="21" t="str">
        <f t="shared" si="33"/>
        <v>OS- SANTRICITY1 - DE224c 24x3.8TB</v>
      </c>
      <c r="B727" s="143" t="s">
        <v>1</v>
      </c>
      <c r="C727" s="143" t="s">
        <v>8</v>
      </c>
      <c r="D727" s="148" t="s">
        <v>279</v>
      </c>
      <c r="E727" s="152" t="s">
        <v>1236</v>
      </c>
      <c r="F727" s="82" t="s">
        <v>1229</v>
      </c>
      <c r="G727" s="150">
        <v>106.98</v>
      </c>
      <c r="H727" s="154">
        <f>1-I727/G727</f>
        <v>0.81482520097214439</v>
      </c>
      <c r="I727" s="150">
        <v>19.809999999999999</v>
      </c>
      <c r="J727" s="20" t="s">
        <v>934</v>
      </c>
      <c r="L727" s="20" t="s">
        <v>204</v>
      </c>
    </row>
    <row r="728" spans="1:12" ht="17" x14ac:dyDescent="0.2">
      <c r="A728" s="21" t="str">
        <f t="shared" si="33"/>
        <v>CS-O2 - DE224c 24x3.8TB</v>
      </c>
      <c r="B728" s="143" t="s">
        <v>1</v>
      </c>
      <c r="C728" s="20" t="s">
        <v>9</v>
      </c>
      <c r="D728" s="148" t="s">
        <v>279</v>
      </c>
      <c r="E728" s="70" t="s">
        <v>1237</v>
      </c>
      <c r="F728" s="82" t="s">
        <v>1231</v>
      </c>
      <c r="G728" s="150">
        <v>58583.69</v>
      </c>
      <c r="H728" s="10">
        <f>1-I728/G728</f>
        <v>0.85000005974359083</v>
      </c>
      <c r="I728" s="151">
        <v>8787.5499999999993</v>
      </c>
      <c r="J728" s="20" t="s">
        <v>934</v>
      </c>
      <c r="L728" s="20" t="s">
        <v>204</v>
      </c>
    </row>
    <row r="729" spans="1:12" ht="17" x14ac:dyDescent="0.2">
      <c r="A729" s="21" t="str">
        <f t="shared" si="33"/>
        <v>DS224c 12x15.3TB</v>
      </c>
      <c r="B729" s="143" t="s">
        <v>1</v>
      </c>
      <c r="C729" s="143" t="s">
        <v>8</v>
      </c>
      <c r="D729" s="148" t="s">
        <v>279</v>
      </c>
      <c r="E729" s="70" t="s">
        <v>1238</v>
      </c>
      <c r="F729" s="144" t="s">
        <v>1239</v>
      </c>
      <c r="G729" s="150">
        <v>316683</v>
      </c>
      <c r="H729" s="10">
        <v>0.66147551336825794</v>
      </c>
      <c r="I729" s="151">
        <v>107204.95</v>
      </c>
      <c r="J729" s="20" t="s">
        <v>934</v>
      </c>
      <c r="L729" s="20" t="s">
        <v>204</v>
      </c>
    </row>
    <row r="730" spans="1:12" ht="17" x14ac:dyDescent="0.2">
      <c r="A730" s="21" t="str">
        <f t="shared" si="33"/>
        <v>OS-ONTAP - DS224c 12x15.3TB</v>
      </c>
      <c r="B730" s="143" t="s">
        <v>1</v>
      </c>
      <c r="C730" s="143" t="s">
        <v>8</v>
      </c>
      <c r="D730" s="148" t="s">
        <v>279</v>
      </c>
      <c r="E730" s="70" t="s">
        <v>1240</v>
      </c>
      <c r="F730" s="144" t="s">
        <v>1241</v>
      </c>
      <c r="G730" s="150">
        <v>285.14</v>
      </c>
      <c r="H730" s="154">
        <f>1-I730/G730</f>
        <v>0.83169671038787962</v>
      </c>
      <c r="I730" s="150">
        <v>47.99</v>
      </c>
      <c r="J730" s="20" t="s">
        <v>934</v>
      </c>
      <c r="L730" s="20" t="s">
        <v>204</v>
      </c>
    </row>
    <row r="731" spans="1:12" ht="17" x14ac:dyDescent="0.2">
      <c r="A731" s="21" t="str">
        <f t="shared" si="33"/>
        <v>CS-O2 - DS224c 12x15.3TB</v>
      </c>
      <c r="B731" s="143" t="s">
        <v>1</v>
      </c>
      <c r="C731" s="20" t="s">
        <v>9</v>
      </c>
      <c r="D731" s="148" t="s">
        <v>279</v>
      </c>
      <c r="E731" s="70" t="s">
        <v>1242</v>
      </c>
      <c r="F731" s="82" t="s">
        <v>1231</v>
      </c>
      <c r="G731" s="150">
        <v>321301.76000000001</v>
      </c>
      <c r="H731" s="10">
        <v>0.8499999502025759</v>
      </c>
      <c r="I731" s="151">
        <v>48195.28</v>
      </c>
      <c r="J731" s="20" t="s">
        <v>934</v>
      </c>
      <c r="L731" s="20" t="s">
        <v>204</v>
      </c>
    </row>
    <row r="732" spans="1:12" ht="34" x14ac:dyDescent="0.2">
      <c r="A732" s="21" t="str">
        <f t="shared" si="33"/>
        <v>FAS8200 MC 4x1.8TB DS224c</v>
      </c>
      <c r="B732" s="143" t="s">
        <v>1</v>
      </c>
      <c r="C732" s="143" t="s">
        <v>8</v>
      </c>
      <c r="D732" s="148" t="s">
        <v>279</v>
      </c>
      <c r="E732" s="70" t="s">
        <v>1243</v>
      </c>
      <c r="F732" s="144" t="s">
        <v>1244</v>
      </c>
      <c r="G732" s="150">
        <v>480206.8</v>
      </c>
      <c r="H732" s="10">
        <v>0.59243126086511055</v>
      </c>
      <c r="I732" s="151">
        <v>195717.28</v>
      </c>
      <c r="J732" s="20" t="s">
        <v>934</v>
      </c>
      <c r="L732" s="20" t="s">
        <v>204</v>
      </c>
    </row>
    <row r="733" spans="1:12" ht="34" x14ac:dyDescent="0.2">
      <c r="A733" s="21" t="str">
        <f t="shared" si="33"/>
        <v>OS-ONTAP FAS8200 MC 4x1.8TB DS224c</v>
      </c>
      <c r="B733" s="143" t="s">
        <v>1</v>
      </c>
      <c r="C733" s="20" t="s">
        <v>9</v>
      </c>
      <c r="D733" s="148" t="s">
        <v>279</v>
      </c>
      <c r="E733" s="70" t="s">
        <v>1245</v>
      </c>
      <c r="F733" s="144" t="s">
        <v>1246</v>
      </c>
      <c r="G733" s="9">
        <v>1579</v>
      </c>
      <c r="H733" s="10">
        <v>0.23717542748575049</v>
      </c>
      <c r="I733" s="11">
        <v>1204.5</v>
      </c>
      <c r="J733" s="20" t="s">
        <v>934</v>
      </c>
      <c r="L733" s="20" t="s">
        <v>204</v>
      </c>
    </row>
    <row r="734" spans="1:12" ht="17" x14ac:dyDescent="0.2">
      <c r="A734" s="21" t="str">
        <f t="shared" si="33"/>
        <v>CS-O2 FAS8200 MC 4x1.8TB DS224c</v>
      </c>
      <c r="B734" s="143" t="s">
        <v>1</v>
      </c>
      <c r="C734" s="20" t="s">
        <v>9</v>
      </c>
      <c r="D734" s="148" t="s">
        <v>279</v>
      </c>
      <c r="E734" s="70" t="s">
        <v>1247</v>
      </c>
      <c r="F734" s="144" t="s">
        <v>1248</v>
      </c>
      <c r="G734" s="150">
        <v>73050.759999999995</v>
      </c>
      <c r="H734" s="10">
        <v>0.85000005475644602</v>
      </c>
      <c r="I734" s="151">
        <v>10957.61</v>
      </c>
      <c r="J734" s="20" t="s">
        <v>934</v>
      </c>
      <c r="L734" s="20" t="s">
        <v>204</v>
      </c>
    </row>
    <row r="735" spans="1:12" ht="17" x14ac:dyDescent="0.2">
      <c r="A735" s="21" t="str">
        <f t="shared" si="33"/>
        <v>GX30M39704</v>
      </c>
      <c r="B735" s="6" t="s">
        <v>7</v>
      </c>
      <c r="C735" s="6" t="s">
        <v>8</v>
      </c>
      <c r="D735" s="6" t="s">
        <v>80</v>
      </c>
      <c r="E735" s="4" t="s">
        <v>1257</v>
      </c>
      <c r="F735" s="6" t="s">
        <v>1258</v>
      </c>
      <c r="G735" s="150">
        <v>9.99</v>
      </c>
      <c r="H735" s="10">
        <f t="shared" ref="H735:H737" si="35">(SUM(I735/G735)-1)*-1</f>
        <v>0.19919919919919926</v>
      </c>
      <c r="I735" s="151">
        <v>8</v>
      </c>
      <c r="J735" s="20" t="s">
        <v>934</v>
      </c>
      <c r="L735" s="20" t="s">
        <v>204</v>
      </c>
    </row>
    <row r="736" spans="1:12" ht="17" x14ac:dyDescent="0.2">
      <c r="A736" s="21" t="str">
        <f t="shared" si="33"/>
        <v>4X30M86879</v>
      </c>
      <c r="B736" s="6" t="s">
        <v>7</v>
      </c>
      <c r="C736" s="6" t="s">
        <v>8</v>
      </c>
      <c r="D736" s="6" t="s">
        <v>80</v>
      </c>
      <c r="E736" s="4" t="s">
        <v>1259</v>
      </c>
      <c r="F736" s="6" t="s">
        <v>1260</v>
      </c>
      <c r="G736" s="150">
        <v>24.99</v>
      </c>
      <c r="H736" s="10">
        <f t="shared" si="35"/>
        <v>0.19967987194877945</v>
      </c>
      <c r="I736" s="151">
        <v>20</v>
      </c>
      <c r="J736" s="20" t="s">
        <v>934</v>
      </c>
      <c r="L736" s="20" t="s">
        <v>204</v>
      </c>
    </row>
    <row r="737" spans="1:12" ht="17" x14ac:dyDescent="0.2">
      <c r="A737" s="21" t="str">
        <f t="shared" si="33"/>
        <v>60DFAAR1US</v>
      </c>
      <c r="B737" s="6" t="s">
        <v>7</v>
      </c>
      <c r="C737" s="6" t="s">
        <v>8</v>
      </c>
      <c r="D737" s="6" t="s">
        <v>80</v>
      </c>
      <c r="E737" s="4" t="s">
        <v>1261</v>
      </c>
      <c r="F737" s="6" t="s">
        <v>1262</v>
      </c>
      <c r="G737" s="150">
        <v>119</v>
      </c>
      <c r="H737" s="10">
        <f t="shared" si="35"/>
        <v>0.19999999999999996</v>
      </c>
      <c r="I737" s="151">
        <v>95.2</v>
      </c>
      <c r="J737" s="20" t="s">
        <v>934</v>
      </c>
      <c r="L737" s="20" t="s">
        <v>204</v>
      </c>
    </row>
    <row r="738" spans="1:12" ht="17" x14ac:dyDescent="0.2">
      <c r="A738" s="21" t="str">
        <f t="shared" si="33"/>
        <v>49Y7980</v>
      </c>
      <c r="B738" s="6" t="s">
        <v>7</v>
      </c>
      <c r="C738" s="6" t="s">
        <v>8</v>
      </c>
      <c r="D738" s="6" t="s">
        <v>80</v>
      </c>
      <c r="E738" s="4" t="s">
        <v>1263</v>
      </c>
      <c r="F738" s="6" t="s">
        <v>1264</v>
      </c>
      <c r="G738" s="150">
        <v>499</v>
      </c>
      <c r="H738" s="10">
        <v>0.22691382765531065</v>
      </c>
      <c r="I738" s="151">
        <v>385.77</v>
      </c>
      <c r="J738" s="20" t="s">
        <v>934</v>
      </c>
      <c r="L738" s="20" t="s">
        <v>204</v>
      </c>
    </row>
    <row r="739" spans="1:12" ht="17" x14ac:dyDescent="0.2">
      <c r="A739" s="21" t="str">
        <f t="shared" si="33"/>
        <v>46C3447</v>
      </c>
      <c r="B739" s="6" t="s">
        <v>7</v>
      </c>
      <c r="C739" s="6" t="s">
        <v>8</v>
      </c>
      <c r="D739" s="6" t="s">
        <v>80</v>
      </c>
      <c r="E739" s="4" t="s">
        <v>1265</v>
      </c>
      <c r="F739" s="6" t="s">
        <v>1266</v>
      </c>
      <c r="G739" s="150">
        <v>729</v>
      </c>
      <c r="H739" s="10">
        <v>0.89913580246913583</v>
      </c>
      <c r="I739" s="151">
        <v>73.53</v>
      </c>
      <c r="J739" s="20" t="s">
        <v>934</v>
      </c>
      <c r="L739" s="20" t="s">
        <v>204</v>
      </c>
    </row>
    <row r="740" spans="1:12" ht="17" x14ac:dyDescent="0.2">
      <c r="A740" s="21" t="str">
        <f t="shared" si="33"/>
        <v>WRDB0E4B</v>
      </c>
      <c r="B740" s="155" t="s">
        <v>701</v>
      </c>
      <c r="C740" s="155" t="s">
        <v>8</v>
      </c>
      <c r="D740" s="155" t="s">
        <v>813</v>
      </c>
      <c r="E740" s="156" t="s">
        <v>1267</v>
      </c>
      <c r="F740" s="155" t="s">
        <v>1268</v>
      </c>
      <c r="G740" s="157" t="s">
        <v>899</v>
      </c>
      <c r="H740" s="158"/>
      <c r="I740" s="157">
        <v>350</v>
      </c>
      <c r="J740" s="20" t="s">
        <v>932</v>
      </c>
      <c r="L740" s="20" t="s">
        <v>899</v>
      </c>
    </row>
    <row r="741" spans="1:12" ht="17" x14ac:dyDescent="0.2">
      <c r="A741" s="21" t="str">
        <f t="shared" si="33"/>
        <v>DPE-301GS</v>
      </c>
      <c r="B741" s="155" t="s">
        <v>701</v>
      </c>
      <c r="C741" s="155" t="s">
        <v>8</v>
      </c>
      <c r="D741" s="155" t="s">
        <v>813</v>
      </c>
      <c r="E741" s="156" t="s">
        <v>1269</v>
      </c>
      <c r="F741" s="155" t="s">
        <v>1270</v>
      </c>
      <c r="G741" s="157" t="s">
        <v>899</v>
      </c>
      <c r="H741" s="158"/>
      <c r="I741" s="157">
        <v>27.63</v>
      </c>
      <c r="J741" s="20" t="s">
        <v>932</v>
      </c>
      <c r="L741" s="20" t="s">
        <v>899</v>
      </c>
    </row>
    <row r="742" spans="1:12" ht="17" x14ac:dyDescent="0.2">
      <c r="A742" s="21" t="str">
        <f t="shared" si="33"/>
        <v>PCD04KB-50</v>
      </c>
      <c r="B742" s="155" t="s">
        <v>701</v>
      </c>
      <c r="C742" s="155" t="s">
        <v>8</v>
      </c>
      <c r="D742" s="155" t="s">
        <v>813</v>
      </c>
      <c r="E742" s="156" t="s">
        <v>1271</v>
      </c>
      <c r="F742" s="155" t="s">
        <v>1272</v>
      </c>
      <c r="G742" s="157" t="s">
        <v>1273</v>
      </c>
      <c r="H742" s="159"/>
      <c r="I742" s="157">
        <v>136.5</v>
      </c>
      <c r="J742" s="20" t="s">
        <v>932</v>
      </c>
      <c r="L742" s="20" t="s">
        <v>899</v>
      </c>
    </row>
    <row r="743" spans="1:12" s="161" customFormat="1" ht="17" x14ac:dyDescent="0.2">
      <c r="A743" s="21" t="str">
        <f t="shared" si="33"/>
        <v>AR3357</v>
      </c>
      <c r="B743" s="20" t="s">
        <v>5</v>
      </c>
      <c r="C743" s="20" t="s">
        <v>8</v>
      </c>
      <c r="D743" s="6" t="s">
        <v>659</v>
      </c>
      <c r="E743" s="160" t="s">
        <v>1278</v>
      </c>
      <c r="F743" s="6" t="s">
        <v>19</v>
      </c>
      <c r="G743" s="150">
        <v>4051.45</v>
      </c>
      <c r="H743" s="10">
        <f t="shared" ref="H743" si="36">(SUM(I743/G743)-1)*-1</f>
        <v>0.48590010983721876</v>
      </c>
      <c r="I743" s="151">
        <f>2082.85</f>
        <v>2082.85</v>
      </c>
      <c r="J743" s="20" t="s">
        <v>1051</v>
      </c>
      <c r="L743" s="20" t="s">
        <v>204</v>
      </c>
    </row>
    <row r="744" spans="1:12" s="161" customFormat="1" ht="17" x14ac:dyDescent="0.2">
      <c r="A744" s="21" t="str">
        <f t="shared" si="33"/>
        <v>FTLX1471D3BCV</v>
      </c>
      <c r="B744" s="20" t="s">
        <v>3</v>
      </c>
      <c r="C744" s="20" t="s">
        <v>8</v>
      </c>
      <c r="D744" s="161" t="s">
        <v>337</v>
      </c>
      <c r="E744" s="4" t="s">
        <v>1277</v>
      </c>
      <c r="F744" s="6" t="s">
        <v>1027</v>
      </c>
      <c r="G744" s="150"/>
      <c r="H744" s="10"/>
      <c r="I744" s="151">
        <v>57.75</v>
      </c>
      <c r="J744" s="20" t="s">
        <v>936</v>
      </c>
      <c r="L744" s="20" t="s">
        <v>204</v>
      </c>
    </row>
    <row r="745" spans="1:12" s="161" customFormat="1" ht="17" x14ac:dyDescent="0.2">
      <c r="A745" s="21" t="str">
        <f t="shared" si="33"/>
        <v>AP8881</v>
      </c>
      <c r="B745" s="20" t="s">
        <v>5</v>
      </c>
      <c r="C745" s="20" t="s">
        <v>8</v>
      </c>
      <c r="D745" s="161" t="s">
        <v>659</v>
      </c>
      <c r="E745" s="162" t="s">
        <v>1287</v>
      </c>
      <c r="F745" s="161" t="s">
        <v>1303</v>
      </c>
      <c r="G745" s="150">
        <v>1672.03</v>
      </c>
      <c r="H745" s="10">
        <f t="shared" ref="H745" si="37">1-I745/G745</f>
        <v>0.4858943918470362</v>
      </c>
      <c r="I745" s="151">
        <v>859.6</v>
      </c>
      <c r="J745" s="20" t="s">
        <v>1051</v>
      </c>
      <c r="K745" s="140" t="s">
        <v>899</v>
      </c>
      <c r="L745" s="161" t="s">
        <v>204</v>
      </c>
    </row>
    <row r="746" spans="1:12" s="161" customFormat="1" ht="34" x14ac:dyDescent="0.2">
      <c r="A746" s="21" t="str">
        <f t="shared" ref="A746:A748" si="38">+E746</f>
        <v>PRP-ZSD-OP</v>
      </c>
      <c r="B746" s="35" t="s">
        <v>11</v>
      </c>
      <c r="C746" s="35" t="s">
        <v>11</v>
      </c>
      <c r="D746" s="163" t="s">
        <v>709</v>
      </c>
      <c r="E746" s="164" t="s">
        <v>1288</v>
      </c>
      <c r="F746" s="163" t="s">
        <v>1289</v>
      </c>
      <c r="G746" s="163"/>
      <c r="H746" s="165"/>
      <c r="I746" s="166">
        <v>50</v>
      </c>
      <c r="J746" s="35" t="s">
        <v>933</v>
      </c>
      <c r="K746" s="54" t="s">
        <v>862</v>
      </c>
      <c r="L746" s="35" t="s">
        <v>933</v>
      </c>
    </row>
    <row r="747" spans="1:12" s="161" customFormat="1" ht="17" x14ac:dyDescent="0.2">
      <c r="A747" s="21" t="str">
        <f t="shared" si="38"/>
        <v>CxOSA</v>
      </c>
      <c r="B747" s="35" t="s">
        <v>11</v>
      </c>
      <c r="C747" s="35" t="s">
        <v>11</v>
      </c>
      <c r="D747" s="163" t="s">
        <v>1306</v>
      </c>
      <c r="E747" s="164" t="s">
        <v>1307</v>
      </c>
      <c r="F747" s="164" t="s">
        <v>1309</v>
      </c>
      <c r="G747" s="163"/>
      <c r="H747" s="165"/>
      <c r="I747" s="167">
        <v>19401.07</v>
      </c>
      <c r="J747" s="35"/>
      <c r="K747" s="54"/>
      <c r="L747" s="35"/>
    </row>
    <row r="748" spans="1:12" s="161" customFormat="1" ht="17" x14ac:dyDescent="0.2">
      <c r="A748" s="21" t="str">
        <f t="shared" si="38"/>
        <v>Maintenance and Support (MUS)</v>
      </c>
      <c r="B748" s="35" t="s">
        <v>11</v>
      </c>
      <c r="C748" s="20" t="s">
        <v>9</v>
      </c>
      <c r="D748" s="163" t="s">
        <v>1306</v>
      </c>
      <c r="E748" s="164" t="s">
        <v>1308</v>
      </c>
      <c r="F748" s="164" t="s">
        <v>1310</v>
      </c>
      <c r="G748" s="163"/>
      <c r="H748" s="165"/>
      <c r="I748" s="167">
        <v>22459.25</v>
      </c>
      <c r="J748" s="35"/>
      <c r="K748" s="54"/>
      <c r="L748" s="35"/>
    </row>
    <row r="749" spans="1:12" s="161" customFormat="1" ht="34" x14ac:dyDescent="0.2">
      <c r="A749" s="21" t="str">
        <f>+E749</f>
        <v>MSPPROSUB - QTY 5</v>
      </c>
      <c r="B749" s="35" t="s">
        <v>11</v>
      </c>
      <c r="C749" s="35" t="s">
        <v>11</v>
      </c>
      <c r="D749" s="163" t="s">
        <v>855</v>
      </c>
      <c r="E749" s="164" t="s">
        <v>1311</v>
      </c>
      <c r="F749" s="164" t="s">
        <v>1312</v>
      </c>
      <c r="G749" s="163"/>
      <c r="H749" s="165"/>
      <c r="I749" s="167">
        <v>47674.8</v>
      </c>
      <c r="J749" s="35"/>
      <c r="K749" s="54"/>
      <c r="L749" s="35"/>
    </row>
    <row r="750" spans="1:12" s="161" customFormat="1" ht="17" x14ac:dyDescent="0.2">
      <c r="A750" s="21" t="str">
        <f>+E750</f>
        <v>Portswigger</v>
      </c>
      <c r="B750" s="35" t="s">
        <v>11</v>
      </c>
      <c r="C750" s="35" t="s">
        <v>11</v>
      </c>
      <c r="D750" s="163" t="s">
        <v>855</v>
      </c>
      <c r="E750" s="164" t="s">
        <v>1313</v>
      </c>
      <c r="F750" s="163" t="s">
        <v>1314</v>
      </c>
      <c r="G750" s="163"/>
      <c r="H750" s="165"/>
      <c r="I750" s="167">
        <v>6500</v>
      </c>
      <c r="J750" s="35"/>
      <c r="K750" s="54"/>
      <c r="L750" s="35"/>
    </row>
    <row r="751" spans="1:12" s="161" customFormat="1" ht="17" x14ac:dyDescent="0.2">
      <c r="A751" s="21" t="str">
        <f>+E751</f>
        <v>NetApp Maintenance JMET FY20</v>
      </c>
      <c r="B751" s="143" t="s">
        <v>1</v>
      </c>
      <c r="C751" s="20" t="s">
        <v>9</v>
      </c>
      <c r="D751" s="6" t="s">
        <v>279</v>
      </c>
      <c r="E751" s="6" t="s">
        <v>1316</v>
      </c>
      <c r="F751" s="168" t="s">
        <v>1442</v>
      </c>
      <c r="G751" s="163"/>
      <c r="H751" s="165"/>
      <c r="I751" s="167">
        <v>3628473.3</v>
      </c>
      <c r="J751" s="35"/>
      <c r="K751" s="54"/>
      <c r="L751" s="35"/>
    </row>
    <row r="752" spans="1:12" s="161" customFormat="1" ht="17" x14ac:dyDescent="0.2">
      <c r="A752" s="21" t="str">
        <f t="shared" ref="A752:A820" si="39">+E752</f>
        <v>UTPSP2.5MRDY</v>
      </c>
      <c r="B752" s="20" t="s">
        <v>4</v>
      </c>
      <c r="C752" s="20" t="s">
        <v>8</v>
      </c>
      <c r="D752" s="6" t="s">
        <v>36</v>
      </c>
      <c r="E752" s="21" t="s">
        <v>1318</v>
      </c>
      <c r="F752" s="169"/>
      <c r="G752" s="169"/>
      <c r="H752" s="170"/>
      <c r="I752" s="171">
        <v>5.09</v>
      </c>
      <c r="J752" s="20"/>
      <c r="K752" s="54" t="s">
        <v>1317</v>
      </c>
      <c r="L752" s="35"/>
    </row>
    <row r="753" spans="1:12" s="161" customFormat="1" ht="17" x14ac:dyDescent="0.2">
      <c r="A753" s="21" t="str">
        <f t="shared" si="39"/>
        <v>PAN-PA-3260</v>
      </c>
      <c r="B753" s="20" t="s">
        <v>3</v>
      </c>
      <c r="C753" s="20" t="s">
        <v>8</v>
      </c>
      <c r="D753" s="31" t="s">
        <v>708</v>
      </c>
      <c r="E753" s="172" t="s">
        <v>1321</v>
      </c>
      <c r="F753" s="172" t="s">
        <v>1322</v>
      </c>
      <c r="G753" s="150">
        <v>36000</v>
      </c>
      <c r="H753" s="10">
        <f t="shared" ref="H753:H755" si="40">(SUM(I753/G753)-1)*-1</f>
        <v>0.47</v>
      </c>
      <c r="I753" s="151">
        <f>ROUNDUP(G753*0.53,2)</f>
        <v>19080</v>
      </c>
      <c r="J753" s="20" t="s">
        <v>1129</v>
      </c>
      <c r="K753" s="54"/>
      <c r="L753" s="161" t="s">
        <v>204</v>
      </c>
    </row>
    <row r="754" spans="1:12" s="161" customFormat="1" ht="17" x14ac:dyDescent="0.2">
      <c r="A754" s="21" t="str">
        <f t="shared" si="39"/>
        <v>PAN-PA-3260-TP-3YR-HA2</v>
      </c>
      <c r="B754" s="20" t="s">
        <v>3</v>
      </c>
      <c r="C754" s="66" t="s">
        <v>9</v>
      </c>
      <c r="D754" s="31" t="s">
        <v>708</v>
      </c>
      <c r="E754" s="172" t="s">
        <v>1323</v>
      </c>
      <c r="F754" s="172" t="s">
        <v>1324</v>
      </c>
      <c r="G754" s="150">
        <v>13825</v>
      </c>
      <c r="H754" s="10">
        <f t="shared" si="40"/>
        <v>0.30000000000000004</v>
      </c>
      <c r="I754" s="151">
        <f>ROUNDUP(G754*0.7,2)</f>
        <v>9677.5</v>
      </c>
      <c r="J754" s="20" t="s">
        <v>1129</v>
      </c>
      <c r="K754" s="54"/>
      <c r="L754" s="161" t="s">
        <v>204</v>
      </c>
    </row>
    <row r="755" spans="1:12" s="161" customFormat="1" ht="17" x14ac:dyDescent="0.2">
      <c r="A755" s="21" t="str">
        <f t="shared" si="39"/>
        <v>PAN-SVC-PREM-3260-3YR</v>
      </c>
      <c r="B755" s="20" t="s">
        <v>3</v>
      </c>
      <c r="C755" s="66" t="s">
        <v>9</v>
      </c>
      <c r="D755" s="31" t="s">
        <v>708</v>
      </c>
      <c r="E755" s="172" t="s">
        <v>1325</v>
      </c>
      <c r="F755" s="172" t="s">
        <v>1326</v>
      </c>
      <c r="G755" s="150">
        <v>13400</v>
      </c>
      <c r="H755" s="10">
        <f t="shared" si="40"/>
        <v>0.4</v>
      </c>
      <c r="I755" s="151">
        <f>ROUNDUP(G755*0.6,2)</f>
        <v>8040</v>
      </c>
      <c r="J755" s="20" t="s">
        <v>1129</v>
      </c>
      <c r="K755" s="54"/>
      <c r="L755" s="161" t="s">
        <v>204</v>
      </c>
    </row>
    <row r="756" spans="1:12" s="161" customFormat="1" ht="17" x14ac:dyDescent="0.2">
      <c r="A756" s="21" t="str">
        <f t="shared" si="39"/>
        <v>3023158-E7</v>
      </c>
      <c r="B756" s="20" t="s">
        <v>3</v>
      </c>
      <c r="C756" s="20" t="s">
        <v>8</v>
      </c>
      <c r="D756" s="172" t="s">
        <v>100</v>
      </c>
      <c r="E756" s="172" t="s">
        <v>1327</v>
      </c>
      <c r="F756" s="172" t="s">
        <v>1328</v>
      </c>
      <c r="G756" s="150">
        <v>95000</v>
      </c>
      <c r="H756" s="10">
        <f t="shared" ref="H756" si="41">1-(I756/G756)</f>
        <v>0.63</v>
      </c>
      <c r="I756" s="151">
        <v>35150</v>
      </c>
      <c r="J756" s="20" t="s">
        <v>931</v>
      </c>
      <c r="K756" s="54"/>
      <c r="L756" s="161" t="s">
        <v>204</v>
      </c>
    </row>
    <row r="757" spans="1:12" s="161" customFormat="1" ht="17" x14ac:dyDescent="0.2">
      <c r="A757" s="21" t="str">
        <f t="shared" si="39"/>
        <v>Citrix ADC MPX AC Power Supply 1000w FRU</v>
      </c>
      <c r="B757" s="20" t="s">
        <v>3</v>
      </c>
      <c r="C757" s="20" t="s">
        <v>8</v>
      </c>
      <c r="D757" s="172" t="s">
        <v>100</v>
      </c>
      <c r="E757" s="155" t="s">
        <v>1329</v>
      </c>
      <c r="F757" s="172" t="s">
        <v>1329</v>
      </c>
      <c r="G757" s="150">
        <v>2500</v>
      </c>
      <c r="H757" s="10">
        <f t="shared" ref="H757" si="42">(SUM(I757/G757)-1)*-1</f>
        <v>0.63</v>
      </c>
      <c r="I757" s="151">
        <f>925</f>
        <v>925</v>
      </c>
      <c r="J757" s="20" t="s">
        <v>931</v>
      </c>
      <c r="K757" s="54" t="s">
        <v>1386</v>
      </c>
      <c r="L757" s="161" t="s">
        <v>204</v>
      </c>
    </row>
    <row r="758" spans="1:12" s="161" customFormat="1" ht="17" x14ac:dyDescent="0.2">
      <c r="A758" s="21" t="str">
        <f t="shared" si="39"/>
        <v>SRX4100-AC</v>
      </c>
      <c r="B758" s="20" t="s">
        <v>3</v>
      </c>
      <c r="C758" s="20" t="s">
        <v>8</v>
      </c>
      <c r="D758" s="172" t="s">
        <v>113</v>
      </c>
      <c r="E758" s="172" t="s">
        <v>1330</v>
      </c>
      <c r="F758" s="172" t="s">
        <v>1331</v>
      </c>
      <c r="G758" s="150">
        <v>28000</v>
      </c>
      <c r="H758" s="10">
        <f t="shared" ref="H758:H761" si="43">(SUM(I758/G758)-1)*-1</f>
        <v>0.6</v>
      </c>
      <c r="I758" s="151">
        <f>ROUNDUP(G758*0.4,2)</f>
        <v>11200</v>
      </c>
      <c r="J758" s="20" t="s">
        <v>1129</v>
      </c>
      <c r="K758" s="54"/>
      <c r="L758" s="161" t="s">
        <v>204</v>
      </c>
    </row>
    <row r="759" spans="1:12" s="161" customFormat="1" ht="17" x14ac:dyDescent="0.2">
      <c r="A759" s="21" t="str">
        <f t="shared" si="39"/>
        <v>SRX4100-JSB</v>
      </c>
      <c r="B759" s="20" t="s">
        <v>3</v>
      </c>
      <c r="C759" s="20" t="s">
        <v>8</v>
      </c>
      <c r="D759" s="172" t="s">
        <v>113</v>
      </c>
      <c r="E759" s="172" t="s">
        <v>1332</v>
      </c>
      <c r="F759" s="172" t="s">
        <v>1333</v>
      </c>
      <c r="G759" s="150">
        <v>23000</v>
      </c>
      <c r="H759" s="10">
        <f t="shared" si="43"/>
        <v>0.4</v>
      </c>
      <c r="I759" s="151">
        <f>ROUNDUP(G759*0.6,2)</f>
        <v>13800</v>
      </c>
      <c r="J759" s="20" t="s">
        <v>1129</v>
      </c>
      <c r="K759" s="54"/>
      <c r="L759" s="161" t="s">
        <v>204</v>
      </c>
    </row>
    <row r="760" spans="1:12" s="161" customFormat="1" ht="17" x14ac:dyDescent="0.2">
      <c r="A760" s="21" t="str">
        <f t="shared" si="39"/>
        <v>SVC-COR-SRX4100JSB</v>
      </c>
      <c r="B760" s="20" t="s">
        <v>3</v>
      </c>
      <c r="C760" s="20" t="s">
        <v>8</v>
      </c>
      <c r="D760" s="172" t="s">
        <v>113</v>
      </c>
      <c r="E760" s="172" t="s">
        <v>1334</v>
      </c>
      <c r="F760" s="5" t="s">
        <v>1335</v>
      </c>
      <c r="G760" s="150">
        <v>9915.66</v>
      </c>
      <c r="H760" s="10">
        <f t="shared" si="43"/>
        <v>0.19859999233535641</v>
      </c>
      <c r="I760" s="151">
        <f t="shared" ref="I760:I761" si="44">ROUNDUP(G760*0.8014,2)</f>
        <v>7946.41</v>
      </c>
      <c r="J760" s="20" t="s">
        <v>1129</v>
      </c>
      <c r="K760" s="54"/>
      <c r="L760" s="161" t="s">
        <v>204</v>
      </c>
    </row>
    <row r="761" spans="1:12" s="161" customFormat="1" ht="17" x14ac:dyDescent="0.2">
      <c r="A761" s="21" t="str">
        <f t="shared" si="39"/>
        <v>SVC-SD-SRX4100HW</v>
      </c>
      <c r="B761" s="20" t="s">
        <v>3</v>
      </c>
      <c r="C761" s="20" t="s">
        <v>8</v>
      </c>
      <c r="D761" s="172" t="s">
        <v>113</v>
      </c>
      <c r="E761" s="172" t="s">
        <v>1336</v>
      </c>
      <c r="F761" s="5" t="s">
        <v>1337</v>
      </c>
      <c r="G761" s="150">
        <v>10699.65</v>
      </c>
      <c r="H761" s="10">
        <f t="shared" si="43"/>
        <v>0.19859995420410936</v>
      </c>
      <c r="I761" s="151">
        <f t="shared" si="44"/>
        <v>8574.7000000000007</v>
      </c>
      <c r="J761" s="20" t="s">
        <v>1129</v>
      </c>
      <c r="K761" s="54"/>
      <c r="L761" s="161" t="s">
        <v>204</v>
      </c>
    </row>
    <row r="762" spans="1:12" s="161" customFormat="1" ht="34" x14ac:dyDescent="0.2">
      <c r="A762" s="21" t="str">
        <f t="shared" si="39"/>
        <v>DCS-7280SRAM-48C6-F</v>
      </c>
      <c r="B762" s="20" t="s">
        <v>3</v>
      </c>
      <c r="C762" s="20" t="s">
        <v>8</v>
      </c>
      <c r="D762" s="172" t="s">
        <v>318</v>
      </c>
      <c r="E762" s="172" t="s">
        <v>1338</v>
      </c>
      <c r="F762" s="5" t="s">
        <v>1339</v>
      </c>
      <c r="G762" s="150">
        <v>37995</v>
      </c>
      <c r="H762" s="10">
        <f t="shared" ref="H762:H763" si="45">1-SUM(I762/G762)</f>
        <v>0.75</v>
      </c>
      <c r="I762" s="151">
        <f>ROUNDUP(G762*0.25,2)</f>
        <v>9498.75</v>
      </c>
      <c r="J762" s="20" t="s">
        <v>1129</v>
      </c>
      <c r="K762" s="54"/>
      <c r="L762" s="161" t="s">
        <v>204</v>
      </c>
    </row>
    <row r="763" spans="1:12" s="161" customFormat="1" ht="34" x14ac:dyDescent="0.2">
      <c r="A763" s="21" t="str">
        <f t="shared" si="39"/>
        <v>LIC-FIX-2-MACSEC</v>
      </c>
      <c r="B763" s="20" t="s">
        <v>3</v>
      </c>
      <c r="C763" s="20" t="s">
        <v>8</v>
      </c>
      <c r="D763" s="172" t="s">
        <v>318</v>
      </c>
      <c r="E763" s="172" t="s">
        <v>1340</v>
      </c>
      <c r="F763" s="5" t="s">
        <v>1341</v>
      </c>
      <c r="G763" s="150">
        <v>9995</v>
      </c>
      <c r="H763" s="10">
        <f t="shared" si="45"/>
        <v>0.75</v>
      </c>
      <c r="I763" s="151">
        <f>ROUNDUP(G763*0.25,2)</f>
        <v>2498.75</v>
      </c>
      <c r="J763" s="20" t="s">
        <v>1129</v>
      </c>
      <c r="K763" s="54"/>
      <c r="L763" s="161" t="s">
        <v>204</v>
      </c>
    </row>
    <row r="764" spans="1:12" s="161" customFormat="1" ht="17" x14ac:dyDescent="0.2">
      <c r="A764" s="21" t="str">
        <f t="shared" si="39"/>
        <v>PT-P950NW</v>
      </c>
      <c r="B764" s="20" t="s">
        <v>7</v>
      </c>
      <c r="C764" s="20" t="s">
        <v>8</v>
      </c>
      <c r="D764" s="6" t="s">
        <v>195</v>
      </c>
      <c r="E764" s="6" t="s">
        <v>1342</v>
      </c>
      <c r="F764" s="4" t="s">
        <v>1343</v>
      </c>
      <c r="G764" s="150"/>
      <c r="H764" s="10"/>
      <c r="I764" s="151">
        <v>635</v>
      </c>
      <c r="J764" s="20" t="s">
        <v>932</v>
      </c>
      <c r="K764" s="140"/>
      <c r="L764" s="161" t="s">
        <v>204</v>
      </c>
    </row>
    <row r="765" spans="1:12" s="161" customFormat="1" ht="34" x14ac:dyDescent="0.2">
      <c r="A765" s="21" t="str">
        <f t="shared" si="39"/>
        <v>zLock-zC14-14-aC13-.6m / Black</v>
      </c>
      <c r="B765" s="20" t="s">
        <v>4</v>
      </c>
      <c r="C765" s="20" t="s">
        <v>8</v>
      </c>
      <c r="D765" s="6" t="s">
        <v>597</v>
      </c>
      <c r="E765" s="6" t="s">
        <v>1344</v>
      </c>
      <c r="F765" s="4" t="s">
        <v>1345</v>
      </c>
      <c r="G765" s="150"/>
      <c r="H765" s="10"/>
      <c r="I765" s="151">
        <v>13.8</v>
      </c>
      <c r="J765" s="20" t="s">
        <v>1148</v>
      </c>
      <c r="K765" s="140"/>
      <c r="L765" s="161" t="s">
        <v>204</v>
      </c>
    </row>
    <row r="766" spans="1:12" s="161" customFormat="1" ht="34" x14ac:dyDescent="0.2">
      <c r="A766" s="21" t="str">
        <f t="shared" si="39"/>
        <v>zLock-zC14-14-aC13-.6m / Red</v>
      </c>
      <c r="B766" s="20" t="s">
        <v>4</v>
      </c>
      <c r="C766" s="20" t="s">
        <v>8</v>
      </c>
      <c r="D766" s="6" t="s">
        <v>597</v>
      </c>
      <c r="E766" s="6" t="s">
        <v>1346</v>
      </c>
      <c r="F766" s="4" t="s">
        <v>1347</v>
      </c>
      <c r="G766" s="150"/>
      <c r="H766" s="10"/>
      <c r="I766" s="151">
        <v>14.85</v>
      </c>
      <c r="J766" s="20" t="s">
        <v>1148</v>
      </c>
      <c r="K766" s="140"/>
      <c r="L766" s="161" t="s">
        <v>204</v>
      </c>
    </row>
    <row r="767" spans="1:12" s="161" customFormat="1" ht="34" x14ac:dyDescent="0.2">
      <c r="A767" s="21" t="str">
        <f t="shared" si="39"/>
        <v>zLock-zC14-14-aC13-1.2m / Red</v>
      </c>
      <c r="B767" s="20" t="s">
        <v>4</v>
      </c>
      <c r="C767" s="20" t="s">
        <v>8</v>
      </c>
      <c r="D767" s="6" t="s">
        <v>597</v>
      </c>
      <c r="E767" s="6" t="s">
        <v>1348</v>
      </c>
      <c r="F767" s="4" t="s">
        <v>1349</v>
      </c>
      <c r="G767" s="150"/>
      <c r="H767" s="10"/>
      <c r="I767" s="151">
        <v>17.010000000000002</v>
      </c>
      <c r="J767" s="20" t="s">
        <v>1148</v>
      </c>
      <c r="K767" s="140"/>
      <c r="L767" s="161" t="s">
        <v>204</v>
      </c>
    </row>
    <row r="768" spans="1:12" s="161" customFormat="1" ht="34" x14ac:dyDescent="0.2">
      <c r="A768" s="21" t="str">
        <f t="shared" si="39"/>
        <v>zLock-zC14-14-aC13-2m / Black</v>
      </c>
      <c r="B768" s="20" t="s">
        <v>4</v>
      </c>
      <c r="C768" s="20" t="s">
        <v>8</v>
      </c>
      <c r="D768" s="6" t="s">
        <v>597</v>
      </c>
      <c r="E768" s="6" t="s">
        <v>1350</v>
      </c>
      <c r="F768" s="4" t="s">
        <v>1351</v>
      </c>
      <c r="G768" s="150"/>
      <c r="H768" s="10"/>
      <c r="I768" s="151">
        <v>19.46</v>
      </c>
      <c r="J768" s="20" t="s">
        <v>1148</v>
      </c>
      <c r="K768" s="140"/>
      <c r="L768" s="161" t="s">
        <v>204</v>
      </c>
    </row>
    <row r="769" spans="1:12" s="161" customFormat="1" ht="34" x14ac:dyDescent="0.2">
      <c r="A769" s="21" t="str">
        <f t="shared" si="39"/>
        <v>zLock-zC14-14-aC13-2m / Red</v>
      </c>
      <c r="B769" s="20" t="s">
        <v>4</v>
      </c>
      <c r="C769" s="20" t="s">
        <v>8</v>
      </c>
      <c r="D769" s="6" t="s">
        <v>597</v>
      </c>
      <c r="E769" s="6" t="s">
        <v>1352</v>
      </c>
      <c r="F769" s="4" t="s">
        <v>1353</v>
      </c>
      <c r="G769" s="150"/>
      <c r="H769" s="10"/>
      <c r="I769" s="151">
        <v>23.63</v>
      </c>
      <c r="J769" s="20" t="s">
        <v>1148</v>
      </c>
      <c r="K769" s="140"/>
      <c r="L769" s="161" t="s">
        <v>204</v>
      </c>
    </row>
    <row r="770" spans="1:12" s="161" customFormat="1" ht="34" x14ac:dyDescent="0.2">
      <c r="A770" s="21" t="str">
        <f t="shared" si="39"/>
        <v>zLock-zC14-18-aC15-1.5m/ Black</v>
      </c>
      <c r="B770" s="20" t="s">
        <v>4</v>
      </c>
      <c r="C770" s="20" t="s">
        <v>8</v>
      </c>
      <c r="D770" s="6" t="s">
        <v>597</v>
      </c>
      <c r="E770" s="6" t="s">
        <v>1354</v>
      </c>
      <c r="F770" s="4" t="s">
        <v>1355</v>
      </c>
      <c r="G770" s="150"/>
      <c r="H770" s="10"/>
      <c r="I770" s="151">
        <v>18.09</v>
      </c>
      <c r="J770" s="20" t="s">
        <v>1148</v>
      </c>
      <c r="K770" s="140"/>
      <c r="L770" s="161" t="s">
        <v>204</v>
      </c>
    </row>
    <row r="771" spans="1:12" s="161" customFormat="1" ht="34" x14ac:dyDescent="0.2">
      <c r="A771" s="21" t="str">
        <f t="shared" si="39"/>
        <v>zLock-zC14-18-aC15-1.5m/ Red</v>
      </c>
      <c r="B771" s="20" t="s">
        <v>4</v>
      </c>
      <c r="C771" s="20" t="s">
        <v>8</v>
      </c>
      <c r="D771" s="6" t="s">
        <v>597</v>
      </c>
      <c r="E771" s="6" t="s">
        <v>1356</v>
      </c>
      <c r="F771" s="4" t="s">
        <v>1353</v>
      </c>
      <c r="G771" s="150"/>
      <c r="H771" s="10"/>
      <c r="I771" s="151">
        <v>19.12</v>
      </c>
      <c r="J771" s="20" t="s">
        <v>1148</v>
      </c>
      <c r="K771" s="140"/>
      <c r="L771" s="161" t="s">
        <v>204</v>
      </c>
    </row>
    <row r="772" spans="1:12" s="161" customFormat="1" ht="34" x14ac:dyDescent="0.2">
      <c r="A772" s="21" t="str">
        <f t="shared" si="39"/>
        <v>zLock-zC19-19-aC20-2m / Black</v>
      </c>
      <c r="B772" s="20" t="s">
        <v>4</v>
      </c>
      <c r="C772" s="20" t="s">
        <v>8</v>
      </c>
      <c r="D772" s="6" t="s">
        <v>597</v>
      </c>
      <c r="E772" s="6" t="s">
        <v>1357</v>
      </c>
      <c r="F772" s="4" t="s">
        <v>1358</v>
      </c>
      <c r="G772" s="150"/>
      <c r="H772" s="10"/>
      <c r="I772" s="151">
        <v>23.63</v>
      </c>
      <c r="J772" s="20" t="s">
        <v>1148</v>
      </c>
      <c r="K772" s="140"/>
      <c r="L772" s="161" t="s">
        <v>204</v>
      </c>
    </row>
    <row r="773" spans="1:12" s="161" customFormat="1" ht="34" x14ac:dyDescent="0.2">
      <c r="A773" s="21" t="str">
        <f t="shared" si="39"/>
        <v>zLock-zC19-19-aC20-2m /Red</v>
      </c>
      <c r="B773" s="20" t="s">
        <v>4</v>
      </c>
      <c r="C773" s="20" t="s">
        <v>8</v>
      </c>
      <c r="D773" s="6" t="s">
        <v>597</v>
      </c>
      <c r="E773" s="6" t="s">
        <v>1359</v>
      </c>
      <c r="F773" s="4" t="s">
        <v>1360</v>
      </c>
      <c r="G773" s="150"/>
      <c r="H773" s="10"/>
      <c r="I773" s="151">
        <v>23.63</v>
      </c>
      <c r="J773" s="20" t="s">
        <v>1148</v>
      </c>
      <c r="K773" s="140"/>
      <c r="L773" s="161" t="s">
        <v>204</v>
      </c>
    </row>
    <row r="774" spans="1:12" s="161" customFormat="1" ht="34" x14ac:dyDescent="0.2">
      <c r="A774" s="21" t="str">
        <f t="shared" si="39"/>
        <v>DCS-7280SRAM-48C6-F</v>
      </c>
      <c r="B774" s="20" t="s">
        <v>3</v>
      </c>
      <c r="C774" s="20" t="s">
        <v>8</v>
      </c>
      <c r="D774" s="6" t="s">
        <v>318</v>
      </c>
      <c r="E774" s="6" t="s">
        <v>1338</v>
      </c>
      <c r="F774" s="4" t="s">
        <v>1339</v>
      </c>
      <c r="G774" s="150">
        <v>37995</v>
      </c>
      <c r="H774" s="10">
        <f t="shared" ref="H774:H776" si="46">1-SUM(I774/G774)</f>
        <v>0.75</v>
      </c>
      <c r="I774" s="151">
        <f>ROUNDUP(G774*0.25,2)</f>
        <v>9498.75</v>
      </c>
      <c r="J774" s="20" t="s">
        <v>1129</v>
      </c>
      <c r="K774" s="140"/>
      <c r="L774" s="161" t="s">
        <v>204</v>
      </c>
    </row>
    <row r="775" spans="1:12" s="161" customFormat="1" ht="34" x14ac:dyDescent="0.2">
      <c r="A775" s="21" t="str">
        <f t="shared" si="39"/>
        <v>SVC-7280SRAM-48C6- 1M-NB</v>
      </c>
      <c r="B775" s="20" t="s">
        <v>3</v>
      </c>
      <c r="C775" s="20" t="s">
        <v>9</v>
      </c>
      <c r="D775" s="6" t="s">
        <v>318</v>
      </c>
      <c r="E775" s="6" t="s">
        <v>1361</v>
      </c>
      <c r="F775" s="4" t="s">
        <v>1362</v>
      </c>
      <c r="G775" s="150">
        <v>255</v>
      </c>
      <c r="H775" s="10">
        <f t="shared" si="46"/>
        <v>0.82000000000000006</v>
      </c>
      <c r="I775" s="151">
        <f>ROUNDUP(G775*0.18,2)</f>
        <v>45.9</v>
      </c>
      <c r="J775" s="20" t="s">
        <v>1129</v>
      </c>
      <c r="K775" s="140"/>
      <c r="L775" s="161" t="s">
        <v>204</v>
      </c>
    </row>
    <row r="776" spans="1:12" s="161" customFormat="1" ht="34" x14ac:dyDescent="0.2">
      <c r="A776" s="21" t="str">
        <f t="shared" si="39"/>
        <v>LIC-FIX-2-MACSEC</v>
      </c>
      <c r="B776" s="20" t="s">
        <v>3</v>
      </c>
      <c r="C776" s="20" t="s">
        <v>8</v>
      </c>
      <c r="D776" s="6" t="s">
        <v>318</v>
      </c>
      <c r="E776" s="6" t="s">
        <v>1340</v>
      </c>
      <c r="F776" s="4" t="s">
        <v>1341</v>
      </c>
      <c r="G776" s="150">
        <v>9995</v>
      </c>
      <c r="H776" s="10">
        <f t="shared" si="46"/>
        <v>0.75</v>
      </c>
      <c r="I776" s="151">
        <f>ROUNDUP(G776*0.25,2)</f>
        <v>2498.75</v>
      </c>
      <c r="J776" s="20" t="s">
        <v>1129</v>
      </c>
      <c r="K776" s="140"/>
      <c r="L776" s="161" t="s">
        <v>204</v>
      </c>
    </row>
    <row r="777" spans="1:12" s="161" customFormat="1" ht="34" x14ac:dyDescent="0.2">
      <c r="A777" s="21" t="str">
        <f t="shared" si="39"/>
        <v>CCS-720XP-48Y6-2F-NA</v>
      </c>
      <c r="B777" s="20" t="s">
        <v>3</v>
      </c>
      <c r="C777" s="20" t="s">
        <v>8</v>
      </c>
      <c r="D777" s="6" t="s">
        <v>318</v>
      </c>
      <c r="E777" s="6" t="s">
        <v>1363</v>
      </c>
      <c r="F777" s="4" t="s">
        <v>1364</v>
      </c>
      <c r="G777" s="150">
        <v>11090</v>
      </c>
      <c r="H777" s="10">
        <f t="shared" ref="H777" si="47">1-SUM(I777/G777)</f>
        <v>0.65</v>
      </c>
      <c r="I777" s="151">
        <v>3881.5</v>
      </c>
      <c r="J777" s="20" t="s">
        <v>1129</v>
      </c>
      <c r="K777" s="140"/>
      <c r="L777" s="161" t="s">
        <v>204</v>
      </c>
    </row>
    <row r="778" spans="1:12" s="161" customFormat="1" ht="17" x14ac:dyDescent="0.2">
      <c r="A778" s="21" t="str">
        <f t="shared" si="39"/>
        <v>EX-XFP-10GE-SR</v>
      </c>
      <c r="B778" s="20" t="s">
        <v>3</v>
      </c>
      <c r="C778" s="20" t="s">
        <v>8</v>
      </c>
      <c r="D778" s="6" t="s">
        <v>113</v>
      </c>
      <c r="E778" s="6" t="s">
        <v>1365</v>
      </c>
      <c r="F778" s="6" t="s">
        <v>1366</v>
      </c>
      <c r="G778" s="150">
        <v>2000</v>
      </c>
      <c r="H778" s="10">
        <f t="shared" ref="H778:H779" si="48">(SUM(I778/G778)-1)*-1</f>
        <v>0.9</v>
      </c>
      <c r="I778" s="151">
        <f>ROUNDUP(G778*0.1,2)</f>
        <v>200</v>
      </c>
      <c r="J778" s="20" t="s">
        <v>1129</v>
      </c>
      <c r="K778" s="140"/>
      <c r="L778" s="161" t="s">
        <v>204</v>
      </c>
    </row>
    <row r="779" spans="1:12" s="161" customFormat="1" ht="17" x14ac:dyDescent="0.2">
      <c r="A779" s="21" t="str">
        <f t="shared" si="39"/>
        <v>EX-XFP-10GE-LR</v>
      </c>
      <c r="B779" s="20" t="s">
        <v>3</v>
      </c>
      <c r="C779" s="20" t="s">
        <v>8</v>
      </c>
      <c r="D779" s="6" t="s">
        <v>113</v>
      </c>
      <c r="E779" s="6" t="s">
        <v>1367</v>
      </c>
      <c r="F779" s="6" t="s">
        <v>1368</v>
      </c>
      <c r="G779" s="150">
        <v>4800</v>
      </c>
      <c r="H779" s="10">
        <f t="shared" si="48"/>
        <v>0.9</v>
      </c>
      <c r="I779" s="151">
        <f>ROUNDUP(G779*0.1,2)</f>
        <v>480</v>
      </c>
      <c r="J779" s="20" t="s">
        <v>1129</v>
      </c>
      <c r="K779" s="140"/>
      <c r="L779" s="161" t="s">
        <v>204</v>
      </c>
    </row>
    <row r="780" spans="1:12" s="161" customFormat="1" x14ac:dyDescent="0.2">
      <c r="A780" s="173">
        <f t="shared" si="39"/>
        <v>2110730</v>
      </c>
      <c r="B780" s="20" t="s">
        <v>5</v>
      </c>
      <c r="C780" s="20" t="s">
        <v>8</v>
      </c>
      <c r="D780" s="6" t="s">
        <v>1385</v>
      </c>
      <c r="E780" s="3">
        <v>2110730</v>
      </c>
      <c r="F780" s="6" t="s">
        <v>1369</v>
      </c>
      <c r="G780" s="150">
        <v>1800</v>
      </c>
      <c r="H780" s="10">
        <v>0.27888888888888885</v>
      </c>
      <c r="I780" s="151">
        <v>1298</v>
      </c>
      <c r="J780" s="20" t="s">
        <v>1051</v>
      </c>
      <c r="K780" s="140"/>
      <c r="L780" s="161" t="s">
        <v>204</v>
      </c>
    </row>
    <row r="781" spans="1:12" s="161" customFormat="1" x14ac:dyDescent="0.2">
      <c r="A781" s="173">
        <f t="shared" si="39"/>
        <v>2100153</v>
      </c>
      <c r="B781" s="20" t="s">
        <v>5</v>
      </c>
      <c r="C781" s="20" t="s">
        <v>8</v>
      </c>
      <c r="D781" s="6" t="s">
        <v>1385</v>
      </c>
      <c r="E781" s="3">
        <v>2100153</v>
      </c>
      <c r="F781" s="6" t="s">
        <v>1370</v>
      </c>
      <c r="G781" s="150">
        <v>180</v>
      </c>
      <c r="H781" s="10">
        <v>0.23611111111111116</v>
      </c>
      <c r="I781" s="151">
        <v>137.5</v>
      </c>
      <c r="J781" s="20" t="s">
        <v>1051</v>
      </c>
      <c r="K781" s="140"/>
      <c r="L781" s="161" t="s">
        <v>204</v>
      </c>
    </row>
    <row r="782" spans="1:12" s="161" customFormat="1" x14ac:dyDescent="0.2">
      <c r="A782" s="173">
        <f t="shared" si="39"/>
        <v>2100151</v>
      </c>
      <c r="B782" s="20" t="s">
        <v>5</v>
      </c>
      <c r="C782" s="20" t="s">
        <v>8</v>
      </c>
      <c r="D782" s="6" t="s">
        <v>1385</v>
      </c>
      <c r="E782" s="3">
        <v>2100151</v>
      </c>
      <c r="F782" s="6" t="s">
        <v>1371</v>
      </c>
      <c r="G782" s="150">
        <v>35</v>
      </c>
      <c r="H782" s="10">
        <v>0.24571428571428577</v>
      </c>
      <c r="I782" s="151">
        <v>26.4</v>
      </c>
      <c r="J782" s="20" t="s">
        <v>1051</v>
      </c>
      <c r="K782" s="140"/>
      <c r="L782" s="161" t="s">
        <v>204</v>
      </c>
    </row>
    <row r="783" spans="1:12" s="161" customFormat="1" x14ac:dyDescent="0.2">
      <c r="A783" s="173">
        <f t="shared" si="39"/>
        <v>2100150</v>
      </c>
      <c r="B783" s="20" t="s">
        <v>5</v>
      </c>
      <c r="C783" s="20" t="s">
        <v>8</v>
      </c>
      <c r="D783" s="6" t="s">
        <v>1385</v>
      </c>
      <c r="E783" s="3">
        <v>2100150</v>
      </c>
      <c r="F783" s="6" t="s">
        <v>1372</v>
      </c>
      <c r="G783" s="150">
        <v>30</v>
      </c>
      <c r="H783" s="10">
        <v>0.26666666666666672</v>
      </c>
      <c r="I783" s="151">
        <v>22</v>
      </c>
      <c r="J783" s="20" t="s">
        <v>1051</v>
      </c>
      <c r="K783" s="140"/>
      <c r="L783" s="161" t="s">
        <v>204</v>
      </c>
    </row>
    <row r="784" spans="1:12" s="161" customFormat="1" x14ac:dyDescent="0.2">
      <c r="A784" s="173">
        <f t="shared" si="39"/>
        <v>2100149</v>
      </c>
      <c r="B784" s="20" t="s">
        <v>5</v>
      </c>
      <c r="C784" s="20" t="s">
        <v>8</v>
      </c>
      <c r="D784" s="6" t="s">
        <v>1385</v>
      </c>
      <c r="E784" s="3">
        <v>2100149</v>
      </c>
      <c r="F784" s="6" t="s">
        <v>25</v>
      </c>
      <c r="G784" s="150">
        <v>1000</v>
      </c>
      <c r="H784" s="10">
        <v>0.33999999999999997</v>
      </c>
      <c r="I784" s="151">
        <v>660</v>
      </c>
      <c r="J784" s="20" t="s">
        <v>1051</v>
      </c>
      <c r="K784" s="140"/>
      <c r="L784" s="161" t="s">
        <v>204</v>
      </c>
    </row>
    <row r="785" spans="1:12" s="161" customFormat="1" x14ac:dyDescent="0.2">
      <c r="A785" s="173">
        <f t="shared" si="39"/>
        <v>2352244</v>
      </c>
      <c r="B785" s="20" t="s">
        <v>5</v>
      </c>
      <c r="C785" s="20" t="s">
        <v>8</v>
      </c>
      <c r="D785" s="6" t="s">
        <v>1385</v>
      </c>
      <c r="E785" s="3">
        <v>2352244</v>
      </c>
      <c r="F785" s="6" t="s">
        <v>1373</v>
      </c>
      <c r="G785" s="150">
        <v>620</v>
      </c>
      <c r="H785" s="10">
        <v>0.34709677419354834</v>
      </c>
      <c r="I785" s="151">
        <v>404.8</v>
      </c>
      <c r="J785" s="20" t="s">
        <v>1051</v>
      </c>
      <c r="K785" s="140"/>
      <c r="L785" s="161" t="s">
        <v>204</v>
      </c>
    </row>
    <row r="786" spans="1:12" s="161" customFormat="1" ht="17" x14ac:dyDescent="0.2">
      <c r="A786" s="173" t="str">
        <f t="shared" si="39"/>
        <v>GS30001L - MGS3EGB0-24PK33- 2PS56B2A10-S-A</v>
      </c>
      <c r="B786" s="20" t="s">
        <v>5</v>
      </c>
      <c r="C786" s="20" t="s">
        <v>8</v>
      </c>
      <c r="D786" s="6" t="s">
        <v>1385</v>
      </c>
      <c r="E786" s="3" t="s">
        <v>1374</v>
      </c>
      <c r="F786" s="6" t="s">
        <v>1375</v>
      </c>
      <c r="G786" s="150">
        <v>1579</v>
      </c>
      <c r="H786" s="10">
        <v>0.23717542748575049</v>
      </c>
      <c r="I786" s="151">
        <v>1204.5</v>
      </c>
      <c r="J786" s="20" t="s">
        <v>1051</v>
      </c>
      <c r="K786" s="140"/>
      <c r="L786" s="161" t="s">
        <v>204</v>
      </c>
    </row>
    <row r="787" spans="1:12" s="161" customFormat="1" x14ac:dyDescent="0.2">
      <c r="A787" s="173">
        <f t="shared" si="39"/>
        <v>1201747</v>
      </c>
      <c r="B787" s="20" t="s">
        <v>5</v>
      </c>
      <c r="C787" s="20" t="s">
        <v>8</v>
      </c>
      <c r="D787" s="6" t="s">
        <v>1385</v>
      </c>
      <c r="E787" s="3">
        <v>1201747</v>
      </c>
      <c r="F787" s="6" t="s">
        <v>1376</v>
      </c>
      <c r="G787" s="150">
        <v>1520</v>
      </c>
      <c r="H787" s="10">
        <v>0.34289473684210525</v>
      </c>
      <c r="I787" s="151">
        <v>998.8</v>
      </c>
      <c r="J787" s="20" t="s">
        <v>1051</v>
      </c>
      <c r="K787" s="140"/>
      <c r="L787" s="161" t="s">
        <v>204</v>
      </c>
    </row>
    <row r="788" spans="1:12" s="161" customFormat="1" x14ac:dyDescent="0.2">
      <c r="A788" s="173">
        <f t="shared" si="39"/>
        <v>2010017</v>
      </c>
      <c r="B788" s="20" t="s">
        <v>5</v>
      </c>
      <c r="C788" s="20" t="s">
        <v>8</v>
      </c>
      <c r="D788" s="6" t="s">
        <v>1385</v>
      </c>
      <c r="E788" s="3">
        <v>2010017</v>
      </c>
      <c r="F788" s="6" t="s">
        <v>1377</v>
      </c>
      <c r="G788" s="150">
        <v>1200</v>
      </c>
      <c r="H788" s="10">
        <v>0.32166666666666666</v>
      </c>
      <c r="I788" s="151">
        <v>814</v>
      </c>
      <c r="J788" s="20" t="s">
        <v>1051</v>
      </c>
      <c r="K788" s="140"/>
      <c r="L788" s="161" t="s">
        <v>204</v>
      </c>
    </row>
    <row r="789" spans="1:12" s="161" customFormat="1" x14ac:dyDescent="0.2">
      <c r="A789" s="173">
        <f t="shared" si="39"/>
        <v>2010024</v>
      </c>
      <c r="B789" s="20" t="s">
        <v>5</v>
      </c>
      <c r="C789" s="20" t="s">
        <v>8</v>
      </c>
      <c r="D789" s="6" t="s">
        <v>1385</v>
      </c>
      <c r="E789" s="3">
        <v>2010024</v>
      </c>
      <c r="F789" s="6" t="s">
        <v>1378</v>
      </c>
      <c r="G789" s="150">
        <v>1080</v>
      </c>
      <c r="H789" s="10">
        <v>0.34203703703703703</v>
      </c>
      <c r="I789" s="151">
        <v>710.6</v>
      </c>
      <c r="J789" s="20" t="s">
        <v>1051</v>
      </c>
      <c r="K789" s="140"/>
      <c r="L789" s="161" t="s">
        <v>204</v>
      </c>
    </row>
    <row r="790" spans="1:12" s="161" customFormat="1" ht="119" x14ac:dyDescent="0.2">
      <c r="A790" s="173" t="str">
        <f t="shared" si="39"/>
        <v>Installation and Implementation per system</v>
      </c>
      <c r="B790" s="20" t="s">
        <v>5</v>
      </c>
      <c r="C790" s="20" t="s">
        <v>8</v>
      </c>
      <c r="D790" s="6" t="s">
        <v>1385</v>
      </c>
      <c r="E790" s="3" t="s">
        <v>1379</v>
      </c>
      <c r="F790" s="4" t="s">
        <v>1380</v>
      </c>
      <c r="G790" s="150">
        <v>20000</v>
      </c>
      <c r="H790" s="10">
        <v>0.33999999999999997</v>
      </c>
      <c r="I790" s="151">
        <v>13200</v>
      </c>
      <c r="J790" s="20" t="s">
        <v>1051</v>
      </c>
      <c r="K790" s="140"/>
      <c r="L790" s="161" t="s">
        <v>204</v>
      </c>
    </row>
    <row r="791" spans="1:12" s="161" customFormat="1" ht="51" x14ac:dyDescent="0.2">
      <c r="A791" s="173" t="str">
        <f t="shared" si="39"/>
        <v>3-Year Warranty</v>
      </c>
      <c r="B791" s="20" t="s">
        <v>5</v>
      </c>
      <c r="C791" s="20" t="s">
        <v>8</v>
      </c>
      <c r="D791" s="6" t="s">
        <v>1385</v>
      </c>
      <c r="E791" s="3" t="s">
        <v>1381</v>
      </c>
      <c r="F791" s="4" t="s">
        <v>1382</v>
      </c>
      <c r="G791" s="150">
        <v>20000</v>
      </c>
      <c r="H791" s="10">
        <v>0.33999999999999997</v>
      </c>
      <c r="I791" s="151">
        <v>13200</v>
      </c>
      <c r="J791" s="20" t="s">
        <v>1051</v>
      </c>
      <c r="K791" s="140"/>
      <c r="L791" s="161" t="s">
        <v>204</v>
      </c>
    </row>
    <row r="792" spans="1:12" s="161" customFormat="1" ht="34" x14ac:dyDescent="0.2">
      <c r="A792" s="173" t="str">
        <f t="shared" si="39"/>
        <v>HLS-75R4</v>
      </c>
      <c r="B792" s="20" t="s">
        <v>4</v>
      </c>
      <c r="C792" s="20" t="s">
        <v>8</v>
      </c>
      <c r="D792" s="6" t="s">
        <v>36</v>
      </c>
      <c r="E792" s="6" t="s">
        <v>501</v>
      </c>
      <c r="F792" s="4" t="s">
        <v>1383</v>
      </c>
      <c r="G792" s="150"/>
      <c r="H792" s="10"/>
      <c r="I792" s="174">
        <v>93.24</v>
      </c>
      <c r="J792" s="20" t="s">
        <v>1148</v>
      </c>
      <c r="K792" s="140" t="s">
        <v>1384</v>
      </c>
      <c r="L792" s="161" t="s">
        <v>204</v>
      </c>
    </row>
    <row r="793" spans="1:12" s="161" customFormat="1" ht="17" x14ac:dyDescent="0.2">
      <c r="A793" s="173" t="str">
        <f t="shared" si="39"/>
        <v>AFF A300 MC 14x15.3TB</v>
      </c>
      <c r="B793" s="143" t="s">
        <v>1</v>
      </c>
      <c r="C793" s="20" t="s">
        <v>9</v>
      </c>
      <c r="D793" s="6" t="s">
        <v>279</v>
      </c>
      <c r="E793" s="7" t="s">
        <v>1399</v>
      </c>
      <c r="F793" s="175" t="s">
        <v>1400</v>
      </c>
      <c r="G793" s="176">
        <v>1598956.56</v>
      </c>
      <c r="H793" s="8">
        <f t="shared" ref="H793" si="49">1-I793/G793</f>
        <v>0.57640143144351597</v>
      </c>
      <c r="I793" s="177">
        <v>677315.71</v>
      </c>
      <c r="J793" s="20"/>
      <c r="K793" s="140"/>
    </row>
    <row r="794" spans="1:12" s="161" customFormat="1" ht="17" x14ac:dyDescent="0.2">
      <c r="A794" s="173" t="str">
        <f t="shared" si="39"/>
        <v>5PS7A01558</v>
      </c>
      <c r="B794" s="20" t="s">
        <v>2</v>
      </c>
      <c r="C794" s="20" t="s">
        <v>9</v>
      </c>
      <c r="D794" s="6" t="s">
        <v>80</v>
      </c>
      <c r="E794" s="140" t="s">
        <v>1387</v>
      </c>
      <c r="F794" s="140" t="s">
        <v>1403</v>
      </c>
      <c r="G794" s="178">
        <v>2079</v>
      </c>
      <c r="H794" s="8">
        <f>1-I794/G794</f>
        <v>0.15000000000000002</v>
      </c>
      <c r="I794" s="179">
        <f>G794*0.85</f>
        <v>1767.1499999999999</v>
      </c>
      <c r="J794" s="20"/>
      <c r="K794" s="140"/>
    </row>
    <row r="795" spans="1:12" s="161" customFormat="1" ht="17" x14ac:dyDescent="0.2">
      <c r="A795" s="173" t="str">
        <f t="shared" si="39"/>
        <v>SVC-7050SX-1M-NB</v>
      </c>
      <c r="B795" s="20" t="s">
        <v>3</v>
      </c>
      <c r="C795" s="20" t="s">
        <v>9</v>
      </c>
      <c r="D795" s="6" t="s">
        <v>318</v>
      </c>
      <c r="E795" s="140" t="s">
        <v>1388</v>
      </c>
      <c r="F795" s="140" t="s">
        <v>1401</v>
      </c>
      <c r="G795" s="178">
        <v>45</v>
      </c>
      <c r="H795" s="8">
        <f>1-I795/G795</f>
        <v>0.80666666666666664</v>
      </c>
      <c r="I795" s="179">
        <v>8.6999999999999993</v>
      </c>
      <c r="J795" s="20"/>
      <c r="K795" s="140"/>
    </row>
    <row r="796" spans="1:12" s="161" customFormat="1" ht="17" x14ac:dyDescent="0.2">
      <c r="A796" s="173" t="str">
        <f t="shared" si="39"/>
        <v>UTPSP2.5MRDY</v>
      </c>
      <c r="B796" s="20" t="s">
        <v>4</v>
      </c>
      <c r="C796" s="20" t="s">
        <v>8</v>
      </c>
      <c r="D796" s="6" t="s">
        <v>36</v>
      </c>
      <c r="E796" s="140" t="s">
        <v>1318</v>
      </c>
      <c r="F796" s="140" t="s">
        <v>1402</v>
      </c>
      <c r="G796" s="178"/>
      <c r="H796" s="8"/>
      <c r="I796" s="179">
        <v>5.8</v>
      </c>
      <c r="J796" s="20"/>
      <c r="K796" s="140"/>
    </row>
    <row r="797" spans="1:12" s="161" customFormat="1" ht="17" x14ac:dyDescent="0.2">
      <c r="A797" s="173" t="str">
        <f t="shared" si="39"/>
        <v>GS30001L - MGS3EGB0-24PK33- 2PS56B2A10-S-A</v>
      </c>
      <c r="B797" s="20" t="s">
        <v>5</v>
      </c>
      <c r="C797" s="20" t="s">
        <v>8</v>
      </c>
      <c r="D797" s="6" t="s">
        <v>1385</v>
      </c>
      <c r="E797" s="180" t="s">
        <v>1374</v>
      </c>
      <c r="F797" s="6" t="s">
        <v>1375</v>
      </c>
      <c r="G797" s="9">
        <v>1579</v>
      </c>
      <c r="H797" s="10">
        <v>0.23717542748575049</v>
      </c>
      <c r="I797" s="11">
        <v>1204.5</v>
      </c>
      <c r="J797" s="20"/>
      <c r="K797" s="140"/>
    </row>
    <row r="798" spans="1:12" s="161" customFormat="1" ht="17" x14ac:dyDescent="0.2">
      <c r="A798" s="173" t="str">
        <f t="shared" si="39"/>
        <v>locking C13 to C14, 0.6m</v>
      </c>
      <c r="B798" s="20" t="s">
        <v>5</v>
      </c>
      <c r="C798" s="20" t="s">
        <v>8</v>
      </c>
      <c r="D798" s="6" t="s">
        <v>899</v>
      </c>
      <c r="E798" s="3" t="s">
        <v>1405</v>
      </c>
      <c r="F798" s="6" t="s">
        <v>1406</v>
      </c>
      <c r="G798" s="181">
        <v>160</v>
      </c>
      <c r="H798" s="8">
        <v>0.17500000000000004</v>
      </c>
      <c r="I798" s="182">
        <v>132</v>
      </c>
      <c r="J798" s="20"/>
      <c r="K798" s="39"/>
    </row>
    <row r="799" spans="1:12" s="161" customFormat="1" ht="17" x14ac:dyDescent="0.2">
      <c r="A799" s="173" t="str">
        <f t="shared" si="39"/>
        <v>locking C13 to C14, 1.2m</v>
      </c>
      <c r="B799" s="20" t="s">
        <v>5</v>
      </c>
      <c r="C799" s="20" t="s">
        <v>8</v>
      </c>
      <c r="D799" s="6" t="s">
        <v>899</v>
      </c>
      <c r="E799" s="3" t="s">
        <v>1407</v>
      </c>
      <c r="F799" s="6" t="s">
        <v>1408</v>
      </c>
      <c r="G799" s="181">
        <v>220</v>
      </c>
      <c r="H799" s="8">
        <v>0.25</v>
      </c>
      <c r="I799" s="182">
        <v>165</v>
      </c>
      <c r="J799" s="20"/>
      <c r="K799" s="39"/>
    </row>
    <row r="800" spans="1:12" s="161" customFormat="1" ht="17" x14ac:dyDescent="0.2">
      <c r="A800" s="173" t="str">
        <f t="shared" si="39"/>
        <v>locking C13 to C14, 1.8m</v>
      </c>
      <c r="B800" s="20" t="s">
        <v>5</v>
      </c>
      <c r="C800" s="20" t="s">
        <v>8</v>
      </c>
      <c r="D800" s="6" t="s">
        <v>899</v>
      </c>
      <c r="E800" s="3" t="s">
        <v>1412</v>
      </c>
      <c r="F800" s="6" t="s">
        <v>1409</v>
      </c>
      <c r="G800" s="181">
        <v>280</v>
      </c>
      <c r="H800" s="8">
        <v>0.25357142857142856</v>
      </c>
      <c r="I800" s="182">
        <v>209</v>
      </c>
      <c r="J800" s="20"/>
      <c r="K800" s="39"/>
    </row>
    <row r="801" spans="1:11" s="161" customFormat="1" ht="17" x14ac:dyDescent="0.2">
      <c r="A801" s="173" t="str">
        <f t="shared" si="39"/>
        <v>locking C19 to C20</v>
      </c>
      <c r="B801" s="20" t="s">
        <v>5</v>
      </c>
      <c r="C801" s="20" t="s">
        <v>8</v>
      </c>
      <c r="D801" s="6" t="s">
        <v>899</v>
      </c>
      <c r="E801" s="3" t="s">
        <v>1410</v>
      </c>
      <c r="F801" s="6" t="s">
        <v>1411</v>
      </c>
      <c r="G801" s="181">
        <v>320</v>
      </c>
      <c r="H801" s="8">
        <v>0.17500000000000004</v>
      </c>
      <c r="I801" s="182">
        <v>264</v>
      </c>
      <c r="J801" s="20"/>
      <c r="K801" s="39"/>
    </row>
    <row r="802" spans="1:11" s="161" customFormat="1" ht="34" x14ac:dyDescent="0.2">
      <c r="A802" s="173" t="str">
        <f t="shared" si="39"/>
        <v>WQSC-Shipment service</v>
      </c>
      <c r="B802" s="20" t="s">
        <v>5</v>
      </c>
      <c r="C802" s="20" t="s">
        <v>10</v>
      </c>
      <c r="D802" s="20" t="s">
        <v>659</v>
      </c>
      <c r="E802" s="34" t="s">
        <v>1417</v>
      </c>
      <c r="F802" s="21" t="s">
        <v>1415</v>
      </c>
      <c r="G802" s="150"/>
      <c r="H802" s="10"/>
      <c r="I802" s="174">
        <v>15790.68</v>
      </c>
      <c r="J802" s="20"/>
      <c r="K802" s="140" t="s">
        <v>1416</v>
      </c>
    </row>
    <row r="803" spans="1:11" s="161" customFormat="1" ht="17" x14ac:dyDescent="0.2">
      <c r="A803" s="173" t="str">
        <f t="shared" si="39"/>
        <v>AGSLABOUR-Startup Service</v>
      </c>
      <c r="B803" s="20" t="s">
        <v>5</v>
      </c>
      <c r="C803" s="20" t="s">
        <v>10</v>
      </c>
      <c r="D803" s="20" t="s">
        <v>659</v>
      </c>
      <c r="E803" s="97" t="s">
        <v>1418</v>
      </c>
      <c r="F803" s="97" t="s">
        <v>1419</v>
      </c>
      <c r="G803" s="150"/>
      <c r="H803" s="10"/>
      <c r="I803" s="174">
        <v>1521.72</v>
      </c>
      <c r="J803" s="20"/>
      <c r="K803" s="140" t="s">
        <v>1416</v>
      </c>
    </row>
    <row r="804" spans="1:11" s="161" customFormat="1" ht="17" x14ac:dyDescent="0.2">
      <c r="A804" s="173" t="str">
        <f t="shared" si="39"/>
        <v>AGSLABOUR-DECOMMISSION</v>
      </c>
      <c r="B804" s="20" t="s">
        <v>5</v>
      </c>
      <c r="C804" s="20" t="s">
        <v>10</v>
      </c>
      <c r="D804" s="29" t="s">
        <v>659</v>
      </c>
      <c r="E804" s="97" t="s">
        <v>1413</v>
      </c>
      <c r="F804" s="97" t="s">
        <v>1414</v>
      </c>
      <c r="G804" s="150"/>
      <c r="H804" s="10"/>
      <c r="I804" s="174">
        <v>1521.72</v>
      </c>
      <c r="J804" s="20"/>
      <c r="K804" s="140" t="s">
        <v>1416</v>
      </c>
    </row>
    <row r="805" spans="1:11" s="161" customFormat="1" ht="34" x14ac:dyDescent="0.2">
      <c r="A805" s="173" t="str">
        <f t="shared" si="39"/>
        <v xml:space="preserve">WQSC - Project Management </v>
      </c>
      <c r="B805" s="20" t="s">
        <v>5</v>
      </c>
      <c r="C805" s="20" t="s">
        <v>10</v>
      </c>
      <c r="D805" s="29" t="s">
        <v>659</v>
      </c>
      <c r="E805" s="97" t="s">
        <v>1421</v>
      </c>
      <c r="F805" s="97" t="s">
        <v>1420</v>
      </c>
      <c r="G805" s="150"/>
      <c r="H805" s="10"/>
      <c r="I805" s="174">
        <v>8143.05</v>
      </c>
      <c r="J805" s="20"/>
      <c r="K805" s="140" t="s">
        <v>1416</v>
      </c>
    </row>
    <row r="806" spans="1:11" s="161" customFormat="1" ht="34" x14ac:dyDescent="0.2">
      <c r="A806" s="173" t="str">
        <f t="shared" si="39"/>
        <v>UPS</v>
      </c>
      <c r="B806" s="20" t="s">
        <v>5</v>
      </c>
      <c r="C806" s="20" t="s">
        <v>10</v>
      </c>
      <c r="D806" s="39" t="s">
        <v>1385</v>
      </c>
      <c r="E806" s="31" t="s">
        <v>1424</v>
      </c>
      <c r="F806" s="7" t="s">
        <v>1425</v>
      </c>
      <c r="G806" s="150"/>
      <c r="H806" s="10"/>
      <c r="I806" s="174">
        <v>7920</v>
      </c>
      <c r="J806" s="20"/>
      <c r="K806" s="140"/>
    </row>
    <row r="807" spans="1:11" s="161" customFormat="1" ht="34" x14ac:dyDescent="0.2">
      <c r="A807" s="173" t="str">
        <f t="shared" si="39"/>
        <v>Electric Cabinet</v>
      </c>
      <c r="B807" s="20" t="s">
        <v>5</v>
      </c>
      <c r="C807" s="20" t="s">
        <v>10</v>
      </c>
      <c r="D807" s="39" t="s">
        <v>1385</v>
      </c>
      <c r="E807" s="31" t="s">
        <v>1426</v>
      </c>
      <c r="F807" s="7" t="s">
        <v>1427</v>
      </c>
      <c r="G807" s="150"/>
      <c r="H807" s="10"/>
      <c r="I807" s="174">
        <v>6380</v>
      </c>
      <c r="J807" s="20"/>
      <c r="K807" s="140"/>
    </row>
    <row r="808" spans="1:11" s="161" customFormat="1" ht="17" x14ac:dyDescent="0.2">
      <c r="A808" s="173" t="str">
        <f t="shared" si="39"/>
        <v>Network Card</v>
      </c>
      <c r="B808" s="20" t="s">
        <v>5</v>
      </c>
      <c r="C808" s="20" t="s">
        <v>10</v>
      </c>
      <c r="D808" s="39" t="s">
        <v>1385</v>
      </c>
      <c r="E808" s="31" t="s">
        <v>1428</v>
      </c>
      <c r="F808" s="7" t="s">
        <v>1429</v>
      </c>
      <c r="G808" s="150"/>
      <c r="H808" s="10"/>
      <c r="I808" s="174">
        <v>363</v>
      </c>
      <c r="J808" s="20"/>
      <c r="K808" s="140"/>
    </row>
    <row r="809" spans="1:11" s="161" customFormat="1" ht="17" x14ac:dyDescent="0.2">
      <c r="A809" s="173" t="str">
        <f t="shared" si="39"/>
        <v>Battery Cabinet</v>
      </c>
      <c r="B809" s="20" t="s">
        <v>5</v>
      </c>
      <c r="C809" s="20" t="s">
        <v>10</v>
      </c>
      <c r="D809" s="39" t="s">
        <v>1385</v>
      </c>
      <c r="E809" s="31" t="s">
        <v>1430</v>
      </c>
      <c r="F809" s="7" t="s">
        <v>1431</v>
      </c>
      <c r="G809" s="150"/>
      <c r="H809" s="10"/>
      <c r="I809" s="174">
        <v>2750</v>
      </c>
      <c r="J809" s="20"/>
      <c r="K809" s="140"/>
    </row>
    <row r="810" spans="1:11" s="161" customFormat="1" ht="51" x14ac:dyDescent="0.2">
      <c r="A810" s="173" t="str">
        <f t="shared" si="39"/>
        <v>Battery</v>
      </c>
      <c r="B810" s="20" t="s">
        <v>5</v>
      </c>
      <c r="C810" s="20" t="s">
        <v>10</v>
      </c>
      <c r="D810" s="39" t="s">
        <v>1385</v>
      </c>
      <c r="E810" s="31" t="s">
        <v>1432</v>
      </c>
      <c r="F810" s="7" t="s">
        <v>1433</v>
      </c>
      <c r="G810" s="150"/>
      <c r="H810" s="10"/>
      <c r="I810" s="174">
        <v>165</v>
      </c>
      <c r="J810" s="20"/>
      <c r="K810" s="140"/>
    </row>
    <row r="811" spans="1:11" s="161" customFormat="1" ht="17" x14ac:dyDescent="0.2">
      <c r="A811" s="173" t="str">
        <f t="shared" si="39"/>
        <v>Battery Monitoring System</v>
      </c>
      <c r="B811" s="20" t="s">
        <v>5</v>
      </c>
      <c r="C811" s="20" t="s">
        <v>10</v>
      </c>
      <c r="D811" s="39" t="s">
        <v>1385</v>
      </c>
      <c r="E811" s="31" t="s">
        <v>1434</v>
      </c>
      <c r="F811" s="7" t="s">
        <v>1434</v>
      </c>
      <c r="G811" s="150"/>
      <c r="H811" s="10"/>
      <c r="I811" s="174">
        <v>13200</v>
      </c>
      <c r="J811" s="20"/>
      <c r="K811" s="140"/>
    </row>
    <row r="812" spans="1:11" s="161" customFormat="1" ht="170" x14ac:dyDescent="0.2">
      <c r="A812" s="173" t="str">
        <f t="shared" si="39"/>
        <v>Installation and Implementation per system - FULL JMET</v>
      </c>
      <c r="B812" s="20" t="s">
        <v>5</v>
      </c>
      <c r="C812" s="20" t="s">
        <v>10</v>
      </c>
      <c r="D812" s="39" t="s">
        <v>1385</v>
      </c>
      <c r="E812" s="208" t="s">
        <v>1446</v>
      </c>
      <c r="F812" s="7" t="s">
        <v>1435</v>
      </c>
      <c r="G812" s="150"/>
      <c r="H812" s="10"/>
      <c r="I812" s="174">
        <v>15400</v>
      </c>
      <c r="J812" s="20"/>
      <c r="K812" s="140"/>
    </row>
    <row r="813" spans="1:11" s="161" customFormat="1" ht="51" x14ac:dyDescent="0.2">
      <c r="A813" s="173" t="str">
        <f t="shared" si="39"/>
        <v>3-Year Warranty - Full JMET</v>
      </c>
      <c r="B813" s="20" t="s">
        <v>5</v>
      </c>
      <c r="C813" s="20" t="s">
        <v>10</v>
      </c>
      <c r="D813" s="39" t="s">
        <v>1385</v>
      </c>
      <c r="E813" s="208" t="s">
        <v>1445</v>
      </c>
      <c r="F813" s="7" t="s">
        <v>1382</v>
      </c>
      <c r="G813" s="150"/>
      <c r="H813" s="10"/>
      <c r="I813" s="174">
        <v>33000</v>
      </c>
      <c r="J813" s="20"/>
      <c r="K813" s="140"/>
    </row>
    <row r="814" spans="1:11" s="161" customFormat="1" ht="17" x14ac:dyDescent="0.2">
      <c r="A814" s="173" t="str">
        <f t="shared" si="39"/>
        <v>3023764-E7</v>
      </c>
      <c r="B814" s="20" t="s">
        <v>3</v>
      </c>
      <c r="C814" s="20" t="s">
        <v>8</v>
      </c>
      <c r="D814" s="172" t="s">
        <v>100</v>
      </c>
      <c r="E814" s="208" t="s">
        <v>1436</v>
      </c>
      <c r="F814" s="7"/>
      <c r="G814" s="150">
        <v>68000</v>
      </c>
      <c r="H814" s="10">
        <f t="shared" ref="H814" si="50">1-(I814/G814)</f>
        <v>0.63</v>
      </c>
      <c r="I814" s="174">
        <v>25160</v>
      </c>
      <c r="J814" s="20"/>
      <c r="K814" s="140"/>
    </row>
    <row r="815" spans="1:11" s="161" customFormat="1" ht="17" x14ac:dyDescent="0.2">
      <c r="A815" s="173" t="str">
        <f t="shared" si="39"/>
        <v>00D9676</v>
      </c>
      <c r="B815" s="6" t="s">
        <v>7</v>
      </c>
      <c r="C815" s="6" t="s">
        <v>8</v>
      </c>
      <c r="D815" s="39" t="s">
        <v>1438</v>
      </c>
      <c r="E815" s="208" t="s">
        <v>1437</v>
      </c>
      <c r="F815" s="7" t="s">
        <v>1439</v>
      </c>
      <c r="G815" s="150">
        <v>75</v>
      </c>
      <c r="H815" s="10">
        <f>1-(I815/G815)</f>
        <v>0.4</v>
      </c>
      <c r="I815" s="174">
        <v>45</v>
      </c>
      <c r="J815" s="20"/>
      <c r="K815" s="140"/>
    </row>
    <row r="816" spans="1:11" s="161" customFormat="1" ht="17" x14ac:dyDescent="0.2">
      <c r="A816" s="173" t="str">
        <f t="shared" si="39"/>
        <v>HYIA</v>
      </c>
      <c r="B816" s="35" t="s">
        <v>2</v>
      </c>
      <c r="C816" s="35" t="s">
        <v>8</v>
      </c>
      <c r="D816" s="35" t="s">
        <v>452</v>
      </c>
      <c r="E816" s="208" t="s">
        <v>1440</v>
      </c>
      <c r="F816" s="4" t="s">
        <v>1440</v>
      </c>
      <c r="G816" s="183"/>
      <c r="H816" s="184"/>
      <c r="I816" s="185">
        <v>3578.62</v>
      </c>
      <c r="J816" s="20" t="s">
        <v>934</v>
      </c>
      <c r="K816" s="140" t="s">
        <v>1441</v>
      </c>
    </row>
    <row r="817" spans="1:11" s="161" customFormat="1" ht="17" x14ac:dyDescent="0.2">
      <c r="A817" s="173" t="str">
        <f t="shared" si="39"/>
        <v>WAGSLABOUR</v>
      </c>
      <c r="B817" s="20" t="s">
        <v>5</v>
      </c>
      <c r="C817" s="20" t="s">
        <v>10</v>
      </c>
      <c r="D817" s="20" t="s">
        <v>659</v>
      </c>
      <c r="E817" t="s">
        <v>574</v>
      </c>
      <c r="F817" t="s">
        <v>574</v>
      </c>
      <c r="G817" s="183"/>
      <c r="H817" s="184"/>
      <c r="I817" s="185">
        <v>3381.6</v>
      </c>
      <c r="J817" s="20"/>
      <c r="K817" s="140"/>
    </row>
    <row r="818" spans="1:11" s="161" customFormat="1" ht="17" x14ac:dyDescent="0.2">
      <c r="A818" s="173" t="str">
        <f t="shared" si="39"/>
        <v>WQSC Battery Replacement</v>
      </c>
      <c r="B818" s="20" t="s">
        <v>5</v>
      </c>
      <c r="C818" s="20" t="s">
        <v>10</v>
      </c>
      <c r="D818" s="20" t="s">
        <v>659</v>
      </c>
      <c r="E818" t="s">
        <v>1451</v>
      </c>
      <c r="F818" t="s">
        <v>1451</v>
      </c>
      <c r="G818" s="183"/>
      <c r="H818" s="184"/>
      <c r="I818" s="185">
        <v>3000</v>
      </c>
      <c r="J818" s="20"/>
      <c r="K818" s="140"/>
    </row>
    <row r="819" spans="1:11" s="161" customFormat="1" ht="17" x14ac:dyDescent="0.2">
      <c r="A819" s="173" t="str">
        <f t="shared" si="39"/>
        <v>Installation/Commission Panda</v>
      </c>
      <c r="B819" s="20" t="s">
        <v>5</v>
      </c>
      <c r="C819" s="20" t="s">
        <v>10</v>
      </c>
      <c r="D819" s="20" t="s">
        <v>659</v>
      </c>
      <c r="E819" t="s">
        <v>1452</v>
      </c>
      <c r="F819" t="s">
        <v>1452</v>
      </c>
      <c r="G819" s="183"/>
      <c r="H819" s="184"/>
      <c r="I819" s="185">
        <v>3000</v>
      </c>
      <c r="J819" s="20"/>
      <c r="K819" s="140"/>
    </row>
    <row r="820" spans="1:11" s="161" customFormat="1" ht="17" x14ac:dyDescent="0.2">
      <c r="A820" s="173" t="str">
        <f t="shared" si="39"/>
        <v>Waycom1</v>
      </c>
      <c r="B820" s="20" t="s">
        <v>3</v>
      </c>
      <c r="C820" s="20" t="s">
        <v>10</v>
      </c>
      <c r="D820" s="39" t="s">
        <v>1447</v>
      </c>
      <c r="E820" t="s">
        <v>1453</v>
      </c>
      <c r="F820" t="s">
        <v>1448</v>
      </c>
      <c r="G820" s="183"/>
      <c r="H820" s="184"/>
      <c r="I820" s="185">
        <v>8000</v>
      </c>
      <c r="J820" s="20"/>
      <c r="K820" s="140"/>
    </row>
    <row r="821" spans="1:11" s="161" customFormat="1" ht="17" x14ac:dyDescent="0.2">
      <c r="A821" s="173" t="str">
        <f t="shared" ref="A821:A832" si="51">+E821</f>
        <v>Waycom2</v>
      </c>
      <c r="B821" s="20" t="s">
        <v>3</v>
      </c>
      <c r="C821" s="20" t="s">
        <v>10</v>
      </c>
      <c r="D821" s="39" t="s">
        <v>1447</v>
      </c>
      <c r="E821" t="s">
        <v>1454</v>
      </c>
      <c r="F821" t="s">
        <v>1450</v>
      </c>
      <c r="G821" s="183"/>
      <c r="H821" s="184"/>
      <c r="I821" s="185">
        <v>5500</v>
      </c>
      <c r="J821" s="20"/>
      <c r="K821" s="140"/>
    </row>
    <row r="822" spans="1:11" s="161" customFormat="1" ht="17" x14ac:dyDescent="0.2">
      <c r="A822" s="173" t="str">
        <f t="shared" si="51"/>
        <v>Waycom3</v>
      </c>
      <c r="B822" s="20" t="s">
        <v>3</v>
      </c>
      <c r="C822" s="20" t="s">
        <v>10</v>
      </c>
      <c r="D822" s="39" t="s">
        <v>1447</v>
      </c>
      <c r="E822" t="s">
        <v>1455</v>
      </c>
      <c r="F822" t="s">
        <v>1449</v>
      </c>
      <c r="G822" s="183"/>
      <c r="H822" s="184"/>
      <c r="I822" s="185">
        <v>22000</v>
      </c>
      <c r="J822" s="20"/>
      <c r="K822" s="140"/>
    </row>
    <row r="823" spans="1:11" s="161" customFormat="1" ht="17" x14ac:dyDescent="0.2">
      <c r="A823" s="173" t="str">
        <f t="shared" si="51"/>
        <v>LanTro1</v>
      </c>
      <c r="B823" s="20" t="s">
        <v>3</v>
      </c>
      <c r="C823" s="20" t="s">
        <v>10</v>
      </c>
      <c r="D823" s="39" t="s">
        <v>1460</v>
      </c>
      <c r="E823" t="s">
        <v>1458</v>
      </c>
      <c r="F823" t="s">
        <v>1456</v>
      </c>
      <c r="G823" s="183"/>
      <c r="H823" s="184"/>
      <c r="I823" s="185">
        <v>3000</v>
      </c>
      <c r="J823" s="20"/>
      <c r="K823" s="140"/>
    </row>
    <row r="824" spans="1:11" s="161" customFormat="1" ht="17" x14ac:dyDescent="0.2">
      <c r="A824" s="173" t="str">
        <f t="shared" si="51"/>
        <v>LanTro2</v>
      </c>
      <c r="B824" s="20" t="s">
        <v>3</v>
      </c>
      <c r="C824" s="20" t="s">
        <v>10</v>
      </c>
      <c r="D824" s="39" t="s">
        <v>1460</v>
      </c>
      <c r="E824" t="s">
        <v>1459</v>
      </c>
      <c r="F824" t="s">
        <v>1457</v>
      </c>
      <c r="G824" s="183"/>
      <c r="H824" s="184"/>
      <c r="I824" s="185">
        <v>7000</v>
      </c>
      <c r="J824" s="20"/>
      <c r="K824" s="140"/>
    </row>
    <row r="825" spans="1:11" s="161" customFormat="1" ht="17" x14ac:dyDescent="0.2">
      <c r="A825" s="173" t="str">
        <f t="shared" si="51"/>
        <v>Sycomp $5K</v>
      </c>
      <c r="B825" s="20" t="s">
        <v>3</v>
      </c>
      <c r="C825" s="20" t="s">
        <v>10</v>
      </c>
      <c r="D825" s="39" t="s">
        <v>204</v>
      </c>
      <c r="E825" s="6" t="s">
        <v>1461</v>
      </c>
      <c r="F825" s="4" t="s">
        <v>1462</v>
      </c>
      <c r="G825" s="183"/>
      <c r="H825" s="184"/>
      <c r="I825" s="185">
        <v>5000</v>
      </c>
      <c r="J825" s="20"/>
      <c r="K825" s="140"/>
    </row>
    <row r="826" spans="1:11" s="161" customFormat="1" ht="17" x14ac:dyDescent="0.2">
      <c r="A826" s="173" t="str">
        <f t="shared" si="51"/>
        <v>HYGQ</v>
      </c>
      <c r="B826" s="35" t="s">
        <v>2</v>
      </c>
      <c r="C826" s="35" t="s">
        <v>8</v>
      </c>
      <c r="D826" s="39" t="s">
        <v>452</v>
      </c>
      <c r="E826" s="6" t="s">
        <v>1465</v>
      </c>
      <c r="F826" s="4" t="s">
        <v>1465</v>
      </c>
      <c r="G826" s="183"/>
      <c r="H826" s="184"/>
      <c r="I826" s="185">
        <v>9373.86</v>
      </c>
      <c r="J826" s="20" t="s">
        <v>934</v>
      </c>
      <c r="K826" s="140" t="s">
        <v>1467</v>
      </c>
    </row>
    <row r="827" spans="1:11" s="161" customFormat="1" ht="17" x14ac:dyDescent="0.2">
      <c r="A827" s="173" t="str">
        <f t="shared" si="51"/>
        <v>HYHK</v>
      </c>
      <c r="B827" s="35" t="s">
        <v>2</v>
      </c>
      <c r="C827" s="35" t="s">
        <v>8</v>
      </c>
      <c r="D827" s="39" t="s">
        <v>452</v>
      </c>
      <c r="E827" s="6" t="s">
        <v>1466</v>
      </c>
      <c r="F827" s="4" t="s">
        <v>1466</v>
      </c>
      <c r="G827" s="183"/>
      <c r="H827" s="184"/>
      <c r="I827" s="185">
        <v>2709.14</v>
      </c>
      <c r="J827" s="20" t="s">
        <v>934</v>
      </c>
      <c r="K827" s="140" t="s">
        <v>1467</v>
      </c>
    </row>
    <row r="828" spans="1:11" s="161" customFormat="1" ht="34" x14ac:dyDescent="0.2">
      <c r="A828" s="173" t="str">
        <f t="shared" si="51"/>
        <v>ATRN102-102I82C20</v>
      </c>
      <c r="B828" s="20" t="s">
        <v>5</v>
      </c>
      <c r="C828" s="20" t="s">
        <v>8</v>
      </c>
      <c r="D828" s="39" t="s">
        <v>1385</v>
      </c>
      <c r="E828" s="6" t="s">
        <v>1468</v>
      </c>
      <c r="F828" s="4" t="s">
        <v>1470</v>
      </c>
      <c r="G828" s="183"/>
      <c r="H828" s="184"/>
      <c r="I828" s="185">
        <v>404.8</v>
      </c>
      <c r="J828" s="20"/>
      <c r="K828" s="140" t="s">
        <v>1472</v>
      </c>
    </row>
    <row r="829" spans="1:11" s="161" customFormat="1" ht="34" x14ac:dyDescent="0.2">
      <c r="A829" s="173" t="str">
        <f t="shared" si="51"/>
        <v>NS30017L</v>
      </c>
      <c r="B829" s="20" t="s">
        <v>5</v>
      </c>
      <c r="C829" s="20" t="s">
        <v>8</v>
      </c>
      <c r="D829" s="39" t="s">
        <v>1385</v>
      </c>
      <c r="E829" s="6" t="s">
        <v>1469</v>
      </c>
      <c r="F829" s="4" t="s">
        <v>1471</v>
      </c>
      <c r="G829" s="183"/>
      <c r="H829" s="184"/>
      <c r="I829" s="185">
        <v>1262.07</v>
      </c>
      <c r="J829" s="20"/>
      <c r="K829" s="140" t="s">
        <v>1473</v>
      </c>
    </row>
    <row r="830" spans="1:11" s="161" customFormat="1" ht="17" x14ac:dyDescent="0.2">
      <c r="A830" s="173" t="str">
        <f t="shared" si="51"/>
        <v>AFF A300 4x3.8TB</v>
      </c>
      <c r="B830" s="143" t="s">
        <v>1</v>
      </c>
      <c r="C830" s="143" t="s">
        <v>8</v>
      </c>
      <c r="D830" s="39" t="s">
        <v>279</v>
      </c>
      <c r="E830" s="6" t="s">
        <v>1474</v>
      </c>
      <c r="F830" s="4" t="s">
        <v>1477</v>
      </c>
      <c r="G830" s="183"/>
      <c r="H830" s="184"/>
      <c r="I830" s="185">
        <v>315194.02</v>
      </c>
      <c r="J830" s="20"/>
      <c r="K830" s="140" t="s">
        <v>1473</v>
      </c>
    </row>
    <row r="831" spans="1:11" s="161" customFormat="1" ht="17" x14ac:dyDescent="0.2">
      <c r="A831" s="173" t="str">
        <f t="shared" si="51"/>
        <v>SW-FLASH- BUNDLE-2P</v>
      </c>
      <c r="B831" s="143" t="s">
        <v>1</v>
      </c>
      <c r="C831" s="143" t="s">
        <v>8</v>
      </c>
      <c r="D831" s="39" t="s">
        <v>279</v>
      </c>
      <c r="E831" s="6" t="s">
        <v>1475</v>
      </c>
      <c r="F831" s="4" t="s">
        <v>1478</v>
      </c>
      <c r="G831" s="183"/>
      <c r="H831" s="184"/>
      <c r="I831" s="185">
        <v>62.6</v>
      </c>
      <c r="J831" s="20"/>
      <c r="K831" s="140" t="s">
        <v>1473</v>
      </c>
    </row>
    <row r="832" spans="1:11" s="161" customFormat="1" ht="17" x14ac:dyDescent="0.2">
      <c r="A832" s="173" t="str">
        <f t="shared" si="51"/>
        <v>CS-O2</v>
      </c>
      <c r="B832" s="143" t="s">
        <v>1</v>
      </c>
      <c r="C832" s="20" t="s">
        <v>9</v>
      </c>
      <c r="D832" s="39" t="s">
        <v>279</v>
      </c>
      <c r="E832" s="6" t="s">
        <v>1476</v>
      </c>
      <c r="F832" s="4" t="s">
        <v>1231</v>
      </c>
      <c r="G832" s="183"/>
      <c r="H832" s="184"/>
      <c r="I832" s="185">
        <v>34157.660000000003</v>
      </c>
      <c r="J832" s="20"/>
      <c r="K832" s="140" t="s">
        <v>1473</v>
      </c>
    </row>
    <row r="833" spans="1:12" s="161" customFormat="1" x14ac:dyDescent="0.2">
      <c r="A833" s="173"/>
      <c r="B833" s="20"/>
      <c r="C833" s="20"/>
      <c r="D833" s="6"/>
      <c r="E833" s="6"/>
      <c r="F833" s="4"/>
      <c r="G833" s="183"/>
      <c r="H833" s="184"/>
      <c r="I833" s="185"/>
      <c r="J833" s="20"/>
      <c r="K833" s="140"/>
    </row>
    <row r="834" spans="1:12" s="161" customFormat="1" x14ac:dyDescent="0.2">
      <c r="A834" s="173"/>
      <c r="B834" s="20"/>
      <c r="C834" s="20"/>
      <c r="D834" s="6"/>
      <c r="E834" s="6"/>
      <c r="F834" s="4"/>
      <c r="G834" s="183"/>
      <c r="H834" s="184"/>
      <c r="I834" s="185"/>
      <c r="J834" s="20"/>
      <c r="K834" s="140"/>
    </row>
    <row r="835" spans="1:12" s="161" customFormat="1" x14ac:dyDescent="0.2">
      <c r="A835" s="173"/>
      <c r="B835" s="20"/>
      <c r="C835" s="20"/>
      <c r="D835" s="6"/>
      <c r="E835" s="6"/>
      <c r="F835" s="4"/>
      <c r="G835" s="183"/>
      <c r="H835" s="184"/>
      <c r="I835" s="185"/>
      <c r="J835" s="20"/>
      <c r="K835" s="140"/>
    </row>
    <row r="836" spans="1:12" s="161" customFormat="1" x14ac:dyDescent="0.2">
      <c r="A836" s="173"/>
      <c r="B836" s="20"/>
      <c r="C836" s="20"/>
      <c r="D836" s="6"/>
      <c r="E836" s="6"/>
      <c r="F836" s="4"/>
      <c r="G836" s="183"/>
      <c r="H836" s="184"/>
      <c r="I836" s="185"/>
      <c r="J836" s="20"/>
      <c r="K836" s="140"/>
    </row>
    <row r="837" spans="1:12" s="161" customFormat="1" x14ac:dyDescent="0.2">
      <c r="A837" s="173"/>
      <c r="B837" s="20"/>
      <c r="C837" s="20"/>
      <c r="D837" s="6"/>
      <c r="E837" s="6"/>
      <c r="F837" s="4"/>
      <c r="G837" s="183"/>
      <c r="H837" s="184"/>
      <c r="I837" s="185"/>
      <c r="J837" s="20"/>
      <c r="K837" s="140"/>
    </row>
    <row r="838" spans="1:12" s="161" customFormat="1" x14ac:dyDescent="0.2">
      <c r="A838" s="173"/>
      <c r="B838" s="20"/>
      <c r="C838" s="20"/>
      <c r="D838" s="6"/>
      <c r="E838" s="6"/>
      <c r="F838" s="4"/>
      <c r="G838" s="183"/>
      <c r="H838" s="184"/>
      <c r="I838" s="185"/>
      <c r="J838" s="20"/>
      <c r="K838" s="140"/>
    </row>
    <row r="839" spans="1:12" s="161" customFormat="1" x14ac:dyDescent="0.2">
      <c r="A839" s="173"/>
      <c r="B839" s="20"/>
      <c r="C839" s="20"/>
      <c r="D839" s="6"/>
      <c r="E839" s="6"/>
      <c r="F839" s="4"/>
      <c r="G839" s="183"/>
      <c r="H839" s="184"/>
      <c r="I839" s="185"/>
      <c r="J839" s="20"/>
      <c r="K839" s="140"/>
    </row>
    <row r="840" spans="1:12" s="161" customFormat="1" x14ac:dyDescent="0.2">
      <c r="A840" s="173"/>
      <c r="B840" s="20"/>
      <c r="C840" s="20"/>
      <c r="D840" s="6"/>
      <c r="E840" s="6"/>
      <c r="F840" s="4"/>
      <c r="G840" s="183"/>
      <c r="H840" s="184"/>
      <c r="I840" s="185"/>
      <c r="J840" s="20"/>
      <c r="K840" s="140"/>
    </row>
    <row r="841" spans="1:12" s="161" customFormat="1" x14ac:dyDescent="0.2">
      <c r="A841" s="173"/>
      <c r="B841" s="20"/>
      <c r="C841" s="20"/>
      <c r="D841" s="6"/>
      <c r="E841" s="6"/>
      <c r="F841" s="4"/>
      <c r="G841" s="183"/>
      <c r="H841" s="184"/>
      <c r="I841" s="185"/>
      <c r="J841" s="20"/>
      <c r="K841" s="140"/>
    </row>
    <row r="842" spans="1:12" s="161" customFormat="1" x14ac:dyDescent="0.2">
      <c r="A842" s="173"/>
      <c r="B842" s="20"/>
      <c r="C842" s="20"/>
      <c r="D842" s="6"/>
      <c r="E842" s="6"/>
      <c r="F842" s="4"/>
      <c r="G842" s="183"/>
      <c r="H842" s="184"/>
      <c r="I842" s="185"/>
      <c r="J842" s="20"/>
      <c r="K842" s="140"/>
    </row>
    <row r="843" spans="1:12" s="161" customFormat="1" x14ac:dyDescent="0.2">
      <c r="A843" s="21"/>
      <c r="D843" s="6"/>
      <c r="E843" s="6"/>
      <c r="F843" s="6"/>
      <c r="J843" s="20"/>
      <c r="K843" s="140" t="s">
        <v>899</v>
      </c>
      <c r="L843" s="161" t="s">
        <v>1273</v>
      </c>
    </row>
    <row r="844" spans="1:12" s="161" customFormat="1" x14ac:dyDescent="0.2">
      <c r="A844" s="21"/>
      <c r="D844" s="6"/>
      <c r="E844" s="6"/>
      <c r="F844" s="6"/>
      <c r="H844" s="186"/>
      <c r="K844" s="140"/>
    </row>
    <row r="845" spans="1:12" s="161" customFormat="1" x14ac:dyDescent="0.2">
      <c r="A845" s="21"/>
      <c r="D845" s="6"/>
      <c r="E845" s="6"/>
      <c r="F845" s="6"/>
      <c r="H845" s="186"/>
      <c r="K845" s="140"/>
    </row>
    <row r="846" spans="1:12" s="161" customFormat="1" x14ac:dyDescent="0.2">
      <c r="A846" s="21"/>
      <c r="D846" s="6"/>
      <c r="E846" s="6"/>
      <c r="F846" s="6"/>
      <c r="H846" s="186"/>
      <c r="K846" s="140"/>
    </row>
    <row r="847" spans="1:12" s="161" customFormat="1" x14ac:dyDescent="0.2">
      <c r="A847" s="21"/>
      <c r="D847" s="6"/>
      <c r="E847" s="6"/>
      <c r="F847" s="6"/>
      <c r="H847" s="186"/>
      <c r="K847" s="140"/>
    </row>
    <row r="848" spans="1:12" s="161" customFormat="1" x14ac:dyDescent="0.2">
      <c r="A848" s="21"/>
      <c r="D848" s="6"/>
      <c r="E848" s="6"/>
      <c r="F848" s="6"/>
      <c r="H848" s="186"/>
      <c r="K848" s="140"/>
    </row>
    <row r="849" spans="1:11" s="161" customFormat="1" x14ac:dyDescent="0.2">
      <c r="A849" s="21"/>
      <c r="D849" s="6"/>
      <c r="E849" s="6"/>
      <c r="F849" s="6"/>
      <c r="H849" s="186"/>
      <c r="K849" s="140"/>
    </row>
    <row r="850" spans="1:11" s="161" customFormat="1" x14ac:dyDescent="0.2">
      <c r="A850" s="21"/>
      <c r="D850" s="6"/>
      <c r="E850" s="6"/>
      <c r="F850" s="6"/>
      <c r="H850" s="186"/>
      <c r="K850" s="140"/>
    </row>
    <row r="851" spans="1:11" s="161" customFormat="1" x14ac:dyDescent="0.2">
      <c r="A851" s="21"/>
      <c r="D851" s="6"/>
      <c r="E851" s="6"/>
      <c r="F851" s="6"/>
      <c r="H851" s="186"/>
      <c r="K851" s="140"/>
    </row>
    <row r="852" spans="1:11" s="161" customFormat="1" x14ac:dyDescent="0.2">
      <c r="A852" s="21"/>
      <c r="D852" s="6"/>
      <c r="E852" s="6"/>
      <c r="F852" s="6"/>
      <c r="H852" s="186"/>
      <c r="K852" s="140"/>
    </row>
    <row r="853" spans="1:11" s="161" customFormat="1" x14ac:dyDescent="0.2">
      <c r="A853" s="21"/>
      <c r="E853" s="162"/>
      <c r="H853" s="186"/>
      <c r="K853" s="140"/>
    </row>
    <row r="854" spans="1:11" s="161" customFormat="1" x14ac:dyDescent="0.2">
      <c r="A854" s="21"/>
      <c r="E854" s="162"/>
      <c r="H854" s="186"/>
      <c r="K854" s="140"/>
    </row>
    <row r="855" spans="1:11" x14ac:dyDescent="0.2">
      <c r="D855" s="36"/>
      <c r="E855" s="36"/>
      <c r="F855" s="36"/>
      <c r="G855" s="187"/>
      <c r="H855" s="188"/>
      <c r="I855" s="189"/>
    </row>
    <row r="856" spans="1:11" ht="17" x14ac:dyDescent="0.2">
      <c r="F856" s="190" t="s">
        <v>1133</v>
      </c>
      <c r="G856" s="191"/>
      <c r="H856" s="192"/>
      <c r="I856" s="193"/>
    </row>
    <row r="857" spans="1:11" ht="17" x14ac:dyDescent="0.2">
      <c r="F857" s="21" t="s">
        <v>1220</v>
      </c>
    </row>
    <row r="858" spans="1:11" ht="51" x14ac:dyDescent="0.2">
      <c r="F858" s="21" t="s">
        <v>1223</v>
      </c>
    </row>
    <row r="859" spans="1:11" ht="51" x14ac:dyDescent="0.2">
      <c r="F859" s="21" t="s">
        <v>1224</v>
      </c>
    </row>
    <row r="860" spans="1:11" ht="34" x14ac:dyDescent="0.2">
      <c r="F860" s="21" t="s">
        <v>1141</v>
      </c>
    </row>
    <row r="862" spans="1:11" ht="17" x14ac:dyDescent="0.2">
      <c r="F862" s="197" t="s">
        <v>1219</v>
      </c>
    </row>
    <row r="863" spans="1:11" ht="17" x14ac:dyDescent="0.2">
      <c r="F863" s="198" t="s">
        <v>1215</v>
      </c>
    </row>
    <row r="864" spans="1:11" ht="17" x14ac:dyDescent="0.2">
      <c r="F864" s="199" t="s">
        <v>1214</v>
      </c>
    </row>
    <row r="865" spans="6:9" ht="17" x14ac:dyDescent="0.2">
      <c r="F865" s="200" t="s">
        <v>1216</v>
      </c>
    </row>
    <row r="866" spans="6:9" ht="17" x14ac:dyDescent="0.2">
      <c r="F866" s="201" t="s">
        <v>1217</v>
      </c>
    </row>
    <row r="867" spans="6:9" ht="17" x14ac:dyDescent="0.2">
      <c r="F867" s="202" t="s">
        <v>1218</v>
      </c>
    </row>
    <row r="869" spans="6:9" ht="17" x14ac:dyDescent="0.2">
      <c r="F869" s="203" t="s">
        <v>1151</v>
      </c>
      <c r="G869" s="204"/>
      <c r="H869" s="205"/>
      <c r="I869" s="206"/>
    </row>
    <row r="870" spans="6:9" ht="26" customHeight="1" x14ac:dyDescent="0.2">
      <c r="F870" s="21" t="s">
        <v>1149</v>
      </c>
    </row>
    <row r="871" spans="6:9" ht="17" x14ac:dyDescent="0.2">
      <c r="F871" s="21" t="s">
        <v>1150</v>
      </c>
    </row>
    <row r="872" spans="6:9" ht="17" x14ac:dyDescent="0.2">
      <c r="F872" s="21" t="s">
        <v>1213</v>
      </c>
    </row>
    <row r="873" spans="6:9" ht="34" x14ac:dyDescent="0.2">
      <c r="F873" s="21" t="s">
        <v>1225</v>
      </c>
    </row>
    <row r="874" spans="6:9" ht="17" x14ac:dyDescent="0.2">
      <c r="F874" s="21" t="s">
        <v>1249</v>
      </c>
    </row>
    <row r="875" spans="6:9" ht="17" x14ac:dyDescent="0.2">
      <c r="F875" s="21" t="s">
        <v>1286</v>
      </c>
    </row>
    <row r="884" spans="7:7" x14ac:dyDescent="0.2">
      <c r="G884" s="207"/>
    </row>
  </sheetData>
  <autoFilter ref="A1:L872" xr:uid="{D64F6F04-0F3D-6442-97CE-7EA9D45B6247}"/>
  <sortState xmlns:xlrd2="http://schemas.microsoft.com/office/spreadsheetml/2017/richdata2" ref="B2:L718">
    <sortCondition ref="D2:D718"/>
  </sortState>
  <phoneticPr fontId="16" type="noConversion"/>
  <dataValidations count="1">
    <dataValidation allowBlank="1" showInputMessage="1" showErrorMessage="1" errorTitle="Error" error="Invalid input. Pick from dropdown list. If more types are needed, contact GSM." sqref="C1:C1048576" xr:uid="{A0DBF374-B39B-8D43-B12F-4548408A56A4}"/>
  </dataValidations>
  <pageMargins left="0.70866141732283472" right="0.70866141732283472" top="0.74803149606299213" bottom="0.74803149606299213" header="0.31496062992125984" footer="0.31496062992125984"/>
  <pageSetup paperSize="8" scale="57" fitToHeight="14" orientation="landscape" horizontalDpi="0" verticalDpi="0"/>
  <headerFooter>
    <oddFooter>&amp;Z&amp;F&amp;RPage &amp;P</oddFooter>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96EF52E0C0B6444A1FA111B9AE02E88" ma:contentTypeVersion="8" ma:contentTypeDescription="Create a new document." ma:contentTypeScope="" ma:versionID="ef9da03ef1c781eaf70151ba74ca636a">
  <xsd:schema xmlns:xsd="http://www.w3.org/2001/XMLSchema" xmlns:xs="http://www.w3.org/2001/XMLSchema" xmlns:p="http://schemas.microsoft.com/office/2006/metadata/properties" xmlns:ns2="65e4526b-29b6-4f5f-b348-5f16d74a9e6a" targetNamespace="http://schemas.microsoft.com/office/2006/metadata/properties" ma:root="true" ma:fieldsID="0739452456b0873c3211a08d3c5aa707" ns2:_="">
    <xsd:import namespace="65e4526b-29b6-4f5f-b348-5f16d74a9e6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e4526b-29b6-4f5f-b348-5f16d74a9e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6DCA18-4436-42C8-A15E-852BD723DC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e4526b-29b6-4f5f-b348-5f16d74a9e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C4B071-234E-47CE-8F41-EAB9F6062533}">
  <ds:schemaRefs>
    <ds:schemaRef ds:uri="http://schemas.microsoft.com/sharepoint/v3/contenttype/forms"/>
  </ds:schemaRefs>
</ds:datastoreItem>
</file>

<file path=customXml/itemProps3.xml><?xml version="1.0" encoding="utf-8"?>
<ds:datastoreItem xmlns:ds="http://schemas.openxmlformats.org/officeDocument/2006/customXml" ds:itemID="{E515608F-B874-4A82-B180-979EB06D1D09}">
  <ds:schemaRefs>
    <ds:schemaRef ds:uri="http://www.w3.org/XML/1998/namespace"/>
    <ds:schemaRef ds:uri="http://schemas.openxmlformats.org/package/2006/metadata/core-properties"/>
    <ds:schemaRef ds:uri="http://schemas.microsoft.com/office/2006/metadata/properties"/>
    <ds:schemaRef ds:uri="http://purl.org/dc/terms/"/>
    <ds:schemaRef ds:uri="http://purl.org/dc/elements/1.1/"/>
    <ds:schemaRef ds:uri="http://purl.org/dc/dcmitype/"/>
    <ds:schemaRef ds:uri="http://schemas.microsoft.com/office/2006/documentManagement/types"/>
    <ds:schemaRef ds:uri="http://schemas.microsoft.com/office/infopath/2007/PartnerControls"/>
    <ds:schemaRef ds:uri="65e4526b-29b6-4f5f-b348-5f16d74a9e6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Pricing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Foo</dc:creator>
  <cp:lastModifiedBy>Walter Foo</cp:lastModifiedBy>
  <cp:lastPrinted>2019-08-15T06:26:48Z</cp:lastPrinted>
  <dcterms:created xsi:type="dcterms:W3CDTF">2018-08-16T00:51:19Z</dcterms:created>
  <dcterms:modified xsi:type="dcterms:W3CDTF">2019-09-12T06:36:31Z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0x010100C96EF52E0C0B6444A1FA111B9AE02E88</vt:lpwstr>
  </property>
</Properties>
</file>