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git/flyCode/analyzeData/fly_arduino/G3/Fig2/"/>
    </mc:Choice>
  </mc:AlternateContent>
  <xr:revisionPtr revIDLastSave="0" documentId="13_ncr:1_{F446B549-22D2-EA4C-90C0-71DB1E94CFD7}" xr6:coauthVersionLast="36" xr6:coauthVersionMax="36" xr10:uidLastSave="{00000000-0000-0000-0000-000000000000}"/>
  <bookViews>
    <workbookView xWindow="780" yWindow="960" windowWidth="27300" windowHeight="16540" xr2:uid="{FD48220E-7BD6-8E43-A69E-DFFF21E6A196}"/>
  </bookViews>
  <sheets>
    <sheet name="Data as percen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Z2" i="1"/>
  <c r="AA2" i="1"/>
  <c r="AB2" i="1"/>
  <c r="AD10" i="1"/>
  <c r="H19" i="1"/>
  <c r="D20" i="1"/>
  <c r="H20" i="1"/>
  <c r="AF18" i="1"/>
  <c r="AF25" i="1"/>
  <c r="H27" i="1"/>
  <c r="AC36" i="1"/>
  <c r="E52" i="1" s="1"/>
  <c r="AD36" i="1"/>
  <c r="D45" i="1"/>
  <c r="H45" i="1"/>
  <c r="AB45" i="1"/>
  <c r="D46" i="1"/>
  <c r="H46" i="1"/>
  <c r="H52" i="1"/>
  <c r="I52" i="1"/>
  <c r="Q52" i="1"/>
  <c r="X52" i="1"/>
  <c r="Z52" i="1"/>
  <c r="B53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AF53" i="1"/>
  <c r="B55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U52" i="1" l="1"/>
  <c r="M52" i="1"/>
  <c r="B52" i="1"/>
  <c r="F52" i="1"/>
  <c r="J52" i="1"/>
  <c r="N52" i="1"/>
  <c r="R52" i="1"/>
  <c r="V52" i="1"/>
  <c r="AA52" i="1"/>
  <c r="C52" i="1"/>
  <c r="G52" i="1"/>
  <c r="K52" i="1"/>
  <c r="O52" i="1"/>
  <c r="S52" i="1"/>
  <c r="W52" i="1"/>
  <c r="AB52" i="1"/>
  <c r="T52" i="1"/>
  <c r="L52" i="1"/>
  <c r="D52" i="1"/>
  <c r="P52" i="1"/>
  <c r="AF8" i="1"/>
  <c r="AA45" i="1"/>
  <c r="D19" i="1"/>
  <c r="Z45" i="1"/>
  <c r="AF13" i="1"/>
  <c r="H26" i="1"/>
  <c r="AA19" i="1"/>
  <c r="V20" i="1"/>
  <c r="R19" i="1"/>
  <c r="N20" i="1"/>
  <c r="J20" i="1"/>
  <c r="F19" i="1"/>
  <c r="B19" i="1"/>
  <c r="AC10" i="1"/>
  <c r="X20" i="1"/>
  <c r="T19" i="1"/>
  <c r="P20" i="1"/>
  <c r="L19" i="1"/>
  <c r="M19" i="1" l="1"/>
  <c r="I20" i="1"/>
  <c r="C19" i="1"/>
  <c r="S19" i="1"/>
  <c r="O20" i="1"/>
  <c r="P19" i="1"/>
  <c r="L45" i="1"/>
  <c r="L46" i="1"/>
  <c r="F20" i="1"/>
  <c r="I45" i="1"/>
  <c r="I46" i="1"/>
  <c r="J46" i="1"/>
  <c r="J45" i="1"/>
  <c r="N19" i="1"/>
  <c r="R20" i="1"/>
  <c r="O46" i="1"/>
  <c r="O45" i="1"/>
  <c r="E26" i="1"/>
  <c r="I26" i="1"/>
  <c r="M26" i="1"/>
  <c r="Q26" i="1"/>
  <c r="U26" i="1"/>
  <c r="Z26" i="1"/>
  <c r="D26" i="1"/>
  <c r="L26" i="1"/>
  <c r="T26" i="1"/>
  <c r="C27" i="1"/>
  <c r="G27" i="1"/>
  <c r="K27" i="1"/>
  <c r="O27" i="1"/>
  <c r="S27" i="1"/>
  <c r="W27" i="1"/>
  <c r="F26" i="1"/>
  <c r="N26" i="1"/>
  <c r="V26" i="1"/>
  <c r="D27" i="1"/>
  <c r="L27" i="1"/>
  <c r="P27" i="1"/>
  <c r="T27" i="1"/>
  <c r="X27" i="1"/>
  <c r="P26" i="1"/>
  <c r="X26" i="1"/>
  <c r="E27" i="1"/>
  <c r="I27" i="1"/>
  <c r="M27" i="1"/>
  <c r="Q27" i="1"/>
  <c r="U27" i="1"/>
  <c r="B26" i="1"/>
  <c r="J26" i="1"/>
  <c r="R26" i="1"/>
  <c r="AA26" i="1"/>
  <c r="B27" i="1"/>
  <c r="F27" i="1"/>
  <c r="J27" i="1"/>
  <c r="N27" i="1"/>
  <c r="R27" i="1"/>
  <c r="V27" i="1"/>
  <c r="Q19" i="1"/>
  <c r="M20" i="1"/>
  <c r="AF5" i="1"/>
  <c r="G19" i="1"/>
  <c r="W19" i="1"/>
  <c r="C20" i="1"/>
  <c r="S20" i="1"/>
  <c r="X19" i="1"/>
  <c r="P45" i="1"/>
  <c r="P46" i="1"/>
  <c r="J19" i="1"/>
  <c r="M45" i="1"/>
  <c r="M46" i="1"/>
  <c r="N46" i="1"/>
  <c r="N45" i="1"/>
  <c r="V19" i="1"/>
  <c r="C46" i="1"/>
  <c r="C45" i="1"/>
  <c r="S46" i="1"/>
  <c r="S45" i="1"/>
  <c r="E19" i="1"/>
  <c r="U19" i="1"/>
  <c r="Q20" i="1"/>
  <c r="K19" i="1"/>
  <c r="AB19" i="1"/>
  <c r="G20" i="1"/>
  <c r="W20" i="1"/>
  <c r="L20" i="1"/>
  <c r="T45" i="1"/>
  <c r="T46" i="1"/>
  <c r="Q45" i="1"/>
  <c r="Q46" i="1"/>
  <c r="B46" i="1"/>
  <c r="B45" i="1"/>
  <c r="R46" i="1"/>
  <c r="R45" i="1"/>
  <c r="AF27" i="1"/>
  <c r="B20" i="1"/>
  <c r="G46" i="1"/>
  <c r="G45" i="1"/>
  <c r="W46" i="1"/>
  <c r="W45" i="1"/>
  <c r="I19" i="1"/>
  <c r="Z19" i="1"/>
  <c r="E20" i="1"/>
  <c r="U20" i="1"/>
  <c r="O19" i="1"/>
  <c r="K20" i="1"/>
  <c r="T20" i="1"/>
  <c r="X45" i="1"/>
  <c r="X46" i="1"/>
  <c r="E45" i="1"/>
  <c r="E46" i="1"/>
  <c r="U45" i="1"/>
  <c r="U46" i="1"/>
  <c r="F46" i="1"/>
  <c r="F45" i="1"/>
  <c r="V46" i="1"/>
  <c r="V45" i="1"/>
  <c r="K46" i="1"/>
  <c r="K45" i="1"/>
  <c r="W26" i="1" l="1"/>
  <c r="G26" i="1"/>
  <c r="S26" i="1"/>
  <c r="C26" i="1"/>
  <c r="O26" i="1"/>
  <c r="AB26" i="1"/>
  <c r="K26" i="1"/>
</calcChain>
</file>

<file path=xl/sharedStrings.xml><?xml version="1.0" encoding="utf-8"?>
<sst xmlns="http://schemas.openxmlformats.org/spreadsheetml/2006/main" count="188" uniqueCount="91">
  <si>
    <t>http://www.molbiolcell.org/content/27/20/3132.full</t>
  </si>
  <si>
    <t>http://jcb.rupress.org/content/161/3/609?ijkey=2c121915668f283f99881a7b924b8309d26fe40a&amp;keytype2=tf_ipsecsha</t>
  </si>
  <si>
    <t>http://www.eneuro.org/content/3/2/ENEURO.0031-16.2016</t>
  </si>
  <si>
    <t>http://jcb.rupress.org/content/216/7/1937</t>
  </si>
  <si>
    <t>http://rsob.royalsocietypublishing.org/content/7/1/160257</t>
  </si>
  <si>
    <t>viable</t>
  </si>
  <si>
    <t>Y</t>
  </si>
  <si>
    <t>Null Lethal</t>
  </si>
  <si>
    <t>https://www.ncbi.nlm.nih.gov/pmc/articles/PMC5369176/</t>
  </si>
  <si>
    <t>N</t>
  </si>
  <si>
    <t>Link to PD</t>
  </si>
  <si>
    <t xml:space="preserve">https://www.ncbi.nlm.nih.gov/pubmed/29125462 </t>
  </si>
  <si>
    <t>ALSO 12, 29, 43</t>
  </si>
  <si>
    <t>Alessi</t>
  </si>
  <si>
    <t>https://doi.org/10.1016/j.tins.2013.08.003</t>
  </si>
  <si>
    <t>Photoreception</t>
  </si>
  <si>
    <t>Literature</t>
  </si>
  <si>
    <t>https://www.ncbi.nlm.nih.gov/pmc/articles/PMC3921601</t>
  </si>
  <si>
    <t>ALSO 24,25,33</t>
  </si>
  <si>
    <t>autophagic</t>
  </si>
  <si>
    <t>optic neurons</t>
  </si>
  <si>
    <t>group per Zhang</t>
  </si>
  <si>
    <t>amino acid at active site</t>
  </si>
  <si>
    <t>2F1 7 day increase due to G2019S</t>
  </si>
  <si>
    <t>2F1 TH X Rab;G2109S at 7 day</t>
  </si>
  <si>
    <t>se</t>
  </si>
  <si>
    <t>2F1 1 day increase due to G2019S</t>
  </si>
  <si>
    <t>2F1 TH X Rab;G2019S at 1 day</t>
  </si>
  <si>
    <t>2F1 TH X Rab at 7 day</t>
  </si>
  <si>
    <t>2F1 TH X Rab at 1 day</t>
  </si>
  <si>
    <t>W-</t>
  </si>
  <si>
    <t>hLRRK2</t>
  </si>
  <si>
    <t>G2019S</t>
  </si>
  <si>
    <t xml:space="preserve"> Rab40</t>
  </si>
  <si>
    <t>Rab39</t>
  </si>
  <si>
    <t xml:space="preserve"> Rab35 </t>
  </si>
  <si>
    <t>Rab32</t>
  </si>
  <si>
    <t xml:space="preserve"> Rab30 </t>
  </si>
  <si>
    <t xml:space="preserve">Rab27 </t>
  </si>
  <si>
    <t xml:space="preserve"> Rab26  </t>
  </si>
  <si>
    <t xml:space="preserve">Rab23  </t>
  </si>
  <si>
    <t xml:space="preserve">Rab21 </t>
  </si>
  <si>
    <t xml:space="preserve">Rab19 </t>
  </si>
  <si>
    <t xml:space="preserve"> Rab18 </t>
  </si>
  <si>
    <t xml:space="preserve"> Rab14 </t>
  </si>
  <si>
    <t>Rab11</t>
  </si>
  <si>
    <t xml:space="preserve"> Rab10</t>
  </si>
  <si>
    <t xml:space="preserve"> Rab9 </t>
  </si>
  <si>
    <t>Rab8</t>
  </si>
  <si>
    <t xml:space="preserve">Rab7 </t>
  </si>
  <si>
    <t>Rab6</t>
  </si>
  <si>
    <t xml:space="preserve"> Rab5 </t>
  </si>
  <si>
    <t xml:space="preserve">Rab4  </t>
  </si>
  <si>
    <t>Rab3</t>
  </si>
  <si>
    <t xml:space="preserve">Rab2  </t>
  </si>
  <si>
    <t xml:space="preserve"> Rab1  </t>
  </si>
  <si>
    <t>2F1</t>
  </si>
  <si>
    <t>1f1 7 day increase due to G2019S</t>
  </si>
  <si>
    <t>1F1 TH X Rab;G2019S at 7 day</t>
  </si>
  <si>
    <t>1F1 1 day increase due to G21019S</t>
  </si>
  <si>
    <t>1F1 TH X Rab;G2019S at 1 day</t>
  </si>
  <si>
    <t>1F1 TH X Rab at 7 day</t>
  </si>
  <si>
    <t>1F1 TH X Rab at 1 day</t>
  </si>
  <si>
    <t>1F1</t>
  </si>
  <si>
    <t>BDSC Stock number</t>
  </si>
  <si>
    <t>chris</t>
  </si>
  <si>
    <t>Olivia Martin</t>
  </si>
  <si>
    <t>Stav</t>
  </si>
  <si>
    <t>average of controls</t>
  </si>
  <si>
    <t>need to do asyn</t>
  </si>
  <si>
    <t>40</t>
  </si>
  <si>
    <t>35</t>
  </si>
  <si>
    <t>32</t>
  </si>
  <si>
    <t>30</t>
  </si>
  <si>
    <t>27</t>
  </si>
  <si>
    <t>26</t>
  </si>
  <si>
    <t>23</t>
  </si>
  <si>
    <t>21</t>
  </si>
  <si>
    <t>19</t>
  </si>
  <si>
    <t>18</t>
  </si>
  <si>
    <t>14</t>
  </si>
  <si>
    <t>11</t>
  </si>
  <si>
    <t>10</t>
  </si>
  <si>
    <t>9</t>
  </si>
  <si>
    <t>8</t>
  </si>
  <si>
    <t>6</t>
  </si>
  <si>
    <t>5</t>
  </si>
  <si>
    <t>4</t>
  </si>
  <si>
    <t>3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</si>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</sst>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theme="1"/>
      <name val="Arial"/>
      <family val="2"/>
    </font>
    <font>
      <u/>
      <sz val="12"/>
      <color theme="10"/>
      <name val="Calibri"/>
      <family val="2"/>
      <scheme val="minor"/>
    </font>
    <font>
      <sz val="14"/>
      <color rgb="FF000000"/>
      <name val="Calibri"/>
      <family val="2"/>
      <scheme val="minor"/>
    </font>
    <font>
      <i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1" applyAlignment="1">
      <alignment horizontal="left"/>
    </xf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1" xfId="0" applyFill="1" applyBorder="1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7" fillId="3" borderId="0" xfId="0" applyFont="1" applyFill="1"/>
    <xf numFmtId="0" fontId="7" fillId="0" borderId="0" xfId="0" applyFont="1"/>
    <xf numFmtId="0" fontId="5" fillId="3" borderId="0" xfId="0" applyFont="1" applyFill="1" applyAlignment="1">
      <alignment horizontal="center"/>
    </xf>
    <xf numFmtId="0" fontId="5" fillId="0" borderId="0" xfId="0" applyFont="1"/>
    <xf numFmtId="0" fontId="0" fillId="0" borderId="0" xfId="0" applyFill="1" applyBorder="1"/>
    <xf numFmtId="0" fontId="7" fillId="0" borderId="2" xfId="0" applyFont="1" applyBorder="1"/>
    <xf numFmtId="0" fontId="7" fillId="0" borderId="3" xfId="0" applyFont="1" applyBorder="1"/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/>
    <xf numFmtId="0" fontId="9" fillId="0" borderId="1" xfId="0" applyFont="1" applyBorder="1" applyAlignment="1">
      <alignment horizontal="center" vertical="center"/>
    </xf>
    <xf numFmtId="0" fontId="9" fillId="2" borderId="4" xfId="0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3" borderId="0" xfId="0" applyFont="1" applyFill="1" applyAlignment="1">
      <alignment horizontal="center"/>
    </xf>
    <xf numFmtId="0" fontId="0" fillId="4" borderId="0" xfId="0" applyFill="1"/>
    <xf numFmtId="0" fontId="11" fillId="4" borderId="0" xfId="0" applyFont="1" applyFill="1"/>
    <xf numFmtId="0" fontId="0" fillId="2" borderId="0" xfId="0" applyFill="1"/>
    <xf numFmtId="0" fontId="1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ont="1" applyFill="1"/>
    <xf numFmtId="0" fontId="2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0" fillId="5" borderId="1" xfId="0" applyFill="1" applyBorder="1"/>
    <xf numFmtId="0" fontId="1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Font="1" applyFill="1" applyBorder="1"/>
    <xf numFmtId="0" fontId="12" fillId="0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1" fillId="2" borderId="1" xfId="0" applyFont="1" applyFill="1" applyBorder="1" applyAlignment="1"/>
    <xf numFmtId="0" fontId="1" fillId="0" borderId="0" xfId="0" applyFont="1" applyAlignment="1"/>
    <xf numFmtId="0" fontId="1" fillId="3" borderId="1" xfId="0" applyFont="1" applyFill="1" applyBorder="1" applyAlignment="1"/>
    <xf numFmtId="0" fontId="12" fillId="0" borderId="1" xfId="0" applyFont="1" applyFill="1" applyBorder="1" applyAlignment="1"/>
  </cellXfs>
  <cellStyles count="2">
    <cellStyle name="Hyperlink" xfId="1" builtinId="8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228384346178596E-2"/>
          <c:y val="3.8159684478946597E-2"/>
          <c:w val="0.85095074509800095"/>
          <c:h val="0.86314020906438704"/>
        </c:manualLayout>
      </c:layout>
      <c:scatterChart>
        <c:scatterStyle val="lineMarker"/>
        <c:varyColors val="0"/>
        <c:ser>
          <c:idx val="1"/>
          <c:order val="0"/>
          <c:tx>
            <c:v>photoreceptor response 1F1</c:v>
          </c:tx>
          <c:spPr>
            <a:ln w="47625">
              <a:noFill/>
            </a:ln>
            <a:effectLst/>
          </c:spPr>
          <c:marker>
            <c:spPr>
              <a:noFill/>
              <a:ln w="15875">
                <a:solidFill>
                  <a:srgbClr val="C000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1.0115241088484847E-3"/>
                  <c:y val="-1.0776977254177977E-2"/>
                </c:manualLayout>
              </c:layout>
              <c:tx>
                <c:strRef>
                  <c:f>'Data as percent'!$B$2</c:f>
                  <c:strCache>
                    <c:ptCount val="1"/>
                    <c:pt idx="0">
                      <c:v>1</c:v>
                    </c:pt>
                  </c:strCache>
                </c:strRef>
              </c:tx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1600" b="0" i="0" strike="noStrike" baseline="0">
                      <a:solidFill>
                        <a:srgbClr val="C00000"/>
                      </a:solidFill>
                      <a:latin typeface="Helvetica"/>
                      <a:cs typeface="Helvetica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{A466CFEE-2622-B647-9DB3-74F5BEE12783}</c15:txfldGUID>
                      <c15:f>'Data as percent'!$B$2</c15:f>
                      <c15:dlblFieldTableCache>
                        <c:ptCount val="1"/>
                        <c:pt idx="0">
                          <c:v>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0-B0E4-AB42-84F0-3639B8415657}"/>
                </c:ext>
              </c:extLst>
            </c:dLbl>
            <c:dLbl>
              <c:idx val="1"/>
              <c:layout>
                <c:manualLayout>
                  <c:x val="-1.7522471306065473E-2"/>
                  <c:y val="1.986967371492494E-2"/>
                </c:manualLayout>
              </c:layout>
              <c:tx>
                <c:strRef>
                  <c:f>'Data as percent'!$C$2</c:f>
                  <c:strCache>
                    <c:ptCount val="1"/>
                    <c:pt idx="0">
                      <c:v>2</c:v>
                    </c:pt>
                  </c:strCache>
                </c:strRef>
              </c:tx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1600" b="0" i="0" strike="noStrike" baseline="0">
                      <a:solidFill>
                        <a:srgbClr val="C00000"/>
                      </a:solidFill>
                      <a:latin typeface="Helvetica"/>
                      <a:cs typeface="Helvetica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{5DA54EE0-FA45-A945-BE74-1705D19F9607}</c15:txfldGUID>
                      <c15:f>'Data as percent'!$C$2</c15:f>
                      <c15:dlblFieldTableCache>
                        <c:ptCount val="1"/>
                        <c:pt idx="0">
                          <c:v>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1-B0E4-AB42-84F0-3639B8415657}"/>
                </c:ext>
              </c:extLst>
            </c:dLbl>
            <c:dLbl>
              <c:idx val="2"/>
              <c:tx>
                <c:strRef>
                  <c:f>'Data as percent'!$D$2</c:f>
                  <c:strCache>
                    <c:ptCount val="1"/>
                    <c:pt idx="0">
                      <c:v>3</c:v>
                    </c:pt>
                  </c:strCache>
                </c:strRef>
              </c:tx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1600" b="0" i="0" strike="noStrike" baseline="0">
                      <a:solidFill>
                        <a:srgbClr val="C00000"/>
                      </a:solidFill>
                      <a:latin typeface="Helvetica"/>
                      <a:cs typeface="Helvetica"/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{98BC8E2C-E1CA-1E4F-9B66-BCFF5C002F62}</c15:txfldGUID>
                      <c15:f>'Data as percent'!$D$2</c15:f>
                      <c15:dlblFieldTableCache>
                        <c:ptCount val="1"/>
                        <c:pt idx="0">
                          <c:v>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2-B0E4-AB42-84F0-3639B8415657}"/>
                </c:ext>
              </c:extLst>
            </c:dLbl>
            <c:dLbl>
              <c:idx val="3"/>
              <c:tx>
                <c:strRef>
                  <c:f>'Data as percent'!$E$2</c:f>
                  <c:strCache>
                    <c:ptCount val="1"/>
                    <c:pt idx="0">
                      <c:v>4</c:v>
                    </c:pt>
                  </c:strCache>
                </c:strRef>
              </c:tx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1600" b="0" i="0" strike="noStrike" baseline="0">
                      <a:solidFill>
                        <a:srgbClr val="C00000"/>
                      </a:solidFill>
                      <a:latin typeface="Helvetica"/>
                      <a:cs typeface="Helvetica"/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{D039F7CA-38B4-7944-AE19-A8C3FFF54A4D}</c15:txfldGUID>
                      <c15:f>'Data as percent'!$E$2</c15:f>
                      <c15:dlblFieldTableCache>
                        <c:ptCount val="1"/>
                        <c:pt idx="0">
                          <c:v>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3-B0E4-AB42-84F0-3639B8415657}"/>
                </c:ext>
              </c:extLst>
            </c:dLbl>
            <c:dLbl>
              <c:idx val="4"/>
              <c:layout>
                <c:manualLayout>
                  <c:x val="-1.8559303927726072E-2"/>
                  <c:y val="1.9869673714924842E-2"/>
                </c:manualLayout>
              </c:layout>
              <c:tx>
                <c:strRef>
                  <c:f>'Data as percent'!$F$2</c:f>
                  <c:strCache>
                    <c:ptCount val="1"/>
                    <c:pt idx="0">
                      <c:v>5</c:v>
                    </c:pt>
                  </c:strCache>
                </c:strRef>
              </c:tx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1600" b="0" i="0" strike="noStrike" baseline="0">
                      <a:solidFill>
                        <a:srgbClr val="C00000"/>
                      </a:solidFill>
                      <a:latin typeface="Helvetica"/>
                      <a:cs typeface="Helvetica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{25C982F2-94C2-864F-8296-5495810511E6}</c15:txfldGUID>
                      <c15:f>'Data as percent'!$F$2</c15:f>
                      <c15:dlblFieldTableCache>
                        <c:ptCount val="1"/>
                        <c:pt idx="0">
                          <c:v>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4-B0E4-AB42-84F0-3639B8415657}"/>
                </c:ext>
              </c:extLst>
            </c:dLbl>
            <c:dLbl>
              <c:idx val="5"/>
              <c:layout>
                <c:manualLayout>
                  <c:x val="-3.6263833245311412E-2"/>
                  <c:y val="1.5539753689057859E-2"/>
                </c:manualLayout>
              </c:layout>
              <c:tx>
                <c:strRef>
                  <c:f>'Data as percent'!$G$2</c:f>
                  <c:strCache>
                    <c:ptCount val="1"/>
                    <c:pt idx="0">
                      <c:v>6</c:v>
                    </c:pt>
                  </c:strCache>
                </c:strRef>
              </c:tx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1600" b="0" i="0" strike="noStrike" baseline="0">
                      <a:solidFill>
                        <a:srgbClr val="C00000"/>
                      </a:solidFill>
                      <a:latin typeface="Helvetica"/>
                      <a:cs typeface="Helvetica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{46369D39-6CAD-D141-825D-0A8E98E2F221}</c15:txfldGUID>
                      <c15:f>'Data as percent'!$G$2</c15:f>
                      <c15:dlblFieldTableCache>
                        <c:ptCount val="1"/>
                        <c:pt idx="0">
                          <c:v>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5-B0E4-AB42-84F0-3639B8415657}"/>
                </c:ext>
              </c:extLst>
            </c:dLbl>
            <c:dLbl>
              <c:idx val="6"/>
              <c:layout>
                <c:manualLayout>
                  <c:x val="-4.04364722447663E-3"/>
                  <c:y val="-1.1921804228955014E-2"/>
                </c:manualLayout>
              </c:layout>
              <c:tx>
                <c:strRef>
                  <c:f>'Data as percent'!$H$2</c:f>
                  <c:strCache>
                    <c:ptCount val="1"/>
                    <c:pt idx="0">
                      <c:v>7</c:v>
                    </c:pt>
                  </c:strCache>
                </c:strRef>
              </c:tx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1600" b="0" i="0" strike="noStrike" baseline="0">
                      <a:solidFill>
                        <a:srgbClr val="C00000"/>
                      </a:solidFill>
                      <a:latin typeface="Helvetica"/>
                      <a:cs typeface="Helvetica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{4DC5FD04-1336-5148-AA37-36E415644C6A}</c15:txfldGUID>
                      <c15:f>'Data as percent'!$H$2</c15:f>
                      <c15:dlblFieldTableCache>
                        <c:ptCount val="1"/>
                        <c:pt idx="0">
                          <c:v>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6-B0E4-AB42-84F0-3639B8415657}"/>
                </c:ext>
              </c:extLst>
            </c:dLbl>
            <c:dLbl>
              <c:idx val="7"/>
              <c:layout>
                <c:manualLayout>
                  <c:x val="-3.6263833245311412E-2"/>
                  <c:y val="9.9769751681229937E-3"/>
                </c:manualLayout>
              </c:layout>
              <c:tx>
                <c:strRef>
                  <c:f>'Data as percent'!$I$2</c:f>
                  <c:strCache>
                    <c:ptCount val="1"/>
                    <c:pt idx="0">
                      <c:v>8</c:v>
                    </c:pt>
                  </c:strCache>
                </c:strRef>
              </c:tx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1600" b="0" i="0" strike="noStrike" baseline="0">
                      <a:solidFill>
                        <a:srgbClr val="C00000"/>
                      </a:solidFill>
                      <a:latin typeface="Helvetica"/>
                      <a:cs typeface="Helvetica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{AED381E6-D78B-DB42-A59A-C665DE510054}</c15:txfldGUID>
                      <c15:f>'Data as percent'!$I$2</c15:f>
                      <c15:dlblFieldTableCache>
                        <c:ptCount val="1"/>
                        <c:pt idx="0">
                          <c:v>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7-B0E4-AB42-84F0-3639B8415657}"/>
                </c:ext>
              </c:extLst>
            </c:dLbl>
            <c:dLbl>
              <c:idx val="8"/>
              <c:layout>
                <c:manualLayout>
                  <c:x val="-2.5895507028704669E-2"/>
                  <c:y val="2.0838333346371175E-2"/>
                </c:manualLayout>
              </c:layout>
              <c:tx>
                <c:strRef>
                  <c:f>'Data as percent'!$J$2</c:f>
                  <c:strCache>
                    <c:ptCount val="1"/>
                    <c:pt idx="0">
                      <c:v>9</c:v>
                    </c:pt>
                  </c:strCache>
                </c:strRef>
              </c:tx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1600" b="0" i="0" strike="noStrike" baseline="0">
                      <a:solidFill>
                        <a:srgbClr val="C00000"/>
                      </a:solidFill>
                      <a:latin typeface="Helvetica"/>
                      <a:cs typeface="Helvetica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{AD534690-1DFA-4240-9494-B6E452DFCEE0}</c15:txfldGUID>
                      <c15:f>'Data as percent'!$J$2</c15:f>
                      <c15:dlblFieldTableCache>
                        <c:ptCount val="1"/>
                        <c:pt idx="0">
                          <c:v>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8-B0E4-AB42-84F0-3639B8415657}"/>
                </c:ext>
              </c:extLst>
            </c:dLbl>
            <c:dLbl>
              <c:idx val="9"/>
              <c:layout>
                <c:manualLayout>
                  <c:x val="-4.1575518602042658E-2"/>
                  <c:y val="-1.0597159314626636E-2"/>
                </c:manualLayout>
              </c:layout>
              <c:tx>
                <c:strRef>
                  <c:f>'Data as percent'!$K$2</c:f>
                  <c:strCache>
                    <c:ptCount val="1"/>
                    <c:pt idx="0">
                      <c:v>10</c:v>
                    </c:pt>
                  </c:strCache>
                </c:strRef>
              </c:tx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1600" b="0" i="0" strike="noStrike" baseline="0">
                      <a:solidFill>
                        <a:srgbClr val="C00000"/>
                      </a:solidFill>
                      <a:latin typeface="Helvetica"/>
                      <a:cs typeface="Helvetica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{97E04451-3CBF-CE45-BBF8-2C36392AB603}</c15:txfldGUID>
                      <c15:f>'Data as percent'!$K$2</c15:f>
                      <c15:dlblFieldTableCache>
                        <c:ptCount val="1"/>
                        <c:pt idx="0">
                          <c:v>10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9-B0E4-AB42-84F0-3639B8415657}"/>
                </c:ext>
              </c:extLst>
            </c:dLbl>
            <c:dLbl>
              <c:idx val="10"/>
              <c:tx>
                <c:strRef>
                  <c:f>'Data as percent'!$L$2</c:f>
                  <c:strCache>
                    <c:ptCount val="1"/>
                    <c:pt idx="0">
                      <c:v>11</c:v>
                    </c:pt>
                  </c:strCache>
                </c:strRef>
              </c:tx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1600" b="0" i="0" strike="noStrike" baseline="0">
                      <a:solidFill>
                        <a:srgbClr val="C00000"/>
                      </a:solidFill>
                      <a:latin typeface="Helvetica"/>
                      <a:cs typeface="Helvetica"/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{E297890F-EC6E-6344-A337-AAE9E4B3B5EF}</c15:txfldGUID>
                      <c15:f>'Data as percent'!$L$2</c15:f>
                      <c15:dlblFieldTableCache>
                        <c:ptCount val="1"/>
                        <c:pt idx="0">
                          <c:v>11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A-B0E4-AB42-84F0-3639B8415657}"/>
                </c:ext>
              </c:extLst>
            </c:dLbl>
            <c:dLbl>
              <c:idx val="11"/>
              <c:tx>
                <c:strRef>
                  <c:f>'Data as percent'!$M$2</c:f>
                  <c:strCache>
                    <c:ptCount val="1"/>
                    <c:pt idx="0">
                      <c:v>14</c:v>
                    </c:pt>
                  </c:strCache>
                </c:strRef>
              </c:tx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1600" b="0" i="0" strike="noStrike" baseline="0">
                      <a:solidFill>
                        <a:srgbClr val="C00000"/>
                      </a:solidFill>
                      <a:latin typeface="Helvetica"/>
                      <a:cs typeface="Helvetica"/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{4B78CCCC-68C8-DC4C-9BBD-4A07E0CAB916}</c15:txfldGUID>
                      <c15:f>'Data as percent'!$M$2</c15:f>
                      <c15:dlblFieldTableCache>
                        <c:ptCount val="1"/>
                        <c:pt idx="0">
                          <c:v>14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B-B0E4-AB42-84F0-3639B8415657}"/>
                </c:ext>
              </c:extLst>
            </c:dLbl>
            <c:dLbl>
              <c:idx val="12"/>
              <c:layout>
                <c:manualLayout>
                  <c:x val="-2.1101339938800749E-2"/>
                  <c:y val="-2.357575899806779E-2"/>
                </c:manualLayout>
              </c:layout>
              <c:tx>
                <c:strRef>
                  <c:f>'Data as percent'!$N$2</c:f>
                  <c:strCache>
                    <c:ptCount val="1"/>
                    <c:pt idx="0">
                      <c:v>18</c:v>
                    </c:pt>
                  </c:strCache>
                </c:strRef>
              </c:tx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1600" b="0" i="0" strike="noStrike" baseline="0">
                      <a:solidFill>
                        <a:srgbClr val="C00000"/>
                      </a:solidFill>
                      <a:latin typeface="Helvetica"/>
                      <a:cs typeface="Helvetica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{01035297-4544-8441-9943-AA45C8ECB274}</c15:txfldGUID>
                      <c15:f>'Data as percent'!$N$2</c15:f>
                      <c15:dlblFieldTableCache>
                        <c:ptCount val="1"/>
                        <c:pt idx="0">
                          <c:v>18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C-B0E4-AB42-84F0-3639B8415657}"/>
                </c:ext>
              </c:extLst>
            </c:dLbl>
            <c:dLbl>
              <c:idx val="13"/>
              <c:layout>
                <c:manualLayout>
                  <c:x val="-2.7059861898793294E-2"/>
                  <c:y val="-2.4016020902270931E-2"/>
                </c:manualLayout>
              </c:layout>
              <c:tx>
                <c:strRef>
                  <c:f>'Data as percent'!$O$2</c:f>
                  <c:strCache>
                    <c:ptCount val="1"/>
                    <c:pt idx="0">
                      <c:v>19</c:v>
                    </c:pt>
                  </c:strCache>
                </c:strRef>
              </c:tx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1600" b="0" i="0" strike="noStrike" baseline="0">
                      <a:solidFill>
                        <a:srgbClr val="C00000"/>
                      </a:solidFill>
                      <a:latin typeface="Helvetica"/>
                      <a:cs typeface="Helvetica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{610E3068-83FE-0546-AC26-AE1DF4089034}</c15:txfldGUID>
                      <c15:f>'Data as percent'!$O$2</c15:f>
                      <c15:dlblFieldTableCache>
                        <c:ptCount val="1"/>
                        <c:pt idx="0">
                          <c:v>19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D-B0E4-AB42-84F0-3639B8415657}"/>
                </c:ext>
              </c:extLst>
            </c:dLbl>
            <c:dLbl>
              <c:idx val="14"/>
              <c:layout>
                <c:manualLayout>
                  <c:x val="-3.7428188115399962E-2"/>
                  <c:y val="-1.3422616486614143E-2"/>
                </c:manualLayout>
              </c:layout>
              <c:tx>
                <c:strRef>
                  <c:f>'Data as percent'!$P$2</c:f>
                  <c:strCache>
                    <c:ptCount val="1"/>
                    <c:pt idx="0">
                      <c:v>21</c:v>
                    </c:pt>
                  </c:strCache>
                </c:strRef>
              </c:tx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1600" b="0" i="0" strike="noStrike" baseline="0">
                      <a:solidFill>
                        <a:srgbClr val="C00000"/>
                      </a:solidFill>
                      <a:latin typeface="Helvetica"/>
                      <a:cs typeface="Helvetica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{249B4FDF-8085-254B-8D0E-2F3F2650743D}</c15:txfldGUID>
                      <c15:f>'Data as percent'!$P$2</c15:f>
                      <c15:dlblFieldTableCache>
                        <c:ptCount val="1"/>
                        <c:pt idx="0">
                          <c:v>21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E-B0E4-AB42-84F0-3639B8415657}"/>
                </c:ext>
              </c:extLst>
            </c:dLbl>
            <c:dLbl>
              <c:idx val="15"/>
              <c:layout>
                <c:manualLayout>
                  <c:x val="-2.1566118530542029E-2"/>
                  <c:y val="-1.9869673714924988E-2"/>
                </c:manualLayout>
              </c:layout>
              <c:tx>
                <c:strRef>
                  <c:f>'Data as percent'!$Q$2</c:f>
                  <c:strCache>
                    <c:ptCount val="1"/>
                    <c:pt idx="0">
                      <c:v>23</c:v>
                    </c:pt>
                  </c:strCache>
                </c:strRef>
              </c:tx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1600" b="0" i="0" strike="noStrike" baseline="0">
                      <a:solidFill>
                        <a:srgbClr val="C00000"/>
                      </a:solidFill>
                      <a:latin typeface="Helvetica"/>
                      <a:cs typeface="Helvetica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{FEF06982-40CD-A94F-BA32-36868CC46ACB}</c15:txfldGUID>
                      <c15:f>'Data as percent'!$Q$2</c15:f>
                      <c15:dlblFieldTableCache>
                        <c:ptCount val="1"/>
                        <c:pt idx="0">
                          <c:v>23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F-B0E4-AB42-84F0-3639B8415657}"/>
                </c:ext>
              </c:extLst>
            </c:dLbl>
            <c:dLbl>
              <c:idx val="16"/>
              <c:layout>
                <c:manualLayout>
                  <c:x val="-3.5354522872078652E-2"/>
                  <c:y val="1.8189043517714519E-2"/>
                </c:manualLayout>
              </c:layout>
              <c:tx>
                <c:strRef>
                  <c:f>'Data as percent'!$R$2</c:f>
                  <c:strCache>
                    <c:ptCount val="1"/>
                    <c:pt idx="0">
                      <c:v>26</c:v>
                    </c:pt>
                  </c:strCache>
                </c:strRef>
              </c:tx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1600" b="0" i="0" strike="noStrike" baseline="0">
                      <a:solidFill>
                        <a:srgbClr val="C00000"/>
                      </a:solidFill>
                      <a:latin typeface="Helvetica"/>
                      <a:cs typeface="Helvetica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{0E46645E-5F31-4D40-B1D3-8C0D2E7DBD0A}</c15:txfldGUID>
                      <c15:f>'Data as percent'!$R$2</c15:f>
                      <c15:dlblFieldTableCache>
                        <c:ptCount val="1"/>
                        <c:pt idx="0">
                          <c:v>26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0-B0E4-AB42-84F0-3639B8415657}"/>
                </c:ext>
              </c:extLst>
            </c:dLbl>
            <c:dLbl>
              <c:idx val="17"/>
              <c:layout>
                <c:manualLayout>
                  <c:x val="-8.2946609732857755E-4"/>
                  <c:y val="-6.6232245716416468E-3"/>
                </c:manualLayout>
              </c:layout>
              <c:tx>
                <c:strRef>
                  <c:f>'Data as percent'!$S$2</c:f>
                  <c:strCache>
                    <c:ptCount val="1"/>
                    <c:pt idx="0">
                      <c:v>27</c:v>
                    </c:pt>
                  </c:strCache>
                </c:strRef>
              </c:tx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1600" b="0" i="0" strike="noStrike" baseline="0">
                      <a:solidFill>
                        <a:srgbClr val="C00000"/>
                      </a:solidFill>
                      <a:latin typeface="Helvetica"/>
                      <a:cs typeface="Helvetica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{773D65E8-CCBD-994E-86FC-F8DC014CAAEE}</c15:txfldGUID>
                      <c15:f>'Data as percent'!$S$2</c15:f>
                      <c15:dlblFieldTableCache>
                        <c:ptCount val="1"/>
                        <c:pt idx="0">
                          <c:v>27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1-B0E4-AB42-84F0-3639B8415657}"/>
                </c:ext>
              </c:extLst>
            </c:dLbl>
            <c:dLbl>
              <c:idx val="18"/>
              <c:layout>
                <c:manualLayout>
                  <c:x val="-2.2912531412150518E-2"/>
                  <c:y val="2.119066803303268E-2"/>
                </c:manualLayout>
              </c:layout>
              <c:tx>
                <c:strRef>
                  <c:f>'Data as percent'!$T$2</c:f>
                  <c:strCache>
                    <c:ptCount val="1"/>
                    <c:pt idx="0">
                      <c:v>30</c:v>
                    </c:pt>
                  </c:strCache>
                </c:strRef>
              </c:tx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1600" b="0" i="0" strike="noStrike" baseline="0">
                      <a:solidFill>
                        <a:srgbClr val="C00000"/>
                      </a:solidFill>
                      <a:latin typeface="Helvetica"/>
                      <a:cs typeface="Helvetica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{68902CD4-581B-384A-8326-8ED4E5E9F239}</c15:txfldGUID>
                      <c15:f>'Data as percent'!$T$2</c15:f>
                      <c15:dlblFieldTableCache>
                        <c:ptCount val="1"/>
                        <c:pt idx="0">
                          <c:v>30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2-B0E4-AB42-84F0-3639B8415657}"/>
                </c:ext>
              </c:extLst>
            </c:dLbl>
            <c:dLbl>
              <c:idx val="19"/>
              <c:layout>
                <c:manualLayout>
                  <c:x val="-3.7486724256323711E-2"/>
                  <c:y val="-1.7220383886268283E-2"/>
                </c:manualLayout>
              </c:layout>
              <c:tx>
                <c:strRef>
                  <c:f>'Data as percent'!$U$2</c:f>
                  <c:strCache>
                    <c:ptCount val="1"/>
                    <c:pt idx="0">
                      <c:v>32</c:v>
                    </c:pt>
                  </c:strCache>
                </c:strRef>
              </c:tx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1600" b="0" i="0" strike="noStrike" baseline="0">
                      <a:solidFill>
                        <a:srgbClr val="C00000"/>
                      </a:solidFill>
                      <a:latin typeface="Helvetica"/>
                      <a:cs typeface="Helvetica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{3F28B094-0A33-8F4C-979B-6C3A66887D4A}</c15:txfldGUID>
                      <c15:f>'Data as percent'!$U$2</c15:f>
                      <c15:dlblFieldTableCache>
                        <c:ptCount val="1"/>
                        <c:pt idx="0">
                          <c:v>32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3-B0E4-AB42-84F0-3639B8415657}"/>
                </c:ext>
              </c:extLst>
            </c:dLbl>
            <c:dLbl>
              <c:idx val="20"/>
              <c:layout>
                <c:manualLayout>
                  <c:x val="-2.809669452045389E-2"/>
                  <c:y val="-2.1190668033032729E-2"/>
                </c:manualLayout>
              </c:layout>
              <c:tx>
                <c:strRef>
                  <c:f>'Data as percent'!$V$2</c:f>
                  <c:strCache>
                    <c:ptCount val="1"/>
                    <c:pt idx="0">
                      <c:v>35</c:v>
                    </c:pt>
                  </c:strCache>
                </c:strRef>
              </c:tx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1600" b="0" i="0" strike="noStrike" baseline="0">
                      <a:solidFill>
                        <a:srgbClr val="C00000"/>
                      </a:solidFill>
                      <a:latin typeface="Helvetica"/>
                      <a:cs typeface="Helvetica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{43CC3DA9-A39B-7643-AE15-61407315429F}</c15:txfldGUID>
                      <c15:f>'Data as percent'!$V$2</c15:f>
                      <c15:dlblFieldTableCache>
                        <c:ptCount val="1"/>
                        <c:pt idx="0">
                          <c:v>35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4-B0E4-AB42-84F0-3639B8415657}"/>
                </c:ext>
              </c:extLst>
            </c:dLbl>
            <c:dLbl>
              <c:idx val="21"/>
              <c:layout>
                <c:manualLayout>
                  <c:x val="-3.9399639623105632E-3"/>
                  <c:y val="-6.6232245716416954E-3"/>
                </c:manualLayout>
              </c:layout>
              <c:tx>
                <c:strRef>
                  <c:f>'Data as percent'!$W$2</c:f>
                  <c:strCache>
                    <c:ptCount val="1"/>
                    <c:pt idx="0">
                      <c:v>39</c:v>
                    </c:pt>
                  </c:strCache>
                </c:strRef>
              </c:tx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1600" b="0" i="0" strike="noStrike" baseline="0">
                      <a:solidFill>
                        <a:srgbClr val="C00000"/>
                      </a:solidFill>
                      <a:latin typeface="Helvetica"/>
                      <a:cs typeface="Helvetica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{4975A922-1E75-3449-9FD3-370052894E79}</c15:txfldGUID>
                      <c15:f>'Data as percent'!$W$2</c15:f>
                      <c15:dlblFieldTableCache>
                        <c:ptCount val="1"/>
                        <c:pt idx="0">
                          <c:v>39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5-B0E4-AB42-84F0-3639B8415657}"/>
                </c:ext>
              </c:extLst>
            </c:dLbl>
            <c:dLbl>
              <c:idx val="22"/>
              <c:layout>
                <c:manualLayout>
                  <c:x val="-1.9492453287220678E-2"/>
                  <c:y val="-1.9869673714924891E-2"/>
                </c:manualLayout>
              </c:layout>
              <c:tx>
                <c:strRef>
                  <c:f>'Data as percent'!$X$2</c:f>
                  <c:strCache>
                    <c:ptCount val="1"/>
                    <c:pt idx="0">
                      <c:v>40</c:v>
                    </c:pt>
                  </c:strCache>
                </c:strRef>
              </c:tx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1600" b="0" i="0" strike="noStrike" baseline="0">
                      <a:solidFill>
                        <a:srgbClr val="C00000"/>
                      </a:solidFill>
                      <a:latin typeface="Helvetica"/>
                      <a:cs typeface="Helvetica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{A5892993-62DC-AF48-AB82-FD0EEEA325A4}</c15:txfldGUID>
                      <c15:f>'Data as percent'!$X$2</c15:f>
                      <c15:dlblFieldTableCache>
                        <c:ptCount val="1"/>
                        <c:pt idx="0">
                          <c:v>40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6-B0E4-AB42-84F0-3639B8415657}"/>
                </c:ext>
              </c:extLst>
            </c:dLbl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 sz="1600" b="0" baseline="0">
                    <a:solidFill>
                      <a:srgbClr val="C00000"/>
                    </a:solidFill>
                    <a:latin typeface="Helvetica"/>
                    <a:cs typeface="Helvetica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5875">
                <a:solidFill>
                  <a:srgbClr val="C00000"/>
                </a:solidFill>
              </a:ln>
            </c:spPr>
            <c:trendlineType val="power"/>
            <c:forward val="10"/>
            <c:backward val="10"/>
            <c:dispRSqr val="0"/>
            <c:dispEq val="0"/>
          </c:trendline>
          <c:xVal>
            <c:numRef>
              <c:f>'Data as percent'!$B$5:$X$5</c:f>
              <c:numCache>
                <c:formatCode>General</c:formatCode>
                <c:ptCount val="23"/>
                <c:pt idx="0">
                  <c:v>342.71687463925798</c:v>
                </c:pt>
                <c:pt idx="1">
                  <c:v>127.57083801914921</c:v>
                </c:pt>
                <c:pt idx="2">
                  <c:v>501.35684709686473</c:v>
                </c:pt>
                <c:pt idx="3">
                  <c:v>245.03862026375717</c:v>
                </c:pt>
                <c:pt idx="4">
                  <c:v>305.22944987115068</c:v>
                </c:pt>
                <c:pt idx="5">
                  <c:v>111.70428762333971</c:v>
                </c:pt>
                <c:pt idx="6">
                  <c:v>171.30720836511009</c:v>
                </c:pt>
                <c:pt idx="7">
                  <c:v>215.75750289178481</c:v>
                </c:pt>
                <c:pt idx="8">
                  <c:v>103.54135202673307</c:v>
                </c:pt>
                <c:pt idx="9">
                  <c:v>77.908213685556404</c:v>
                </c:pt>
                <c:pt idx="10">
                  <c:v>197.68552037903717</c:v>
                </c:pt>
                <c:pt idx="11">
                  <c:v>61.806367484756805</c:v>
                </c:pt>
                <c:pt idx="12">
                  <c:v>100.88890802518382</c:v>
                </c:pt>
                <c:pt idx="13">
                  <c:v>166.95866269823873</c:v>
                </c:pt>
                <c:pt idx="14">
                  <c:v>120.82210265328112</c:v>
                </c:pt>
                <c:pt idx="15">
                  <c:v>85.697994600452148</c:v>
                </c:pt>
                <c:pt idx="16">
                  <c:v>71.465629400208968</c:v>
                </c:pt>
                <c:pt idx="17">
                  <c:v>66.01567877322023</c:v>
                </c:pt>
                <c:pt idx="18">
                  <c:v>170.03634631621577</c:v>
                </c:pt>
                <c:pt idx="19">
                  <c:v>458.87520623550682</c:v>
                </c:pt>
                <c:pt idx="20">
                  <c:v>133.24751069916687</c:v>
                </c:pt>
                <c:pt idx="21">
                  <c:v>360.83150902200634</c:v>
                </c:pt>
                <c:pt idx="22">
                  <c:v>290.49540641055887</c:v>
                </c:pt>
              </c:numCache>
            </c:numRef>
          </c:xVal>
          <c:yVal>
            <c:numRef>
              <c:f>'Data as percent'!$B$19:$X$19</c:f>
              <c:numCache>
                <c:formatCode>General</c:formatCode>
                <c:ptCount val="23"/>
                <c:pt idx="0">
                  <c:v>116.83468112450323</c:v>
                </c:pt>
                <c:pt idx="1">
                  <c:v>139.13261090620199</c:v>
                </c:pt>
                <c:pt idx="2">
                  <c:v>45.362754013628027</c:v>
                </c:pt>
                <c:pt idx="3">
                  <c:v>65.158877608937985</c:v>
                </c:pt>
                <c:pt idx="4">
                  <c:v>150.17226243333315</c:v>
                </c:pt>
                <c:pt idx="5">
                  <c:v>209.57072075478962</c:v>
                </c:pt>
                <c:pt idx="6">
                  <c:v>174.27479953076755</c:v>
                </c:pt>
                <c:pt idx="7">
                  <c:v>90.032156412484682</c:v>
                </c:pt>
                <c:pt idx="8">
                  <c:v>122.804515927761</c:v>
                </c:pt>
                <c:pt idx="9">
                  <c:v>210.2173906002019</c:v>
                </c:pt>
                <c:pt idx="10">
                  <c:v>99.11970700564963</c:v>
                </c:pt>
                <c:pt idx="11">
                  <c:v>763.04151075433015</c:v>
                </c:pt>
                <c:pt idx="12">
                  <c:v>211.57310911970848</c:v>
                </c:pt>
                <c:pt idx="13">
                  <c:v>201.20697811913638</c:v>
                </c:pt>
                <c:pt idx="14">
                  <c:v>146.7517426380733</c:v>
                </c:pt>
                <c:pt idx="15">
                  <c:v>263.90869530913108</c:v>
                </c:pt>
                <c:pt idx="16">
                  <c:v>201.67212224089451</c:v>
                </c:pt>
                <c:pt idx="17">
                  <c:v>340.13206066863279</c:v>
                </c:pt>
                <c:pt idx="18">
                  <c:v>142.9278822203878</c:v>
                </c:pt>
                <c:pt idx="19">
                  <c:v>95.603692886096653</c:v>
                </c:pt>
                <c:pt idx="20">
                  <c:v>297.091822898435</c:v>
                </c:pt>
                <c:pt idx="21">
                  <c:v>174.79547459720268</c:v>
                </c:pt>
                <c:pt idx="22">
                  <c:v>173.05668234241855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B0E4-AB42-84F0-3639B8415657}"/>
            </c:ext>
          </c:extLst>
        </c:ser>
        <c:ser>
          <c:idx val="0"/>
          <c:order val="1"/>
          <c:tx>
            <c:v>neuronal response 2F1</c:v>
          </c:tx>
          <c:spPr>
            <a:ln w="47625">
              <a:noFill/>
            </a:ln>
            <a:effectLst/>
          </c:spPr>
          <c:marker>
            <c:symbol val="diamond"/>
            <c:size val="14"/>
            <c:spPr>
              <a:solidFill>
                <a:srgbClr val="4A78FF"/>
              </a:solidFill>
              <a:ln>
                <a:solidFill>
                  <a:srgbClr val="4A78FF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750154012707301E-3"/>
                  <c:y val="-1.8365201202959699E-2"/>
                </c:manualLayout>
              </c:layout>
              <c:tx>
                <c:strRef>
                  <c:f>'Data as percent'!$B$2</c:f>
                  <c:strCache>
                    <c:ptCount val="1"/>
                    <c:pt idx="0">
                      <c:v>1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{A57551BF-3ECD-2F49-8ECF-9D5E73087A90}</c15:txfldGUID>
                      <c15:f>'Data as percent'!$B$2</c15:f>
                      <c15:dlblFieldTableCache>
                        <c:ptCount val="1"/>
                        <c:pt idx="0">
                          <c:v>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9-B0E4-AB42-84F0-3639B8415657}"/>
                </c:ext>
              </c:extLst>
            </c:dLbl>
            <c:dLbl>
              <c:idx val="1"/>
              <c:layout>
                <c:manualLayout>
                  <c:x val="-2.0655607350891498E-3"/>
                  <c:y val="6.9254177226566399E-3"/>
                </c:manualLayout>
              </c:layout>
              <c:tx>
                <c:strRef>
                  <c:f>'Data as percent'!$C$2</c:f>
                  <c:strCache>
                    <c:ptCount val="1"/>
                    <c:pt idx="0">
                      <c:v>2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{4F2C878B-AF02-3647-9E43-BF01249BA22D}</c15:txfldGUID>
                      <c15:f>'Data as percent'!$C$2</c15:f>
                      <c15:dlblFieldTableCache>
                        <c:ptCount val="1"/>
                        <c:pt idx="0">
                          <c:v>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A-B0E4-AB42-84F0-3639B8415657}"/>
                </c:ext>
              </c:extLst>
            </c:dLbl>
            <c:dLbl>
              <c:idx val="2"/>
              <c:layout>
                <c:manualLayout>
                  <c:x val="-1.0375077006354E-3"/>
                  <c:y val="-2.2603324557488601E-2"/>
                </c:manualLayout>
              </c:layout>
              <c:tx>
                <c:strRef>
                  <c:f>'Data as percent'!$D$2</c:f>
                  <c:strCache>
                    <c:ptCount val="1"/>
                    <c:pt idx="0">
                      <c:v>3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600" i="0">
                      <a:solidFill>
                        <a:srgbClr val="3366FF"/>
                      </a:solidFill>
                      <a:latin typeface="Helvetica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{B0494227-3211-E64A-832D-400A7FDC0F8C}</c15:txfldGUID>
                      <c15:f>'Data as percent'!$D$2</c15:f>
                      <c15:dlblFieldTableCache>
                        <c:ptCount val="1"/>
                        <c:pt idx="0">
                          <c:v>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B-B0E4-AB42-84F0-3639B8415657}"/>
                </c:ext>
              </c:extLst>
            </c:dLbl>
            <c:dLbl>
              <c:idx val="3"/>
              <c:layout>
                <c:manualLayout>
                  <c:x val="2.0655607350891498E-3"/>
                  <c:y val="1.5235918989844501E-2"/>
                </c:manualLayout>
              </c:layout>
              <c:tx>
                <c:strRef>
                  <c:f>'Data as percent'!$E$2</c:f>
                  <c:strCache>
                    <c:ptCount val="1"/>
                    <c:pt idx="0">
                      <c:v>4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{6275671D-179B-754E-A022-B19122C19E9B}</c15:txfldGUID>
                      <c15:f>'Data as percent'!$E$2</c15:f>
                      <c15:dlblFieldTableCache>
                        <c:ptCount val="1"/>
                        <c:pt idx="0">
                          <c:v>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C-B0E4-AB42-84F0-3639B8415657}"/>
                </c:ext>
              </c:extLst>
            </c:dLbl>
            <c:dLbl>
              <c:idx val="4"/>
              <c:layout>
                <c:manualLayout>
                  <c:x val="-4.5770144855300596E-3"/>
                  <c:y val="2.2449445236271098E-2"/>
                </c:manualLayout>
              </c:layout>
              <c:tx>
                <c:strRef>
                  <c:f>'Data as percent'!$F$2</c:f>
                  <c:strCache>
                    <c:ptCount val="1"/>
                    <c:pt idx="0">
                      <c:v>5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600" i="0">
                      <a:solidFill>
                        <a:srgbClr val="3366FF"/>
                      </a:solidFill>
                      <a:latin typeface="Helvetica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{7EB07B56-396B-9142-B294-073A7993B1D1}</c15:txfldGUID>
                      <c15:f>'Data as percent'!$F$2</c15:f>
                      <c15:dlblFieldTableCache>
                        <c:ptCount val="1"/>
                        <c:pt idx="0">
                          <c:v>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D-B0E4-AB42-84F0-3639B8415657}"/>
                </c:ext>
              </c:extLst>
            </c:dLbl>
            <c:dLbl>
              <c:idx val="5"/>
              <c:layout>
                <c:manualLayout>
                  <c:x val="1.0234109458338152E-2"/>
                  <c:y val="2.0118435771670756E-2"/>
                </c:manualLayout>
              </c:layout>
              <c:tx>
                <c:strRef>
                  <c:f>'Data as percent'!$G$2</c:f>
                  <c:strCache>
                    <c:ptCount val="1"/>
                    <c:pt idx="0">
                      <c:v>6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{D5004450-C597-E04A-B351-6BDCBA0F7145}</c15:txfldGUID>
                      <c15:f>'Data as percent'!$G$2</c15:f>
                      <c15:dlblFieldTableCache>
                        <c:ptCount val="1"/>
                        <c:pt idx="0">
                          <c:v>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E-B0E4-AB42-84F0-3639B8415657}"/>
                </c:ext>
              </c:extLst>
            </c:dLbl>
            <c:dLbl>
              <c:idx val="6"/>
              <c:layout>
                <c:manualLayout>
                  <c:x val="0"/>
                  <c:y val="-1.38150432223208E-2"/>
                </c:manualLayout>
              </c:layout>
              <c:tx>
                <c:strRef>
                  <c:f>'Data as percent'!$H$2</c:f>
                  <c:strCache>
                    <c:ptCount val="1"/>
                    <c:pt idx="0">
                      <c:v>7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{E0358892-E2D5-7741-AA7B-A910901C34C6}</c15:txfldGUID>
                      <c15:f>'Data as percent'!$H$2</c15:f>
                      <c15:dlblFieldTableCache>
                        <c:ptCount val="1"/>
                        <c:pt idx="0">
                          <c:v>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F-B0E4-AB42-84F0-3639B8415657}"/>
                </c:ext>
              </c:extLst>
            </c:dLbl>
            <c:dLbl>
              <c:idx val="7"/>
              <c:layout>
                <c:manualLayout>
                  <c:x val="-2.3043809117319026E-3"/>
                  <c:y val="-1.69826779209333E-2"/>
                </c:manualLayout>
              </c:layout>
              <c:tx>
                <c:strRef>
                  <c:f>'Data as percent'!$I$2</c:f>
                  <c:strCache>
                    <c:ptCount val="1"/>
                    <c:pt idx="0">
                      <c:v>8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600" i="0">
                      <a:solidFill>
                        <a:srgbClr val="3366FF"/>
                      </a:solidFill>
                      <a:latin typeface="Helvetica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{BAC7976F-4A05-3E4B-B729-C5FA310CFC82}</c15:txfldGUID>
                      <c15:f>'Data as percent'!$I$2</c15:f>
                      <c15:dlblFieldTableCache>
                        <c:ptCount val="1"/>
                        <c:pt idx="0">
                          <c:v>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0-B0E4-AB42-84F0-3639B8415657}"/>
                </c:ext>
              </c:extLst>
            </c:dLbl>
            <c:dLbl>
              <c:idx val="8"/>
              <c:layout>
                <c:manualLayout>
                  <c:x val="-2.1553954116319395E-2"/>
                  <c:y val="-4.8982344152135988E-2"/>
                </c:manualLayout>
              </c:layout>
              <c:tx>
                <c:strRef>
                  <c:f>'Data as percent'!$J$2</c:f>
                  <c:strCache>
                    <c:ptCount val="1"/>
                    <c:pt idx="0">
                      <c:v>9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{4A9F4671-0246-FD4A-803C-5D2C22EE06F8}</c15:txfldGUID>
                      <c15:f>'Data as percent'!$J$2</c15:f>
                      <c15:dlblFieldTableCache>
                        <c:ptCount val="1"/>
                        <c:pt idx="0">
                          <c:v>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1-B0E4-AB42-84F0-3639B8415657}"/>
                </c:ext>
              </c:extLst>
            </c:dLbl>
            <c:dLbl>
              <c:idx val="9"/>
              <c:layout>
                <c:manualLayout>
                  <c:x val="-1.0368326216606744E-3"/>
                  <c:y val="-1.8545028800596611E-2"/>
                </c:manualLayout>
              </c:layout>
              <c:tx>
                <c:strRef>
                  <c:f>'Data as percent'!$K$2</c:f>
                  <c:strCache>
                    <c:ptCount val="1"/>
                    <c:pt idx="0">
                      <c:v>10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600" i="0">
                      <a:solidFill>
                        <a:srgbClr val="3366FF"/>
                      </a:solidFill>
                      <a:latin typeface="Helvetica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{779FB0A8-6492-4541-97A5-BD13F03E6130}</c15:txfldGUID>
                      <c15:f>'Data as percent'!$K$2</c15:f>
                      <c15:dlblFieldTableCache>
                        <c:ptCount val="1"/>
                        <c:pt idx="0">
                          <c:v>10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2-B0E4-AB42-84F0-3639B8415657}"/>
                </c:ext>
              </c:extLst>
            </c:dLbl>
            <c:dLbl>
              <c:idx val="10"/>
              <c:layout>
                <c:manualLayout>
                  <c:x val="2.0750154012708099E-3"/>
                  <c:y val="-3.2492279051390099E-2"/>
                </c:manualLayout>
              </c:layout>
              <c:tx>
                <c:strRef>
                  <c:f>'Data as percent'!$L$2</c:f>
                  <c:strCache>
                    <c:ptCount val="1"/>
                    <c:pt idx="0">
                      <c:v>11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{BC8836D2-BF2A-324A-8798-9C2596AB2372}</c15:txfldGUID>
                      <c15:f>'Data as percent'!$L$2</c15:f>
                      <c15:dlblFieldTableCache>
                        <c:ptCount val="1"/>
                        <c:pt idx="0">
                          <c:v>11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3-B0E4-AB42-84F0-3639B8415657}"/>
                </c:ext>
              </c:extLst>
            </c:dLbl>
            <c:dLbl>
              <c:idx val="11"/>
              <c:layout>
                <c:manualLayout>
                  <c:x val="-4.1473304866426978E-3"/>
                  <c:y val="-1.7220383886268294E-2"/>
                </c:manualLayout>
              </c:layout>
              <c:tx>
                <c:strRef>
                  <c:f>'Data as percent'!$M$2</c:f>
                  <c:strCache>
                    <c:ptCount val="1"/>
                    <c:pt idx="0">
                      <c:v>14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{66C0A815-E25C-F94E-8EF1-AB04C73BCB21}</c15:txfldGUID>
                      <c15:f>'Data as percent'!$M$2</c15:f>
                      <c15:dlblFieldTableCache>
                        <c:ptCount val="1"/>
                        <c:pt idx="0">
                          <c:v>14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4-B0E4-AB42-84F0-3639B8415657}"/>
                </c:ext>
              </c:extLst>
            </c:dLbl>
            <c:dLbl>
              <c:idx val="12"/>
              <c:layout>
                <c:manualLayout>
                  <c:x val="-4.3873286644297751E-2"/>
                  <c:y val="1.8230868920127562E-2"/>
                </c:manualLayout>
              </c:layout>
              <c:tx>
                <c:strRef>
                  <c:f>'Data as percent'!$N$2</c:f>
                  <c:strCache>
                    <c:ptCount val="1"/>
                    <c:pt idx="0">
                      <c:v>18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{97FAA062-6A3B-C44B-8B48-D6ECFCD3BB60}</c15:txfldGUID>
                      <c15:f>'Data as percent'!$N$2</c15:f>
                      <c15:dlblFieldTableCache>
                        <c:ptCount val="1"/>
                        <c:pt idx="0">
                          <c:v>18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5-B0E4-AB42-84F0-3639B8415657}"/>
                </c:ext>
              </c:extLst>
            </c:dLbl>
            <c:dLbl>
              <c:idx val="13"/>
              <c:layout>
                <c:manualLayout>
                  <c:x val="-6.2209957299641985E-3"/>
                  <c:y val="-1.1921804228954965E-2"/>
                </c:manualLayout>
              </c:layout>
              <c:tx>
                <c:strRef>
                  <c:f>'Data as percent'!$O$2</c:f>
                  <c:strCache>
                    <c:ptCount val="1"/>
                    <c:pt idx="0">
                      <c:v>19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{B20A93CC-962B-E641-9FFA-73CC03220A94}</c15:txfldGUID>
                      <c15:f>'Data as percent'!$O$2</c15:f>
                      <c15:dlblFieldTableCache>
                        <c:ptCount val="1"/>
                        <c:pt idx="0">
                          <c:v>19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6-B0E4-AB42-84F0-3639B8415657}"/>
                </c:ext>
              </c:extLst>
            </c:dLbl>
            <c:dLbl>
              <c:idx val="14"/>
              <c:layout>
                <c:manualLayout>
                  <c:x val="-4.1311214701782997E-3"/>
                  <c:y val="-2.0776253167969602E-2"/>
                </c:manualLayout>
              </c:layout>
              <c:tx>
                <c:strRef>
                  <c:f>'Data as percent'!$P$2</c:f>
                  <c:strCache>
                    <c:ptCount val="1"/>
                    <c:pt idx="0">
                      <c:v>21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{F77E4E68-E9B6-0F4F-9F20-BC7DE018D36F}</c15:txfldGUID>
                      <c15:f>'Data as percent'!$P$2</c15:f>
                      <c15:dlblFieldTableCache>
                        <c:ptCount val="1"/>
                        <c:pt idx="0">
                          <c:v>21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7-B0E4-AB42-84F0-3639B8415657}"/>
                </c:ext>
              </c:extLst>
            </c:dLbl>
            <c:dLbl>
              <c:idx val="15"/>
              <c:layout>
                <c:manualLayout>
                  <c:x val="-4.7722629802667969E-2"/>
                  <c:y val="-1.6560564695084001E-2"/>
                </c:manualLayout>
              </c:layout>
              <c:tx>
                <c:strRef>
                  <c:f>'Data as percent'!$Q$2</c:f>
                  <c:strCache>
                    <c:ptCount val="1"/>
                    <c:pt idx="0">
                      <c:v>23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{098AB381-7076-D447-BD3C-10080ADCBC9B}</c15:txfldGUID>
                      <c15:f>'Data as percent'!$Q$2</c15:f>
                      <c15:dlblFieldTableCache>
                        <c:ptCount val="1"/>
                        <c:pt idx="0">
                          <c:v>23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8-B0E4-AB42-84F0-3639B8415657}"/>
                </c:ext>
              </c:extLst>
            </c:dLbl>
            <c:dLbl>
              <c:idx val="16"/>
              <c:layout>
                <c:manualLayout>
                  <c:x val="-4.7374188729498855E-2"/>
                  <c:y val="1.9809282423161469E-2"/>
                </c:manualLayout>
              </c:layout>
              <c:tx>
                <c:strRef>
                  <c:f>'Data as percent'!$R$2</c:f>
                  <c:strCache>
                    <c:ptCount val="1"/>
                    <c:pt idx="0">
                      <c:v>26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{E377BF2E-122E-AF48-B8D5-8B8791F20803}</c15:txfldGUID>
                      <c15:f>'Data as percent'!$R$2</c15:f>
                      <c15:dlblFieldTableCache>
                        <c:ptCount val="1"/>
                        <c:pt idx="0">
                          <c:v>26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9-B0E4-AB42-84F0-3639B8415657}"/>
                </c:ext>
              </c:extLst>
            </c:dLbl>
            <c:dLbl>
              <c:idx val="17"/>
              <c:layout>
                <c:manualLayout>
                  <c:x val="-1.0368326216606744E-3"/>
                  <c:y val="1.5895738971939952E-2"/>
                </c:manualLayout>
              </c:layout>
              <c:tx>
                <c:strRef>
                  <c:f>'Data as percent'!$S$2</c:f>
                  <c:strCache>
                    <c:ptCount val="1"/>
                    <c:pt idx="0">
                      <c:v>27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{BB4043C0-A11F-F34E-A5C9-2405D94484BE}</c15:txfldGUID>
                      <c15:f>'Data as percent'!$S$2</c15:f>
                      <c15:dlblFieldTableCache>
                        <c:ptCount val="1"/>
                        <c:pt idx="0">
                          <c:v>27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A-B0E4-AB42-84F0-3639B8415657}"/>
                </c:ext>
              </c:extLst>
            </c:dLbl>
            <c:dLbl>
              <c:idx val="18"/>
              <c:layout>
                <c:manualLayout>
                  <c:x val="3.61761590945819E-3"/>
                  <c:y val="-1.4189502198464999E-2"/>
                </c:manualLayout>
              </c:layout>
              <c:tx>
                <c:strRef>
                  <c:f>'Data as percent'!$T$2</c:f>
                  <c:strCache>
                    <c:ptCount val="1"/>
                    <c:pt idx="0">
                      <c:v>30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{3D33170C-2760-0443-81C7-6F15BEB17667}</c15:txfldGUID>
                      <c15:f>'Data as percent'!$T$2</c15:f>
                      <c15:dlblFieldTableCache>
                        <c:ptCount val="1"/>
                        <c:pt idx="0">
                          <c:v>30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B-B0E4-AB42-84F0-3639B8415657}"/>
                </c:ext>
              </c:extLst>
            </c:dLbl>
            <c:dLbl>
              <c:idx val="19"/>
              <c:layout>
                <c:manualLayout>
                  <c:x val="8.8469580351385017E-3"/>
                  <c:y val="8.5542856695845354E-3"/>
                </c:manualLayout>
              </c:layout>
              <c:tx>
                <c:strRef>
                  <c:f>'Data as percent'!$U$2</c:f>
                  <c:strCache>
                    <c:ptCount val="1"/>
                    <c:pt idx="0">
                      <c:v>32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{3B7FE64C-3C69-ED4D-AB5E-7C91F767CF0F}</c15:txfldGUID>
                      <c15:f>'Data as percent'!$U$2</c15:f>
                      <c15:dlblFieldTableCache>
                        <c:ptCount val="1"/>
                        <c:pt idx="0">
                          <c:v>32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C-B0E4-AB42-84F0-3639B8415657}"/>
                </c:ext>
              </c:extLst>
            </c:dLbl>
            <c:dLbl>
              <c:idx val="20"/>
              <c:layout>
                <c:manualLayout>
                  <c:x val="-1.0327803675445799E-3"/>
                  <c:y val="-2.35464202570323E-2"/>
                </c:manualLayout>
              </c:layout>
              <c:tx>
                <c:strRef>
                  <c:f>'Data as percent'!$V$2</c:f>
                  <c:strCache>
                    <c:ptCount val="1"/>
                    <c:pt idx="0">
                      <c:v>35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600" i="0">
                      <a:solidFill>
                        <a:srgbClr val="3366FF"/>
                      </a:solidFill>
                      <a:latin typeface="Helvetica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{97E83F27-145C-F34A-84DA-BE49204D73C0}</c15:txfldGUID>
                      <c15:f>'Data as percent'!$V$2</c15:f>
                      <c15:dlblFieldTableCache>
                        <c:ptCount val="1"/>
                        <c:pt idx="0">
                          <c:v>35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D-B0E4-AB42-84F0-3639B8415657}"/>
                </c:ext>
              </c:extLst>
            </c:dLbl>
            <c:dLbl>
              <c:idx val="21"/>
              <c:layout>
                <c:manualLayout>
                  <c:x val="-1.8655557916776304E-2"/>
                  <c:y val="-2.6095191904020609E-2"/>
                </c:manualLayout>
              </c:layout>
              <c:tx>
                <c:strRef>
                  <c:f>'Data as percent'!$W$2</c:f>
                  <c:strCache>
                    <c:ptCount val="1"/>
                    <c:pt idx="0">
                      <c:v>39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{5CBE776A-DD75-ED4F-AA98-BC12BBC2DE3C}</c15:txfldGUID>
                      <c15:f>'Data as percent'!$W$2</c15:f>
                      <c15:dlblFieldTableCache>
                        <c:ptCount val="1"/>
                        <c:pt idx="0">
                          <c:v>39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E-B0E4-AB42-84F0-3639B8415657}"/>
                </c:ext>
              </c:extLst>
            </c:dLbl>
            <c:dLbl>
              <c:idx val="22"/>
              <c:layout>
                <c:manualLayout>
                  <c:x val="-4.1473304866428496E-3"/>
                  <c:y val="-2.0482452366238291E-2"/>
                </c:manualLayout>
              </c:layout>
              <c:tx>
                <c:strRef>
                  <c:f>'Data as percent'!$X$2</c:f>
                  <c:strCache>
                    <c:ptCount val="1"/>
                    <c:pt idx="0">
                      <c:v>40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{B5B43956-A44F-4249-80A2-9506761A4E1D}</c15:txfldGUID>
                      <c15:f>'Data as percent'!$X$2</c15:f>
                      <c15:dlblFieldTableCache>
                        <c:ptCount val="1"/>
                        <c:pt idx="0">
                          <c:v>40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F-B0E4-AB42-84F0-3639B841565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600" i="0">
                    <a:solidFill>
                      <a:srgbClr val="3366FF"/>
                    </a:solidFill>
                    <a:latin typeface="Helvetica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50">
                <a:solidFill>
                  <a:srgbClr val="4A78FF"/>
                </a:solidFill>
              </a:ln>
            </c:spPr>
            <c:trendlineType val="power"/>
            <c:dispRSqr val="0"/>
            <c:dispEq val="0"/>
          </c:trendline>
          <c:errBars>
            <c:errDir val="x"/>
            <c:errBarType val="both"/>
            <c:errValType val="cust"/>
            <c:noEndCap val="0"/>
            <c:plus>
              <c:numRef>
                <c:f>'Data as percent'!$B$33:$X$33</c:f>
                <c:numCache>
                  <c:formatCode>General</c:formatCode>
                  <c:ptCount val="23"/>
                  <c:pt idx="0">
                    <c:v>267.77784482205516</c:v>
                  </c:pt>
                  <c:pt idx="1">
                    <c:v>119.07259872862046</c:v>
                  </c:pt>
                  <c:pt idx="2">
                    <c:v>442.40088266286716</c:v>
                  </c:pt>
                  <c:pt idx="3">
                    <c:v>342.86034940274277</c:v>
                  </c:pt>
                  <c:pt idx="4">
                    <c:v>241.79459818225828</c:v>
                  </c:pt>
                  <c:pt idx="5">
                    <c:v>100.47728577466735</c:v>
                  </c:pt>
                  <c:pt idx="6">
                    <c:v>18.990978172010784</c:v>
                  </c:pt>
                  <c:pt idx="7">
                    <c:v>360.47127421580626</c:v>
                  </c:pt>
                  <c:pt idx="8">
                    <c:v>95.029644690920136</c:v>
                  </c:pt>
                  <c:pt idx="9">
                    <c:v>10.231359525540858</c:v>
                  </c:pt>
                  <c:pt idx="10">
                    <c:v>288.60603966395365</c:v>
                  </c:pt>
                  <c:pt idx="11">
                    <c:v>40.451307793449566</c:v>
                  </c:pt>
                  <c:pt idx="12">
                    <c:v>71.881156185884137</c:v>
                  </c:pt>
                  <c:pt idx="13">
                    <c:v>133.68216608037139</c:v>
                  </c:pt>
                  <c:pt idx="14">
                    <c:v>56.508418068167558</c:v>
                  </c:pt>
                  <c:pt idx="15">
                    <c:v>66.838698129527998</c:v>
                  </c:pt>
                  <c:pt idx="16">
                    <c:v>13.599658088970948</c:v>
                  </c:pt>
                  <c:pt idx="17">
                    <c:v>30.093575416477812</c:v>
                  </c:pt>
                  <c:pt idx="18">
                    <c:v>157.60313628282776</c:v>
                  </c:pt>
                  <c:pt idx="19">
                    <c:v>251.71523704284468</c:v>
                  </c:pt>
                  <c:pt idx="20">
                    <c:v>128.68254855414403</c:v>
                  </c:pt>
                  <c:pt idx="21">
                    <c:v>248.49966589279632</c:v>
                  </c:pt>
                  <c:pt idx="22">
                    <c:v>217.25615108255943</c:v>
                  </c:pt>
                </c:numCache>
              </c:numRef>
            </c:plus>
            <c:minus>
              <c:numRef>
                <c:f>'Data as percent'!$B$33:$X$33</c:f>
                <c:numCache>
                  <c:formatCode>General</c:formatCode>
                  <c:ptCount val="23"/>
                  <c:pt idx="0">
                    <c:v>267.77784482205516</c:v>
                  </c:pt>
                  <c:pt idx="1">
                    <c:v>119.07259872862046</c:v>
                  </c:pt>
                  <c:pt idx="2">
                    <c:v>442.40088266286716</c:v>
                  </c:pt>
                  <c:pt idx="3">
                    <c:v>342.86034940274277</c:v>
                  </c:pt>
                  <c:pt idx="4">
                    <c:v>241.79459818225828</c:v>
                  </c:pt>
                  <c:pt idx="5">
                    <c:v>100.47728577466735</c:v>
                  </c:pt>
                  <c:pt idx="6">
                    <c:v>18.990978172010784</c:v>
                  </c:pt>
                  <c:pt idx="7">
                    <c:v>360.47127421580626</c:v>
                  </c:pt>
                  <c:pt idx="8">
                    <c:v>95.029644690920136</c:v>
                  </c:pt>
                  <c:pt idx="9">
                    <c:v>10.231359525540858</c:v>
                  </c:pt>
                  <c:pt idx="10">
                    <c:v>288.60603966395365</c:v>
                  </c:pt>
                  <c:pt idx="11">
                    <c:v>40.451307793449566</c:v>
                  </c:pt>
                  <c:pt idx="12">
                    <c:v>71.881156185884137</c:v>
                  </c:pt>
                  <c:pt idx="13">
                    <c:v>133.68216608037139</c:v>
                  </c:pt>
                  <c:pt idx="14">
                    <c:v>56.508418068167558</c:v>
                  </c:pt>
                  <c:pt idx="15">
                    <c:v>66.838698129527998</c:v>
                  </c:pt>
                  <c:pt idx="16">
                    <c:v>13.599658088970948</c:v>
                  </c:pt>
                  <c:pt idx="17">
                    <c:v>30.093575416477812</c:v>
                  </c:pt>
                  <c:pt idx="18">
                    <c:v>157.60313628282776</c:v>
                  </c:pt>
                  <c:pt idx="19">
                    <c:v>251.71523704284468</c:v>
                  </c:pt>
                  <c:pt idx="20">
                    <c:v>128.68254855414403</c:v>
                  </c:pt>
                  <c:pt idx="21">
                    <c:v>248.49966589279632</c:v>
                  </c:pt>
                  <c:pt idx="22">
                    <c:v>217.25615108255943</c:v>
                  </c:pt>
                </c:numCache>
              </c:numRef>
            </c:minus>
            <c:spPr>
              <a:ln>
                <a:solidFill>
                  <a:srgbClr val="4A78FF"/>
                </a:solidFill>
              </a:ln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'Data as percent'!$B$46:$X$46</c:f>
                <c:numCache>
                  <c:formatCode>General</c:formatCode>
                  <c:ptCount val="23"/>
                  <c:pt idx="0">
                    <c:v>17.760128161103317</c:v>
                  </c:pt>
                  <c:pt idx="1">
                    <c:v>66.123796057141064</c:v>
                  </c:pt>
                  <c:pt idx="2">
                    <c:v>10.280785483327008</c:v>
                  </c:pt>
                  <c:pt idx="3">
                    <c:v>18.514131713829084</c:v>
                  </c:pt>
                  <c:pt idx="4">
                    <c:v>13.349501632279296</c:v>
                  </c:pt>
                  <c:pt idx="5">
                    <c:v>53.253823056763004</c:v>
                  </c:pt>
                  <c:pt idx="6">
                    <c:v>73.502273072622685</c:v>
                  </c:pt>
                  <c:pt idx="7">
                    <c:v>23.257645931798749</c:v>
                  </c:pt>
                  <c:pt idx="8">
                    <c:v>50.562860535075281</c:v>
                  </c:pt>
                  <c:pt idx="9">
                    <c:v>550.86279869538032</c:v>
                  </c:pt>
                  <c:pt idx="10">
                    <c:v>74.477604174586986</c:v>
                  </c:pt>
                  <c:pt idx="11">
                    <c:v>203.42471058135766</c:v>
                  </c:pt>
                  <c:pt idx="12">
                    <c:v>30.590183733490438</c:v>
                  </c:pt>
                  <c:pt idx="13">
                    <c:v>29.236633506565418</c:v>
                  </c:pt>
                  <c:pt idx="14">
                    <c:v>111.5550048906955</c:v>
                  </c:pt>
                  <c:pt idx="15">
                    <c:v>53.158963469565975</c:v>
                  </c:pt>
                  <c:pt idx="16">
                    <c:v>126.32260589841502</c:v>
                  </c:pt>
                  <c:pt idx="17">
                    <c:v>353.01858520704678</c:v>
                  </c:pt>
                  <c:pt idx="18">
                    <c:v>52.333649430301421</c:v>
                  </c:pt>
                  <c:pt idx="19">
                    <c:v>12.356389096372959</c:v>
                  </c:pt>
                  <c:pt idx="20">
                    <c:v>80.824718935189878</c:v>
                  </c:pt>
                  <c:pt idx="21">
                    <c:v>18.240304536907388</c:v>
                  </c:pt>
                  <c:pt idx="22">
                    <c:v>15.224749579634715</c:v>
                  </c:pt>
                </c:numCache>
              </c:numRef>
            </c:plus>
            <c:minus>
              <c:numRef>
                <c:f>'Data as percent'!$B$46:$X$46</c:f>
                <c:numCache>
                  <c:formatCode>General</c:formatCode>
                  <c:ptCount val="23"/>
                  <c:pt idx="0">
                    <c:v>17.760128161103317</c:v>
                  </c:pt>
                  <c:pt idx="1">
                    <c:v>66.123796057141064</c:v>
                  </c:pt>
                  <c:pt idx="2">
                    <c:v>10.280785483327008</c:v>
                  </c:pt>
                  <c:pt idx="3">
                    <c:v>18.514131713829084</c:v>
                  </c:pt>
                  <c:pt idx="4">
                    <c:v>13.349501632279296</c:v>
                  </c:pt>
                  <c:pt idx="5">
                    <c:v>53.253823056763004</c:v>
                  </c:pt>
                  <c:pt idx="6">
                    <c:v>73.502273072622685</c:v>
                  </c:pt>
                  <c:pt idx="7">
                    <c:v>23.257645931798749</c:v>
                  </c:pt>
                  <c:pt idx="8">
                    <c:v>50.562860535075281</c:v>
                  </c:pt>
                  <c:pt idx="9">
                    <c:v>550.86279869538032</c:v>
                  </c:pt>
                  <c:pt idx="10">
                    <c:v>74.477604174586986</c:v>
                  </c:pt>
                  <c:pt idx="11">
                    <c:v>203.42471058135766</c:v>
                  </c:pt>
                  <c:pt idx="12">
                    <c:v>30.590183733490438</c:v>
                  </c:pt>
                  <c:pt idx="13">
                    <c:v>29.236633506565418</c:v>
                  </c:pt>
                  <c:pt idx="14">
                    <c:v>111.5550048906955</c:v>
                  </c:pt>
                  <c:pt idx="15">
                    <c:v>53.158963469565975</c:v>
                  </c:pt>
                  <c:pt idx="16">
                    <c:v>126.32260589841502</c:v>
                  </c:pt>
                  <c:pt idx="17">
                    <c:v>353.01858520704678</c:v>
                  </c:pt>
                  <c:pt idx="18">
                    <c:v>52.333649430301421</c:v>
                  </c:pt>
                  <c:pt idx="19">
                    <c:v>12.356389096372959</c:v>
                  </c:pt>
                  <c:pt idx="20">
                    <c:v>80.824718935189878</c:v>
                  </c:pt>
                  <c:pt idx="21">
                    <c:v>18.240304536907388</c:v>
                  </c:pt>
                  <c:pt idx="22">
                    <c:v>15.224749579634715</c:v>
                  </c:pt>
                </c:numCache>
              </c:numRef>
            </c:minus>
            <c:spPr>
              <a:ln>
                <a:solidFill>
                  <a:srgbClr val="4A78FF"/>
                </a:solidFill>
              </a:ln>
            </c:spPr>
          </c:errBars>
          <c:xVal>
            <c:numRef>
              <c:f>'Data as percent'!$B$31:$X$31</c:f>
              <c:numCache>
                <c:formatCode>General</c:formatCode>
                <c:ptCount val="23"/>
                <c:pt idx="0">
                  <c:v>1900.1407818025768</c:v>
                </c:pt>
                <c:pt idx="1">
                  <c:v>365.11756418022827</c:v>
                </c:pt>
                <c:pt idx="2">
                  <c:v>2379.6364649403322</c:v>
                </c:pt>
                <c:pt idx="3">
                  <c:v>955.04673593051507</c:v>
                </c:pt>
                <c:pt idx="4">
                  <c:v>1346.9901424657658</c:v>
                </c:pt>
                <c:pt idx="5">
                  <c:v>322.17000138932235</c:v>
                </c:pt>
                <c:pt idx="6">
                  <c:v>119.00721376123842</c:v>
                </c:pt>
                <c:pt idx="7">
                  <c:v>841.97535600898004</c:v>
                </c:pt>
                <c:pt idx="8">
                  <c:v>273.62588802463057</c:v>
                </c:pt>
                <c:pt idx="9">
                  <c:v>66.868765855664989</c:v>
                </c:pt>
                <c:pt idx="10">
                  <c:v>905.37552644542939</c:v>
                </c:pt>
                <c:pt idx="11">
                  <c:v>151.61670805496948</c:v>
                </c:pt>
                <c:pt idx="12">
                  <c:v>272.48285185973447</c:v>
                </c:pt>
                <c:pt idx="13">
                  <c:v>612.02230589838177</c:v>
                </c:pt>
                <c:pt idx="14">
                  <c:v>173.93066522289431</c:v>
                </c:pt>
                <c:pt idx="15">
                  <c:v>316.48893463585068</c:v>
                </c:pt>
                <c:pt idx="16">
                  <c:v>87.066579440816668</c:v>
                </c:pt>
                <c:pt idx="17">
                  <c:v>87.297639972389035</c:v>
                </c:pt>
                <c:pt idx="18">
                  <c:v>460.02292465644518</c:v>
                </c:pt>
                <c:pt idx="19">
                  <c:v>2024.4113337269944</c:v>
                </c:pt>
                <c:pt idx="20">
                  <c:v>368.15153355902356</c:v>
                </c:pt>
                <c:pt idx="21">
                  <c:v>1787.379157617456</c:v>
                </c:pt>
                <c:pt idx="22">
                  <c:v>1499.4693184876783</c:v>
                </c:pt>
              </c:numCache>
            </c:numRef>
          </c:xVal>
          <c:yVal>
            <c:numRef>
              <c:f>'Data as percent'!$B$45:$X$45</c:f>
              <c:numCache>
                <c:formatCode>General</c:formatCode>
                <c:ptCount val="23"/>
                <c:pt idx="0">
                  <c:v>106.25823015089108</c:v>
                </c:pt>
                <c:pt idx="1">
                  <c:v>211.95440826519638</c:v>
                </c:pt>
                <c:pt idx="2">
                  <c:v>59.398390170941425</c:v>
                </c:pt>
                <c:pt idx="3">
                  <c:v>67.73519286606421</c:v>
                </c:pt>
                <c:pt idx="4">
                  <c:v>153.68837059070941</c:v>
                </c:pt>
                <c:pt idx="5">
                  <c:v>185.81705571752022</c:v>
                </c:pt>
                <c:pt idx="6">
                  <c:v>623.03985581658355</c:v>
                </c:pt>
                <c:pt idx="7">
                  <c:v>101.11417271025569</c:v>
                </c:pt>
                <c:pt idx="8">
                  <c:v>168.9098701653686</c:v>
                </c:pt>
                <c:pt idx="9">
                  <c:v>1837.4908514230622</c:v>
                </c:pt>
                <c:pt idx="10">
                  <c:v>234.20988053295787</c:v>
                </c:pt>
                <c:pt idx="11">
                  <c:v>1352.9036528267347</c:v>
                </c:pt>
                <c:pt idx="12">
                  <c:v>159.23044417995155</c:v>
                </c:pt>
                <c:pt idx="13">
                  <c:v>134.42404956305271</c:v>
                </c:pt>
                <c:pt idx="14">
                  <c:v>482.83201286392796</c:v>
                </c:pt>
                <c:pt idx="15">
                  <c:v>272.28951408236264</c:v>
                </c:pt>
                <c:pt idx="16">
                  <c:v>572.03733905592026</c:v>
                </c:pt>
                <c:pt idx="17">
                  <c:v>1044.0857065563353</c:v>
                </c:pt>
                <c:pt idx="18">
                  <c:v>228.50327134306264</c:v>
                </c:pt>
                <c:pt idx="19">
                  <c:v>93.536232452049347</c:v>
                </c:pt>
                <c:pt idx="20">
                  <c:v>406.30147009967948</c:v>
                </c:pt>
                <c:pt idx="21">
                  <c:v>381.87132078742815</c:v>
                </c:pt>
                <c:pt idx="22">
                  <c:v>181.47444396744442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1-B0E4-AB42-84F0-3639B84156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5018504"/>
        <c:axId val="-2095023832"/>
      </c:scatterChart>
      <c:valAx>
        <c:axId val="-2095018504"/>
        <c:scaling>
          <c:logBase val="10"/>
          <c:orientation val="minMax"/>
          <c:min val="10"/>
        </c:scaling>
        <c:delete val="0"/>
        <c:axPos val="b"/>
        <c:title>
          <c:tx>
            <c:strRef>
              <c:f>"Effect of Rab (as % of wildtype, mean ± SE)"</c:f>
              <c:strCache>
                <c:ptCount val="1"/>
                <c:pt idx="0">
                  <c:v>Effect of Rab (as % of wildtype, mean ± SE)</c:v>
                </c:pt>
              </c:strCache>
            </c:strRef>
          </c:tx>
          <c:layout>
            <c:manualLayout>
              <c:xMode val="edge"/>
              <c:yMode val="edge"/>
              <c:x val="0.31292992631389099"/>
              <c:y val="0.94645496620110503"/>
            </c:manualLayout>
          </c:layout>
          <c:overlay val="0"/>
          <c:txPr>
            <a:bodyPr/>
            <a:lstStyle/>
            <a:p>
              <a:pPr>
                <a:defRPr sz="2000" b="0" baseline="0">
                  <a:latin typeface="Helvetica" pitchFamily="2" charset="0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out"/>
        <c:tickLblPos val="nextTo"/>
        <c:spPr>
          <a:ln w="19050">
            <a:solidFill>
              <a:schemeClr val="tx1"/>
            </a:solidFill>
          </a:ln>
        </c:spPr>
        <c:txPr>
          <a:bodyPr/>
          <a:lstStyle/>
          <a:p>
            <a:pPr>
              <a:defRPr baseline="0">
                <a:latin typeface="Helvetica" pitchFamily="2" charset="0"/>
              </a:defRPr>
            </a:pPr>
            <a:endParaRPr lang="en-US"/>
          </a:p>
        </c:txPr>
        <c:crossAx val="-2095023832"/>
        <c:crosses val="autoZero"/>
        <c:crossBetween val="midCat"/>
      </c:valAx>
      <c:valAx>
        <c:axId val="-2095023832"/>
        <c:scaling>
          <c:logBase val="10"/>
          <c:orientation val="minMax"/>
          <c:max val="2500"/>
          <c:min val="10"/>
        </c:scaling>
        <c:delete val="0"/>
        <c:axPos val="l"/>
        <c:title>
          <c:tx>
            <c:strRef>
              <c:f>"Effect of G2019S (as % of TH &gt; Rab, mean ± SE)"</c:f>
              <c:strCache>
                <c:ptCount val="1"/>
                <c:pt idx="0">
                  <c:v>Effect of G2019S (as % of TH &gt; Rab, mean ± SE)</c:v>
                </c:pt>
              </c:strCache>
            </c:strRef>
          </c:tx>
          <c:overlay val="0"/>
          <c:txPr>
            <a:bodyPr rot="-5400000" vert="horz"/>
            <a:lstStyle/>
            <a:p>
              <a:pPr>
                <a:defRPr sz="2000" b="0">
                  <a:latin typeface="Helvetica" pitchFamily="2" charset="0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out"/>
        <c:tickLblPos val="nextTo"/>
        <c:spPr>
          <a:ln w="19050">
            <a:solidFill>
              <a:schemeClr val="tx1"/>
            </a:solidFill>
          </a:ln>
        </c:spPr>
        <c:txPr>
          <a:bodyPr/>
          <a:lstStyle/>
          <a:p>
            <a:pPr>
              <a:defRPr baseline="0">
                <a:latin typeface="Helvetica" pitchFamily="2" charset="0"/>
              </a:defRPr>
            </a:pPr>
            <a:endParaRPr lang="en-US"/>
          </a:p>
        </c:txPr>
        <c:crossAx val="-2095018504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61309837551413204"/>
          <c:y val="8.78895013070215E-2"/>
          <c:w val="0.36552025253623843"/>
          <c:h val="9.1674578720975647E-2"/>
        </c:manualLayout>
      </c:layout>
      <c:overlay val="0"/>
      <c:txPr>
        <a:bodyPr/>
        <a:lstStyle/>
        <a:p>
          <a:pPr>
            <a:defRPr sz="2000" b="0">
              <a:latin typeface="Helvetica" pitchFamily="2" charset="0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600">
          <a:latin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55217</xdr:colOff>
      <xdr:row>2</xdr:row>
      <xdr:rowOff>36811</xdr:rowOff>
    </xdr:from>
    <xdr:to>
      <xdr:col>20</xdr:col>
      <xdr:colOff>662608</xdr:colOff>
      <xdr:row>44</xdr:row>
      <xdr:rowOff>55217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2263A2-8448-0645-B342-268B642C4A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ncbi.nlm.nih.gov/pmc/articles/PMC39216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C80E1-B137-5D48-B4C3-C2FDFF7627C6}">
  <sheetPr>
    <pageSetUpPr fitToPage="1"/>
  </sheetPr>
  <dimension ref="A1:AF67"/>
  <sheetViews>
    <sheetView tabSelected="1" zoomScale="69" zoomScaleNormal="69" zoomScalePageLayoutView="69" workbookViewId="0">
      <selection activeCell="H8" sqref="G3:H8"/>
    </sheetView>
  </sheetViews>
  <sheetFormatPr baseColWidth="10" defaultColWidth="9" defaultRowHeight="19" x14ac:dyDescent="0.25"/>
  <cols>
    <col min="1" max="1" width="30.83203125" bestFit="1" customWidth="1"/>
    <col min="2" max="2" width="9.83203125" style="1" bestFit="1" customWidth="1"/>
    <col min="3" max="7" width="9" style="1"/>
    <col min="9" max="10" width="9" style="1"/>
    <col min="11" max="11" width="9" style="4"/>
    <col min="12" max="13" width="9" style="2"/>
    <col min="14" max="19" width="9" style="1"/>
    <col min="20" max="20" width="9" style="3"/>
    <col min="21" max="21" width="9" style="1"/>
    <col min="22" max="23" width="9" style="2"/>
    <col min="24" max="24" width="9" style="1"/>
    <col min="25" max="25" width="16.33203125" style="1" bestFit="1" customWidth="1"/>
    <col min="26" max="28" width="9" style="1"/>
    <col min="29" max="29" width="11.6640625" customWidth="1"/>
    <col min="30" max="30" width="11.83203125" customWidth="1"/>
  </cols>
  <sheetData>
    <row r="1" spans="1:32" x14ac:dyDescent="0.25">
      <c r="B1" s="1" t="s">
        <v>90</v>
      </c>
      <c r="C1" s="1" t="s">
        <v>89</v>
      </c>
      <c r="D1" s="1" t="s">
        <v>88</v>
      </c>
      <c r="E1" s="1" t="s">
        <v>87</v>
      </c>
      <c r="F1" s="1" t="s">
        <v>86</v>
      </c>
      <c r="G1" s="1" t="s">
        <v>85</v>
      </c>
      <c r="H1" s="1">
        <v>7</v>
      </c>
      <c r="I1" s="1" t="s">
        <v>84</v>
      </c>
      <c r="J1" s="1" t="s">
        <v>83</v>
      </c>
      <c r="K1" s="4" t="s">
        <v>82</v>
      </c>
      <c r="L1" s="2" t="s">
        <v>81</v>
      </c>
      <c r="M1" s="2" t="s">
        <v>80</v>
      </c>
      <c r="N1" s="1" t="s">
        <v>79</v>
      </c>
      <c r="O1" s="1" t="s">
        <v>78</v>
      </c>
      <c r="P1" s="1" t="s">
        <v>77</v>
      </c>
      <c r="Q1" s="1" t="s">
        <v>76</v>
      </c>
      <c r="R1" s="1" t="s">
        <v>75</v>
      </c>
      <c r="S1" s="1" t="s">
        <v>74</v>
      </c>
      <c r="T1" s="3" t="s">
        <v>73</v>
      </c>
      <c r="U1" s="1" t="s">
        <v>72</v>
      </c>
      <c r="V1" s="2" t="s">
        <v>71</v>
      </c>
      <c r="W1" s="2">
        <v>39</v>
      </c>
      <c r="X1" s="1" t="s">
        <v>70</v>
      </c>
      <c r="Z1" s="16" t="s">
        <v>69</v>
      </c>
      <c r="AC1" t="s">
        <v>68</v>
      </c>
      <c r="AF1" t="s">
        <v>9</v>
      </c>
    </row>
    <row r="2" spans="1:32" s="53" customFormat="1" x14ac:dyDescent="0.25">
      <c r="B2" s="61" t="str">
        <f t="shared" ref="B2:X2" si="0">B1</f>
        <v>1</v>
      </c>
      <c r="C2" s="61" t="str">
        <f t="shared" si="0"/>
        <v>2</v>
      </c>
      <c r="D2" s="61" t="str">
        <f t="shared" si="0"/>
        <v>3</v>
      </c>
      <c r="E2" s="61" t="str">
        <f t="shared" si="0"/>
        <v>4</v>
      </c>
      <c r="F2" s="61" t="str">
        <f t="shared" si="0"/>
        <v>5</v>
      </c>
      <c r="G2" s="61" t="str">
        <f t="shared" si="0"/>
        <v>6</v>
      </c>
      <c r="H2" s="61">
        <f t="shared" si="0"/>
        <v>7</v>
      </c>
      <c r="I2" s="61" t="str">
        <f t="shared" si="0"/>
        <v>8</v>
      </c>
      <c r="J2" s="61" t="str">
        <f t="shared" si="0"/>
        <v>9</v>
      </c>
      <c r="K2" s="61" t="str">
        <f t="shared" si="0"/>
        <v>10</v>
      </c>
      <c r="L2" s="61" t="str">
        <f t="shared" si="0"/>
        <v>11</v>
      </c>
      <c r="M2" s="61" t="str">
        <f t="shared" si="0"/>
        <v>14</v>
      </c>
      <c r="N2" s="61" t="str">
        <f t="shared" si="0"/>
        <v>18</v>
      </c>
      <c r="O2" s="61" t="str">
        <f t="shared" si="0"/>
        <v>19</v>
      </c>
      <c r="P2" s="61" t="str">
        <f t="shared" si="0"/>
        <v>21</v>
      </c>
      <c r="Q2" s="61" t="str">
        <f t="shared" si="0"/>
        <v>23</v>
      </c>
      <c r="R2" s="61" t="str">
        <f t="shared" si="0"/>
        <v>26</v>
      </c>
      <c r="S2" s="61" t="str">
        <f t="shared" si="0"/>
        <v>27</v>
      </c>
      <c r="T2" s="61" t="str">
        <f t="shared" si="0"/>
        <v>30</v>
      </c>
      <c r="U2" s="61" t="str">
        <f t="shared" si="0"/>
        <v>32</v>
      </c>
      <c r="V2" s="61" t="str">
        <f t="shared" si="0"/>
        <v>35</v>
      </c>
      <c r="W2" s="61">
        <f t="shared" si="0"/>
        <v>39</v>
      </c>
      <c r="X2" s="61" t="str">
        <f t="shared" si="0"/>
        <v>40</v>
      </c>
      <c r="Y2" s="54"/>
      <c r="Z2" s="54" t="str">
        <f>TRIM(Z30)</f>
        <v>G2019S</v>
      </c>
      <c r="AA2" s="54" t="str">
        <f>TRIM(AA30)</f>
        <v>hLRRK2</v>
      </c>
      <c r="AB2" s="54" t="str">
        <f>TRIM(AB30)</f>
        <v>W-</v>
      </c>
      <c r="AC2" s="53" t="s">
        <v>67</v>
      </c>
      <c r="AD2" s="53" t="s">
        <v>66</v>
      </c>
      <c r="AE2" s="53" t="s">
        <v>65</v>
      </c>
    </row>
    <row r="3" spans="1:32" s="53" customFormat="1" x14ac:dyDescent="0.25">
      <c r="A3" s="53" t="s">
        <v>64</v>
      </c>
      <c r="B3" s="57">
        <v>24104</v>
      </c>
      <c r="C3" s="57">
        <v>23246</v>
      </c>
      <c r="D3" s="57">
        <v>9762</v>
      </c>
      <c r="E3" s="57">
        <v>9767</v>
      </c>
      <c r="F3" s="57">
        <v>50788</v>
      </c>
      <c r="G3" s="57">
        <v>23251</v>
      </c>
      <c r="H3" s="57">
        <v>23270</v>
      </c>
      <c r="I3" s="57">
        <v>9782</v>
      </c>
      <c r="J3" s="57">
        <v>9784</v>
      </c>
      <c r="K3" s="60">
        <v>24097</v>
      </c>
      <c r="L3" s="57">
        <v>50782</v>
      </c>
      <c r="M3" s="57">
        <v>9794</v>
      </c>
      <c r="N3" s="57">
        <v>9796</v>
      </c>
      <c r="O3" s="57">
        <v>24150</v>
      </c>
      <c r="P3" s="57">
        <v>23242</v>
      </c>
      <c r="Q3" s="57">
        <v>9802</v>
      </c>
      <c r="R3" s="57">
        <v>23245</v>
      </c>
      <c r="S3" s="57">
        <v>9810</v>
      </c>
      <c r="T3" s="59">
        <v>9812</v>
      </c>
      <c r="U3" s="58">
        <v>9815</v>
      </c>
      <c r="V3" s="57">
        <v>9821</v>
      </c>
      <c r="W3" s="57">
        <v>9825</v>
      </c>
      <c r="X3" s="57">
        <v>9830</v>
      </c>
      <c r="Y3" s="19"/>
      <c r="Z3" s="19"/>
      <c r="AA3" s="19"/>
      <c r="AB3" s="19"/>
    </row>
    <row r="4" spans="1:32" s="53" customFormat="1" x14ac:dyDescent="0.25">
      <c r="A4" s="53" t="s">
        <v>63</v>
      </c>
      <c r="B4" s="54"/>
      <c r="C4" s="54"/>
      <c r="D4" s="54"/>
      <c r="E4" s="54"/>
      <c r="F4" s="54"/>
      <c r="G4" s="54"/>
      <c r="H4" s="54"/>
      <c r="I4" s="54"/>
      <c r="J4" s="54"/>
      <c r="K4" s="56"/>
      <c r="L4" s="54"/>
      <c r="N4" s="54"/>
      <c r="O4" s="54"/>
      <c r="P4" s="54"/>
      <c r="Q4" s="54"/>
      <c r="R4" s="54"/>
      <c r="S4" s="54"/>
      <c r="T4" s="55"/>
      <c r="U4" s="54"/>
      <c r="V4" s="54"/>
      <c r="W4" s="54"/>
      <c r="X4" s="54"/>
      <c r="Y4" s="54"/>
      <c r="Z4" s="54"/>
      <c r="AA4" s="54"/>
      <c r="AB4" s="54"/>
    </row>
    <row r="5" spans="1:32" s="18" customFormat="1" x14ac:dyDescent="0.25">
      <c r="A5" s="18" t="s">
        <v>62</v>
      </c>
      <c r="B5" s="19">
        <v>342.71687463925798</v>
      </c>
      <c r="C5" s="19">
        <v>127.57083801914921</v>
      </c>
      <c r="D5" s="19">
        <v>501.35684709686473</v>
      </c>
      <c r="E5" s="19">
        <v>245.03862026375717</v>
      </c>
      <c r="F5" s="19">
        <v>305.22944987115068</v>
      </c>
      <c r="G5" s="19">
        <v>111.70428762333971</v>
      </c>
      <c r="H5" s="19">
        <v>171.30720836511009</v>
      </c>
      <c r="I5" s="19">
        <v>215.75750289178481</v>
      </c>
      <c r="J5" s="19">
        <v>103.54135202673307</v>
      </c>
      <c r="K5" s="22">
        <v>77.908213685556404</v>
      </c>
      <c r="L5" s="20">
        <v>197.68552037903717</v>
      </c>
      <c r="M5" s="20">
        <v>61.806367484756805</v>
      </c>
      <c r="N5" s="19">
        <v>100.88890802518382</v>
      </c>
      <c r="O5" s="19">
        <v>166.95866269823873</v>
      </c>
      <c r="P5" s="19">
        <v>120.82210265328112</v>
      </c>
      <c r="Q5" s="19">
        <v>85.697994600452148</v>
      </c>
      <c r="R5" s="19">
        <v>71.465629400208968</v>
      </c>
      <c r="S5" s="19">
        <v>66.01567877322023</v>
      </c>
      <c r="T5" s="21">
        <v>170.03634631621577</v>
      </c>
      <c r="U5" s="19">
        <v>458.87520623550682</v>
      </c>
      <c r="V5" s="20">
        <v>133.24751069916687</v>
      </c>
      <c r="W5" s="20">
        <v>360.83150902200634</v>
      </c>
      <c r="X5" s="19">
        <v>290.49540641055887</v>
      </c>
      <c r="Y5" s="19"/>
      <c r="Z5" s="19">
        <v>100</v>
      </c>
      <c r="AA5" s="19">
        <v>95.083658771055596</v>
      </c>
      <c r="AB5" s="19">
        <v>112.11288101325079</v>
      </c>
      <c r="AC5" s="18">
        <v>37693.37596811539</v>
      </c>
      <c r="AD5" s="18">
        <v>42817.805899718987</v>
      </c>
      <c r="AE5" s="18">
        <v>79317.54037029919</v>
      </c>
      <c r="AF5" s="18">
        <f>COUNT(B5:X5)</f>
        <v>23</v>
      </c>
    </row>
    <row r="6" spans="1:32" s="18" customFormat="1" x14ac:dyDescent="0.25">
      <c r="B6" s="19">
        <v>164.03345677169045</v>
      </c>
      <c r="C6" s="19">
        <v>62.84248559085286</v>
      </c>
      <c r="D6" s="19">
        <v>252.27882490665996</v>
      </c>
      <c r="E6" s="19">
        <v>221.71352378575358</v>
      </c>
      <c r="F6" s="19">
        <v>208.95250515534153</v>
      </c>
      <c r="G6" s="19">
        <v>86.289635267247036</v>
      </c>
      <c r="H6" s="19">
        <v>56.177775977119325</v>
      </c>
      <c r="I6" s="19">
        <v>236.35426798101685</v>
      </c>
      <c r="J6" s="19">
        <v>77.538679116974706</v>
      </c>
      <c r="K6" s="22">
        <v>36.0887459301793</v>
      </c>
      <c r="L6" s="20">
        <v>169.20735150599975</v>
      </c>
      <c r="M6" s="20">
        <v>40.290213944119621</v>
      </c>
      <c r="N6" s="19">
        <v>49.038850774293309</v>
      </c>
      <c r="O6" s="19">
        <v>105.01869200788299</v>
      </c>
      <c r="P6" s="19">
        <v>36.339876312416095</v>
      </c>
      <c r="Q6" s="19">
        <v>46.358817978737946</v>
      </c>
      <c r="R6" s="19">
        <v>32.638816611276667</v>
      </c>
      <c r="S6" s="19">
        <v>49.563654439314654</v>
      </c>
      <c r="T6" s="21">
        <v>100.32505623162587</v>
      </c>
      <c r="U6" s="19">
        <v>148.9048868564193</v>
      </c>
      <c r="V6" s="20">
        <v>90.607614697844156</v>
      </c>
      <c r="W6" s="20">
        <v>145.08569155540076</v>
      </c>
      <c r="X6" s="19">
        <v>141.92871571352578</v>
      </c>
      <c r="Y6" s="19"/>
      <c r="Z6" s="19">
        <v>46.216366949721376</v>
      </c>
      <c r="AA6" s="19">
        <v>33.711594798896677</v>
      </c>
      <c r="AB6" s="19">
        <v>44.682361673758628</v>
      </c>
    </row>
    <row r="7" spans="1:32" s="18" customFormat="1" x14ac:dyDescent="0.25">
      <c r="B7" s="19">
        <v>43.839785371989976</v>
      </c>
      <c r="C7" s="19">
        <v>19.872538829340737</v>
      </c>
      <c r="D7" s="19">
        <v>79.777569213586091</v>
      </c>
      <c r="E7" s="19">
        <v>70.111972322489919</v>
      </c>
      <c r="F7" s="19">
        <v>63.001550782279104</v>
      </c>
      <c r="G7" s="19">
        <v>26.01730395255246</v>
      </c>
      <c r="H7" s="19">
        <v>16.938236770249638</v>
      </c>
      <c r="I7" s="19">
        <v>74.741782152181997</v>
      </c>
      <c r="J7" s="19">
        <v>22.383488630396684</v>
      </c>
      <c r="K7" s="22">
        <v>11.41226350384985</v>
      </c>
      <c r="L7" s="20">
        <v>53.508062760368134</v>
      </c>
      <c r="M7" s="20">
        <v>12.740884347889402</v>
      </c>
      <c r="N7" s="19">
        <v>15.507446228387852</v>
      </c>
      <c r="O7" s="19">
        <v>30.316285050346824</v>
      </c>
      <c r="P7" s="19">
        <v>12.113292104138699</v>
      </c>
      <c r="Q7" s="19">
        <v>13.382638019668608</v>
      </c>
      <c r="R7" s="19">
        <v>9.422014778275706</v>
      </c>
      <c r="S7" s="19">
        <v>13.746484421563643</v>
      </c>
      <c r="T7" s="21">
        <v>31.725568407640687</v>
      </c>
      <c r="U7" s="19">
        <v>47.087859719595485</v>
      </c>
      <c r="V7" s="20">
        <v>26.156165368215106</v>
      </c>
      <c r="W7" s="20">
        <v>45.880124121572393</v>
      </c>
      <c r="X7" s="19">
        <v>40.97129111147099</v>
      </c>
      <c r="Y7" s="19"/>
      <c r="Z7" s="19">
        <v>14.614898473924812</v>
      </c>
      <c r="AA7" s="19">
        <v>10.660542312119949</v>
      </c>
      <c r="AB7" s="19">
        <v>14.129803412449071</v>
      </c>
    </row>
    <row r="8" spans="1:32" s="18" customFormat="1" x14ac:dyDescent="0.25">
      <c r="B8" s="19">
        <v>14</v>
      </c>
      <c r="C8" s="19">
        <v>10</v>
      </c>
      <c r="D8" s="19">
        <v>10</v>
      </c>
      <c r="E8" s="19">
        <v>10</v>
      </c>
      <c r="F8" s="19">
        <v>11</v>
      </c>
      <c r="G8" s="19">
        <v>11</v>
      </c>
      <c r="H8" s="19">
        <v>11</v>
      </c>
      <c r="I8" s="19">
        <v>10</v>
      </c>
      <c r="J8" s="19">
        <v>12</v>
      </c>
      <c r="K8" s="22">
        <v>10</v>
      </c>
      <c r="L8" s="20">
        <v>10</v>
      </c>
      <c r="M8" s="20">
        <v>10</v>
      </c>
      <c r="N8" s="19">
        <v>10</v>
      </c>
      <c r="O8" s="19">
        <v>12</v>
      </c>
      <c r="P8" s="19">
        <v>9</v>
      </c>
      <c r="Q8" s="19">
        <v>12</v>
      </c>
      <c r="R8" s="19">
        <v>12</v>
      </c>
      <c r="S8" s="19">
        <v>13</v>
      </c>
      <c r="T8" s="21">
        <v>10</v>
      </c>
      <c r="U8" s="19">
        <v>10</v>
      </c>
      <c r="V8" s="20">
        <v>12</v>
      </c>
      <c r="W8" s="20">
        <v>10</v>
      </c>
      <c r="X8" s="19">
        <v>12</v>
      </c>
      <c r="Y8" s="19"/>
      <c r="Z8" s="19">
        <v>10</v>
      </c>
      <c r="AA8" s="19">
        <v>10</v>
      </c>
      <c r="AB8" s="19">
        <v>10</v>
      </c>
      <c r="AF8" s="18">
        <f>SUM(B8:AB8)</f>
        <v>281</v>
      </c>
    </row>
    <row r="9" spans="1:32" s="17" customFormat="1" x14ac:dyDescent="0.25">
      <c r="B9" s="16"/>
      <c r="C9" s="16"/>
      <c r="D9" s="16"/>
      <c r="E9" s="16"/>
      <c r="F9" s="16"/>
      <c r="G9" s="16"/>
      <c r="H9" s="16"/>
      <c r="I9" s="16"/>
      <c r="J9" s="16"/>
      <c r="K9" s="4"/>
      <c r="L9" s="47"/>
      <c r="M9" s="47"/>
      <c r="N9" s="16"/>
      <c r="O9" s="16"/>
      <c r="P9" s="16"/>
      <c r="Q9" s="16"/>
      <c r="R9" s="16"/>
      <c r="S9" s="16"/>
      <c r="T9" s="3"/>
      <c r="U9" s="16"/>
      <c r="V9" s="47"/>
      <c r="W9" s="47"/>
      <c r="X9" s="16"/>
      <c r="Y9" s="16"/>
      <c r="Z9" s="16"/>
      <c r="AA9" s="16"/>
      <c r="AB9" s="16"/>
    </row>
    <row r="10" spans="1:32" s="18" customFormat="1" x14ac:dyDescent="0.25">
      <c r="A10" s="18" t="s">
        <v>61</v>
      </c>
      <c r="B10" s="19">
        <v>397.41674440720993</v>
      </c>
      <c r="C10" s="19">
        <v>144.7511803889827</v>
      </c>
      <c r="D10" s="19">
        <v>474.76009391475645</v>
      </c>
      <c r="E10" s="19">
        <v>115.86899653464478</v>
      </c>
      <c r="F10" s="19">
        <v>247.02346681651019</v>
      </c>
      <c r="G10" s="19">
        <v>151.97357555217022</v>
      </c>
      <c r="H10" s="22">
        <v>153.01656499503125</v>
      </c>
      <c r="I10" s="19">
        <v>185.78759867214453</v>
      </c>
      <c r="J10" s="19">
        <v>81.748272286105987</v>
      </c>
      <c r="K10" s="22">
        <v>160.48041657882465</v>
      </c>
      <c r="L10" s="52">
        <v>578.24215466146416</v>
      </c>
      <c r="M10" s="52">
        <v>342.95375295651218</v>
      </c>
      <c r="N10" s="19">
        <v>173.10718245365814</v>
      </c>
      <c r="O10" s="19">
        <v>334.70704117487389</v>
      </c>
      <c r="P10" s="19">
        <v>185.59444060623142</v>
      </c>
      <c r="Q10" s="19">
        <v>154.52281349055303</v>
      </c>
      <c r="R10" s="19">
        <v>55.709522092508934</v>
      </c>
      <c r="S10" s="19">
        <v>110.19671810113398</v>
      </c>
      <c r="T10" s="21">
        <v>281.84986712644655</v>
      </c>
      <c r="U10" s="19">
        <v>522.60602314287394</v>
      </c>
      <c r="V10" s="20">
        <v>86.755966742901904</v>
      </c>
      <c r="W10" s="20">
        <v>562.39836128986667</v>
      </c>
      <c r="X10" s="19">
        <v>242.35902131304127</v>
      </c>
      <c r="Y10" s="19"/>
      <c r="Z10" s="19">
        <v>111.29079615670148</v>
      </c>
      <c r="AA10" s="19">
        <v>93.925423792634874</v>
      </c>
      <c r="AB10" s="19">
        <v>68.784609106537673</v>
      </c>
      <c r="AC10" s="18">
        <f>AC5</f>
        <v>37693.37596811539</v>
      </c>
      <c r="AD10" s="18">
        <f>AD5</f>
        <v>42817.805899718987</v>
      </c>
    </row>
    <row r="11" spans="1:32" s="18" customFormat="1" x14ac:dyDescent="0.25">
      <c r="B11" s="19">
        <v>135.99033023286847</v>
      </c>
      <c r="C11" s="19">
        <v>91.833765466743188</v>
      </c>
      <c r="D11" s="19">
        <v>226.79567008314581</v>
      </c>
      <c r="E11" s="19">
        <v>91.391651928198456</v>
      </c>
      <c r="F11" s="19">
        <v>132.5408104860997</v>
      </c>
      <c r="G11" s="19">
        <v>139.54714755979296</v>
      </c>
      <c r="H11" s="22">
        <v>85.207813527928593</v>
      </c>
      <c r="I11" s="19">
        <v>140.2002192686889</v>
      </c>
      <c r="J11" s="19">
        <v>47.426647631354811</v>
      </c>
      <c r="K11" s="22">
        <v>118.14255395293512</v>
      </c>
      <c r="L11" s="52">
        <v>206.11612368157165</v>
      </c>
      <c r="M11" s="52">
        <v>279.93550881251787</v>
      </c>
      <c r="N11" s="19">
        <v>176.27051501653801</v>
      </c>
      <c r="O11" s="19">
        <v>176.10567185679486</v>
      </c>
      <c r="P11" s="19">
        <v>74.828122718282913</v>
      </c>
      <c r="Q11" s="19">
        <v>125.97413032482734</v>
      </c>
      <c r="R11" s="19">
        <v>39.074632043763827</v>
      </c>
      <c r="S11" s="19">
        <v>42.907995238359106</v>
      </c>
      <c r="T11" s="21">
        <v>170.67131838575227</v>
      </c>
      <c r="U11" s="19">
        <v>207.03574748113698</v>
      </c>
      <c r="V11" s="20">
        <v>46.509866662547225</v>
      </c>
      <c r="W11" s="20">
        <v>219.03150573855453</v>
      </c>
      <c r="X11" s="19">
        <v>148.06940556398465</v>
      </c>
      <c r="Y11" s="19"/>
      <c r="Z11" s="19">
        <v>109.92944481358384</v>
      </c>
      <c r="AA11" s="19">
        <v>55.943660745667778</v>
      </c>
      <c r="AB11" s="19">
        <v>59.918418863896825</v>
      </c>
    </row>
    <row r="12" spans="1:32" s="18" customFormat="1" x14ac:dyDescent="0.25">
      <c r="B12" s="19">
        <v>35.112552282476436</v>
      </c>
      <c r="C12" s="19">
        <v>26.510124606460572</v>
      </c>
      <c r="D12" s="19">
        <v>71.719088092684999</v>
      </c>
      <c r="E12" s="19">
        <v>25.347483628959765</v>
      </c>
      <c r="F12" s="19">
        <v>39.962557981090477</v>
      </c>
      <c r="G12" s="19">
        <v>44.128682726855359</v>
      </c>
      <c r="H12" s="22">
        <v>26.945076519116157</v>
      </c>
      <c r="I12" s="19">
        <v>40.472317167611045</v>
      </c>
      <c r="J12" s="19">
        <v>14.997622830131091</v>
      </c>
      <c r="K12" s="22">
        <v>37.359955908060414</v>
      </c>
      <c r="L12" s="52">
        <v>65.179641331873654</v>
      </c>
      <c r="M12" s="52">
        <v>88.523380580569352</v>
      </c>
      <c r="N12" s="19">
        <v>55.741631178317299</v>
      </c>
      <c r="O12" s="19">
        <v>53.097857909312637</v>
      </c>
      <c r="P12" s="19">
        <v>22.561527893019385</v>
      </c>
      <c r="Q12" s="19">
        <v>34.938937405242157</v>
      </c>
      <c r="R12" s="19">
        <v>10.837353031052212</v>
      </c>
      <c r="S12" s="19">
        <v>13.568699478487417</v>
      </c>
      <c r="T12" s="21">
        <v>53.971009736274908</v>
      </c>
      <c r="U12" s="19">
        <v>55.332630992075771</v>
      </c>
      <c r="V12" s="20">
        <v>12.008795934558195</v>
      </c>
      <c r="W12" s="20">
        <v>69.2638437470073</v>
      </c>
      <c r="X12" s="19">
        <v>44.644605562427209</v>
      </c>
      <c r="Y12" s="19"/>
      <c r="Z12" s="19">
        <v>44.878507916787179</v>
      </c>
      <c r="AA12" s="19">
        <v>21.144716251943311</v>
      </c>
      <c r="AB12" s="19">
        <v>17.296957630243792</v>
      </c>
    </row>
    <row r="13" spans="1:32" s="18" customFormat="1" x14ac:dyDescent="0.25">
      <c r="B13" s="19">
        <v>15</v>
      </c>
      <c r="C13" s="19">
        <v>12</v>
      </c>
      <c r="D13" s="19">
        <v>10</v>
      </c>
      <c r="E13" s="19">
        <v>13</v>
      </c>
      <c r="F13" s="19">
        <v>11</v>
      </c>
      <c r="G13" s="19">
        <v>10</v>
      </c>
      <c r="H13" s="22">
        <v>10</v>
      </c>
      <c r="I13" s="19">
        <v>12</v>
      </c>
      <c r="J13" s="19">
        <v>10</v>
      </c>
      <c r="K13" s="22">
        <v>10</v>
      </c>
      <c r="L13" s="20">
        <v>10</v>
      </c>
      <c r="M13" s="20">
        <v>10</v>
      </c>
      <c r="N13" s="19">
        <v>10</v>
      </c>
      <c r="O13" s="19">
        <v>11</v>
      </c>
      <c r="P13" s="19">
        <v>11</v>
      </c>
      <c r="Q13" s="19">
        <v>13</v>
      </c>
      <c r="R13" s="19">
        <v>13</v>
      </c>
      <c r="S13" s="19">
        <v>10</v>
      </c>
      <c r="T13" s="21">
        <v>10</v>
      </c>
      <c r="U13" s="19">
        <v>14</v>
      </c>
      <c r="V13" s="20">
        <v>15</v>
      </c>
      <c r="W13" s="20">
        <v>10</v>
      </c>
      <c r="X13" s="19">
        <v>11</v>
      </c>
      <c r="Y13" s="19"/>
      <c r="Z13" s="19">
        <v>6</v>
      </c>
      <c r="AA13" s="19">
        <v>7</v>
      </c>
      <c r="AB13" s="19">
        <v>12</v>
      </c>
      <c r="AF13" s="18">
        <f>SUM(B13:AB13)</f>
        <v>286</v>
      </c>
    </row>
    <row r="14" spans="1:32" s="17" customFormat="1" x14ac:dyDescent="0.25">
      <c r="A14" s="29"/>
      <c r="B14" s="16"/>
      <c r="C14" s="16"/>
      <c r="D14" s="16"/>
      <c r="E14" s="16"/>
      <c r="F14" s="16"/>
      <c r="G14" s="16"/>
      <c r="H14" s="16"/>
      <c r="I14" s="16"/>
      <c r="J14" s="16"/>
      <c r="K14" s="4"/>
      <c r="L14" s="47"/>
      <c r="M14" s="47"/>
      <c r="N14" s="16"/>
      <c r="O14" s="16"/>
      <c r="P14" s="16"/>
      <c r="Q14" s="16"/>
      <c r="R14" s="16"/>
      <c r="S14" s="16"/>
      <c r="T14" s="3"/>
      <c r="U14" s="16"/>
      <c r="V14" s="47"/>
      <c r="W14" s="47"/>
      <c r="X14" s="16"/>
      <c r="Y14" s="16"/>
      <c r="Z14" s="16"/>
      <c r="AA14" s="16"/>
      <c r="AB14" s="16"/>
    </row>
    <row r="15" spans="1:32" s="18" customFormat="1" x14ac:dyDescent="0.25">
      <c r="A15" s="18" t="s">
        <v>60</v>
      </c>
      <c r="B15" s="19">
        <v>400.41216764464053</v>
      </c>
      <c r="C15" s="19">
        <v>177.49263769096407</v>
      </c>
      <c r="D15" s="19">
        <v>227.42927327903192</v>
      </c>
      <c r="E15" s="20">
        <v>159.66441467229183</v>
      </c>
      <c r="F15" s="19">
        <v>458.36997048432346</v>
      </c>
      <c r="G15" s="19">
        <v>234.09948068623626</v>
      </c>
      <c r="H15" s="19">
        <v>298.54529396004989</v>
      </c>
      <c r="I15" s="19">
        <v>194.25113247520284</v>
      </c>
      <c r="J15" s="19">
        <v>127.15345614148849</v>
      </c>
      <c r="K15" s="22">
        <v>163.77661387300603</v>
      </c>
      <c r="L15" s="20">
        <v>195.94530859229542</v>
      </c>
      <c r="M15" s="20">
        <v>471.60824019806142</v>
      </c>
      <c r="N15" s="19">
        <v>213.45379946580448</v>
      </c>
      <c r="O15" s="19">
        <v>335.93247992324791</v>
      </c>
      <c r="P15" s="19">
        <v>177.30854113565184</v>
      </c>
      <c r="Q15" s="19">
        <v>226.16445945614285</v>
      </c>
      <c r="R15" s="19">
        <v>144.12625148421407</v>
      </c>
      <c r="S15" s="19">
        <v>224.54048857573918</v>
      </c>
      <c r="T15" s="21">
        <v>243.0293487946916</v>
      </c>
      <c r="U15" s="19">
        <v>438.7016428998366</v>
      </c>
      <c r="V15" s="20">
        <v>395.86745850294204</v>
      </c>
      <c r="W15" s="20">
        <v>630.71714869126424</v>
      </c>
      <c r="X15" s="19">
        <v>502.72171269123868</v>
      </c>
      <c r="Y15" s="19"/>
      <c r="Z15" s="19">
        <v>298.84856930960757</v>
      </c>
      <c r="AA15" s="19">
        <v>112.48829413715511</v>
      </c>
      <c r="AB15" s="19">
        <v>88.715279684756467</v>
      </c>
    </row>
    <row r="16" spans="1:32" s="18" customFormat="1" x14ac:dyDescent="0.25">
      <c r="B16" s="19">
        <v>205.04405443259523</v>
      </c>
      <c r="C16" s="19">
        <v>131.66134536368918</v>
      </c>
      <c r="D16" s="19">
        <v>86.435097043437707</v>
      </c>
      <c r="E16" s="20">
        <v>141.77564190810926</v>
      </c>
      <c r="F16" s="19">
        <v>130.3746621071067</v>
      </c>
      <c r="G16" s="19">
        <v>161.38452950351382</v>
      </c>
      <c r="H16" s="19">
        <v>118.06012527258456</v>
      </c>
      <c r="I16" s="19">
        <v>122.45880401244551</v>
      </c>
      <c r="J16" s="19">
        <v>75.075225329395494</v>
      </c>
      <c r="K16" s="22">
        <v>140.80933217358569</v>
      </c>
      <c r="L16" s="20">
        <v>197.04043379448947</v>
      </c>
      <c r="M16" s="20">
        <v>187.67267577651637</v>
      </c>
      <c r="N16" s="19">
        <v>101.90342311455373</v>
      </c>
      <c r="O16" s="19">
        <v>187.28039592655205</v>
      </c>
      <c r="P16" s="19">
        <v>89.559038218338742</v>
      </c>
      <c r="Q16" s="19">
        <v>143.99757272836001</v>
      </c>
      <c r="R16" s="19">
        <v>72.207768575621628</v>
      </c>
      <c r="S16" s="19">
        <v>162.17238679547162</v>
      </c>
      <c r="T16" s="21">
        <v>132.71818984451215</v>
      </c>
      <c r="U16" s="19">
        <v>184.29911894851142</v>
      </c>
      <c r="V16" s="20">
        <v>214.85236260632493</v>
      </c>
      <c r="W16" s="20">
        <v>95.268577566742906</v>
      </c>
      <c r="X16" s="19">
        <v>161.87231278337418</v>
      </c>
      <c r="Y16" s="19"/>
      <c r="Z16" s="19">
        <v>150.80237038318168</v>
      </c>
      <c r="AA16" s="19">
        <v>116.14352979687226</v>
      </c>
      <c r="AB16" s="19">
        <v>50.571589591615663</v>
      </c>
    </row>
    <row r="17" spans="1:32" s="18" customFormat="1" x14ac:dyDescent="0.25">
      <c r="B17" s="19">
        <v>61.823108549647941</v>
      </c>
      <c r="C17" s="19">
        <v>43.887115121229733</v>
      </c>
      <c r="D17" s="19">
        <v>27.333177643494899</v>
      </c>
      <c r="E17" s="20">
        <v>44.833394516204571</v>
      </c>
      <c r="F17" s="19">
        <v>37.635923131522283</v>
      </c>
      <c r="G17" s="19">
        <v>51.034269234574637</v>
      </c>
      <c r="H17" s="19">
        <v>34.081022553343821</v>
      </c>
      <c r="I17" s="19">
        <v>38.724874021949432</v>
      </c>
      <c r="J17" s="19">
        <v>25.0250751097985</v>
      </c>
      <c r="K17" s="22">
        <v>42.455611072754778</v>
      </c>
      <c r="L17" s="20">
        <v>62.309656193820061</v>
      </c>
      <c r="M17" s="20">
        <v>59.347311003210088</v>
      </c>
      <c r="N17" s="19">
        <v>26.311350709612974</v>
      </c>
      <c r="O17" s="19">
        <v>62.426798642184011</v>
      </c>
      <c r="P17" s="19">
        <v>29.85301273944625</v>
      </c>
      <c r="Q17" s="19">
        <v>47.99919090945334</v>
      </c>
      <c r="R17" s="19">
        <v>24.069256191873873</v>
      </c>
      <c r="S17" s="19">
        <v>51.283411585950546</v>
      </c>
      <c r="T17" s="21">
        <v>44.239396614837389</v>
      </c>
      <c r="U17" s="19">
        <v>58.280498663959243</v>
      </c>
      <c r="V17" s="20">
        <v>67.942282650437718</v>
      </c>
      <c r="W17" s="20">
        <v>30.126569455532952</v>
      </c>
      <c r="X17" s="19">
        <v>48.806338677227465</v>
      </c>
      <c r="Y17" s="19"/>
      <c r="Z17" s="19">
        <v>47.68789669631731</v>
      </c>
      <c r="AA17" s="19">
        <v>33.527749096428764</v>
      </c>
      <c r="AB17" s="19">
        <v>19.114264209233937</v>
      </c>
    </row>
    <row r="18" spans="1:32" s="49" customFormat="1" x14ac:dyDescent="0.25">
      <c r="B18" s="50">
        <v>11</v>
      </c>
      <c r="C18" s="50">
        <v>9</v>
      </c>
      <c r="D18" s="50">
        <v>10</v>
      </c>
      <c r="E18" s="51">
        <v>10</v>
      </c>
      <c r="F18" s="50">
        <v>12</v>
      </c>
      <c r="G18" s="50">
        <v>10</v>
      </c>
      <c r="H18" s="50">
        <v>12</v>
      </c>
      <c r="I18" s="50">
        <v>10</v>
      </c>
      <c r="J18" s="50">
        <v>9</v>
      </c>
      <c r="K18" s="50">
        <v>11</v>
      </c>
      <c r="L18" s="51">
        <v>10</v>
      </c>
      <c r="M18" s="51">
        <v>10</v>
      </c>
      <c r="N18" s="50">
        <v>15</v>
      </c>
      <c r="O18" s="50">
        <v>9</v>
      </c>
      <c r="P18" s="50">
        <v>9</v>
      </c>
      <c r="Q18" s="50">
        <v>9</v>
      </c>
      <c r="R18" s="50">
        <v>9</v>
      </c>
      <c r="S18" s="50">
        <v>10</v>
      </c>
      <c r="T18" s="21">
        <v>9</v>
      </c>
      <c r="U18" s="50">
        <v>10</v>
      </c>
      <c r="V18" s="51">
        <v>10</v>
      </c>
      <c r="W18" s="51">
        <v>10</v>
      </c>
      <c r="X18" s="50">
        <v>11</v>
      </c>
      <c r="Y18" s="50"/>
      <c r="Z18" s="50">
        <v>10</v>
      </c>
      <c r="AA18" s="50">
        <v>12</v>
      </c>
      <c r="AB18" s="50">
        <v>7</v>
      </c>
      <c r="AF18" s="49">
        <f>SUM(B18:AB18)</f>
        <v>264</v>
      </c>
    </row>
    <row r="19" spans="1:32" s="17" customFormat="1" x14ac:dyDescent="0.25">
      <c r="A19" s="17" t="s">
        <v>59</v>
      </c>
      <c r="B19" s="16">
        <f t="shared" ref="B19:X19" si="1">(B15)/B5*100</f>
        <v>116.83468112450323</v>
      </c>
      <c r="C19" s="16">
        <f t="shared" si="1"/>
        <v>139.13261090620199</v>
      </c>
      <c r="D19" s="16">
        <f t="shared" si="1"/>
        <v>45.362754013628027</v>
      </c>
      <c r="E19" s="16">
        <f t="shared" si="1"/>
        <v>65.158877608937985</v>
      </c>
      <c r="F19" s="16">
        <f t="shared" si="1"/>
        <v>150.17226243333315</v>
      </c>
      <c r="G19" s="16">
        <f t="shared" si="1"/>
        <v>209.57072075478962</v>
      </c>
      <c r="H19" s="16">
        <f t="shared" si="1"/>
        <v>174.27479953076755</v>
      </c>
      <c r="I19" s="16">
        <f t="shared" si="1"/>
        <v>90.032156412484682</v>
      </c>
      <c r="J19" s="16">
        <f t="shared" si="1"/>
        <v>122.804515927761</v>
      </c>
      <c r="K19" s="16">
        <f t="shared" si="1"/>
        <v>210.2173906002019</v>
      </c>
      <c r="L19" s="16">
        <f t="shared" si="1"/>
        <v>99.11970700564963</v>
      </c>
      <c r="M19" s="16">
        <f t="shared" si="1"/>
        <v>763.04151075433015</v>
      </c>
      <c r="N19" s="16">
        <f t="shared" si="1"/>
        <v>211.57310911970848</v>
      </c>
      <c r="O19" s="16">
        <f t="shared" si="1"/>
        <v>201.20697811913638</v>
      </c>
      <c r="P19" s="16">
        <f t="shared" si="1"/>
        <v>146.7517426380733</v>
      </c>
      <c r="Q19" s="16">
        <f t="shared" si="1"/>
        <v>263.90869530913108</v>
      </c>
      <c r="R19" s="16">
        <f t="shared" si="1"/>
        <v>201.67212224089451</v>
      </c>
      <c r="S19" s="16">
        <f t="shared" si="1"/>
        <v>340.13206066863279</v>
      </c>
      <c r="T19" s="3">
        <f t="shared" si="1"/>
        <v>142.9278822203878</v>
      </c>
      <c r="U19" s="16">
        <f t="shared" si="1"/>
        <v>95.603692886096653</v>
      </c>
      <c r="V19" s="16">
        <f t="shared" si="1"/>
        <v>297.091822898435</v>
      </c>
      <c r="W19" s="16">
        <f t="shared" si="1"/>
        <v>174.79547459720268</v>
      </c>
      <c r="X19" s="16">
        <f t="shared" si="1"/>
        <v>173.05668234241855</v>
      </c>
      <c r="Y19" s="16"/>
      <c r="Z19" s="16">
        <f>(Z15-Z5)/Z5*100</f>
        <v>198.84856930960757</v>
      </c>
      <c r="AA19" s="16">
        <f>(AA15-AA5)/AA5*100</f>
        <v>18.304549478903368</v>
      </c>
      <c r="AB19" s="16">
        <f>(AB15-AB5)/AB5*100</f>
        <v>-20.869681625369097</v>
      </c>
    </row>
    <row r="20" spans="1:32" s="17" customFormat="1" x14ac:dyDescent="0.25">
      <c r="A20" s="17" t="s">
        <v>25</v>
      </c>
      <c r="B20" s="16">
        <f t="shared" ref="B20:X20" si="2">B17/B5*100</f>
        <v>18.039120079722547</v>
      </c>
      <c r="C20" s="16">
        <f t="shared" si="2"/>
        <v>34.402153190090353</v>
      </c>
      <c r="D20" s="16">
        <f t="shared" si="2"/>
        <v>5.4518408997043153</v>
      </c>
      <c r="E20" s="16">
        <f t="shared" si="2"/>
        <v>18.296460561174538</v>
      </c>
      <c r="F20" s="16">
        <f t="shared" si="2"/>
        <v>12.330370856223043</v>
      </c>
      <c r="G20" s="16">
        <f t="shared" si="2"/>
        <v>45.686938541391712</v>
      </c>
      <c r="H20" s="16">
        <f t="shared" si="2"/>
        <v>19.894680952774817</v>
      </c>
      <c r="I20" s="16">
        <f t="shared" si="2"/>
        <v>17.948332504280167</v>
      </c>
      <c r="J20" s="16">
        <f t="shared" si="2"/>
        <v>24.169160069821515</v>
      </c>
      <c r="K20" s="16">
        <f t="shared" si="2"/>
        <v>54.494396757842402</v>
      </c>
      <c r="L20" s="16">
        <f t="shared" si="2"/>
        <v>31.519585285937541</v>
      </c>
      <c r="M20" s="16">
        <f t="shared" si="2"/>
        <v>96.021354139355964</v>
      </c>
      <c r="N20" s="16">
        <f t="shared" si="2"/>
        <v>26.079527695002064</v>
      </c>
      <c r="O20" s="16">
        <f t="shared" si="2"/>
        <v>37.390571793818381</v>
      </c>
      <c r="P20" s="16">
        <f t="shared" si="2"/>
        <v>24.708238049054962</v>
      </c>
      <c r="Q20" s="16">
        <f t="shared" si="2"/>
        <v>56.009701432616829</v>
      </c>
      <c r="R20" s="16">
        <f t="shared" si="2"/>
        <v>33.67948536083766</v>
      </c>
      <c r="S20" s="16">
        <f t="shared" si="2"/>
        <v>77.683684450358271</v>
      </c>
      <c r="T20" s="16">
        <f t="shared" si="2"/>
        <v>26.017611865504094</v>
      </c>
      <c r="U20" s="16">
        <f t="shared" si="2"/>
        <v>12.700729495079358</v>
      </c>
      <c r="V20" s="16">
        <f t="shared" si="2"/>
        <v>50.98953240772439</v>
      </c>
      <c r="W20" s="16">
        <f t="shared" si="2"/>
        <v>8.349206957337973</v>
      </c>
      <c r="X20" s="16">
        <f t="shared" si="2"/>
        <v>16.801070722698171</v>
      </c>
      <c r="Y20" s="16"/>
      <c r="Z20" s="16"/>
      <c r="AA20" s="16"/>
      <c r="AB20" s="16"/>
    </row>
    <row r="21" spans="1:32" s="17" customFormat="1" x14ac:dyDescent="0.25">
      <c r="B21" s="16"/>
      <c r="C21" s="16"/>
      <c r="D21" s="16"/>
      <c r="E21" s="47"/>
      <c r="F21" s="16"/>
      <c r="G21" s="16"/>
      <c r="H21" s="48"/>
      <c r="I21" s="16"/>
      <c r="J21" s="16"/>
      <c r="K21" s="4"/>
      <c r="L21" s="47"/>
      <c r="M21" s="47"/>
      <c r="N21" s="16"/>
      <c r="O21" s="16"/>
      <c r="P21" s="16"/>
      <c r="Q21" s="16"/>
      <c r="R21" s="16"/>
      <c r="S21" s="16"/>
      <c r="T21" s="3"/>
      <c r="U21" s="16"/>
      <c r="V21" s="47"/>
      <c r="W21" s="47"/>
      <c r="X21" s="16"/>
      <c r="Y21" s="16"/>
      <c r="Z21" s="16"/>
      <c r="AA21" s="16"/>
      <c r="AB21" s="16"/>
    </row>
    <row r="22" spans="1:32" s="17" customFormat="1" x14ac:dyDescent="0.25">
      <c r="A22" s="18" t="s">
        <v>58</v>
      </c>
      <c r="B22" s="19">
        <v>332.69019753104601</v>
      </c>
      <c r="C22" s="19">
        <v>201.61590245971718</v>
      </c>
      <c r="D22" s="22">
        <v>648.62491090362835</v>
      </c>
      <c r="E22" s="20">
        <v>413.53666805953708</v>
      </c>
      <c r="F22" s="19">
        <v>431.27764461068381</v>
      </c>
      <c r="G22" s="19">
        <v>367.89982053153273</v>
      </c>
      <c r="H22" s="19">
        <v>504.16810656554077</v>
      </c>
      <c r="I22" s="19">
        <v>259.5852959755257</v>
      </c>
      <c r="J22" s="19">
        <v>467.50978570492708</v>
      </c>
      <c r="K22" s="22">
        <v>276.21674688862055</v>
      </c>
      <c r="L22" s="20">
        <v>598.62650870179186</v>
      </c>
      <c r="M22" s="20">
        <v>562.76983653653701</v>
      </c>
      <c r="N22" s="19">
        <v>300.42317013764989</v>
      </c>
      <c r="O22" s="19">
        <v>418.07454801116091</v>
      </c>
      <c r="P22" s="19">
        <v>302.3855532729566</v>
      </c>
      <c r="Q22" s="19">
        <v>115.49907444729406</v>
      </c>
      <c r="R22" s="19">
        <v>221.09645690985423</v>
      </c>
      <c r="S22" s="19">
        <v>339.04093043605297</v>
      </c>
      <c r="T22" s="21">
        <v>499.62713208584535</v>
      </c>
      <c r="U22" s="19">
        <v>590.27439723994723</v>
      </c>
      <c r="V22" s="20">
        <v>194.47945884212507</v>
      </c>
      <c r="W22" s="20">
        <v>550.97445222920544</v>
      </c>
      <c r="X22" s="19">
        <v>223.74541562754806</v>
      </c>
      <c r="Y22" s="19"/>
      <c r="Z22" s="19">
        <v>259.49698231524707</v>
      </c>
      <c r="AA22" s="19">
        <v>156.87053187944898</v>
      </c>
      <c r="AB22" s="19">
        <v>198.95253510006324</v>
      </c>
    </row>
    <row r="23" spans="1:32" s="17" customFormat="1" x14ac:dyDescent="0.25">
      <c r="B23" s="19">
        <v>199.10577376743865</v>
      </c>
      <c r="C23" s="19">
        <v>126.60945129892099</v>
      </c>
      <c r="D23" s="22">
        <v>105.14396855483497</v>
      </c>
      <c r="E23" s="20">
        <v>263.63756267749699</v>
      </c>
      <c r="F23" s="19">
        <v>161.25696083061217</v>
      </c>
      <c r="G23" s="19">
        <v>202.83960437523228</v>
      </c>
      <c r="H23" s="19">
        <v>157.87765552669987</v>
      </c>
      <c r="I23" s="19">
        <v>156.08406474327688</v>
      </c>
      <c r="J23" s="19">
        <v>210.04705181452104</v>
      </c>
      <c r="K23" s="22">
        <v>109.19119064316369</v>
      </c>
      <c r="L23" s="20">
        <v>93.243765786357727</v>
      </c>
      <c r="M23" s="20">
        <v>64.427183937517327</v>
      </c>
      <c r="N23" s="19">
        <v>184.6961012011962</v>
      </c>
      <c r="O23" s="19">
        <v>178.92873432317208</v>
      </c>
      <c r="P23" s="19">
        <v>238.27793573046642</v>
      </c>
      <c r="Q23" s="19">
        <v>95.9150254854883</v>
      </c>
      <c r="R23" s="19">
        <v>167.15239608367435</v>
      </c>
      <c r="S23" s="19">
        <v>329.82089543006492</v>
      </c>
      <c r="T23" s="21">
        <v>60.588069811068415</v>
      </c>
      <c r="U23" s="19">
        <v>184.1542431303038</v>
      </c>
      <c r="V23" s="20">
        <v>107.57764032822035</v>
      </c>
      <c r="W23" s="20">
        <v>112.82742138299173</v>
      </c>
      <c r="X23" s="19">
        <v>143.99387368921305</v>
      </c>
      <c r="Y23" s="19"/>
      <c r="Z23" s="19">
        <v>134.12025827233867</v>
      </c>
      <c r="AA23" s="19">
        <v>97.633329788558626</v>
      </c>
      <c r="AB23" s="19">
        <v>136.12718096073394</v>
      </c>
    </row>
    <row r="24" spans="1:32" s="17" customFormat="1" x14ac:dyDescent="0.25">
      <c r="B24" s="19">
        <v>57.476886040919716</v>
      </c>
      <c r="C24" s="19">
        <v>42.203150432973665</v>
      </c>
      <c r="D24" s="22">
        <v>33.249442286240118</v>
      </c>
      <c r="E24" s="20">
        <v>87.879187559165644</v>
      </c>
      <c r="F24" s="19">
        <v>43.097735618612582</v>
      </c>
      <c r="G24" s="19">
        <v>67.613201458410771</v>
      </c>
      <c r="H24" s="19">
        <v>49.925298311184186</v>
      </c>
      <c r="I24" s="19">
        <v>47.061116215764955</v>
      </c>
      <c r="J24" s="19">
        <v>70.01568393817368</v>
      </c>
      <c r="K24" s="22">
        <v>34.529286285806307</v>
      </c>
      <c r="L24" s="20">
        <v>29.486267749617166</v>
      </c>
      <c r="M24" s="20">
        <v>20.373664447317008</v>
      </c>
      <c r="N24" s="19">
        <v>39.37734108418335</v>
      </c>
      <c r="O24" s="19">
        <v>56.582233931237013</v>
      </c>
      <c r="P24" s="19">
        <v>75.35009930714908</v>
      </c>
      <c r="Q24" s="19">
        <v>28.919468299340039</v>
      </c>
      <c r="R24" s="19">
        <v>52.858228797901987</v>
      </c>
      <c r="S24" s="19">
        <v>104.29852494752254</v>
      </c>
      <c r="T24" s="21">
        <v>19.159629963626383</v>
      </c>
      <c r="U24" s="19">
        <v>58.234684907617599</v>
      </c>
      <c r="V24" s="20">
        <v>32.435878981864761</v>
      </c>
      <c r="W24" s="20">
        <v>35.679163409383882</v>
      </c>
      <c r="X24" s="19">
        <v>41.567450868062068</v>
      </c>
      <c r="Y24" s="19"/>
      <c r="Z24" s="19">
        <v>32.528940682765388</v>
      </c>
      <c r="AA24" s="19">
        <v>30.874369767821086</v>
      </c>
      <c r="AB24" s="19">
        <v>39.296532285852315</v>
      </c>
    </row>
    <row r="25" spans="1:32" s="17" customFormat="1" x14ac:dyDescent="0.25">
      <c r="B25" s="19">
        <v>12</v>
      </c>
      <c r="C25" s="19">
        <v>9</v>
      </c>
      <c r="D25" s="19">
        <v>10</v>
      </c>
      <c r="E25" s="20">
        <v>9</v>
      </c>
      <c r="F25" s="19">
        <v>14</v>
      </c>
      <c r="G25" s="19">
        <v>9</v>
      </c>
      <c r="H25" s="19">
        <v>10</v>
      </c>
      <c r="I25" s="19">
        <v>11</v>
      </c>
      <c r="J25" s="19">
        <v>9</v>
      </c>
      <c r="K25" s="22">
        <v>10</v>
      </c>
      <c r="L25" s="20">
        <v>10</v>
      </c>
      <c r="M25" s="20">
        <v>10</v>
      </c>
      <c r="N25" s="19">
        <v>22</v>
      </c>
      <c r="O25" s="19">
        <v>10</v>
      </c>
      <c r="P25" s="19">
        <v>10</v>
      </c>
      <c r="Q25" s="19">
        <v>11</v>
      </c>
      <c r="R25" s="19">
        <v>10</v>
      </c>
      <c r="S25" s="19">
        <v>10</v>
      </c>
      <c r="T25" s="21">
        <v>10</v>
      </c>
      <c r="U25" s="19">
        <v>10</v>
      </c>
      <c r="V25" s="20">
        <v>11</v>
      </c>
      <c r="W25" s="20">
        <v>10</v>
      </c>
      <c r="X25" s="19">
        <v>12</v>
      </c>
      <c r="Y25" s="19"/>
      <c r="Z25" s="19">
        <v>17</v>
      </c>
      <c r="AA25" s="19">
        <v>10</v>
      </c>
      <c r="AB25" s="19">
        <v>12</v>
      </c>
      <c r="AF25" s="18">
        <f>SUM(B25:AB25)</f>
        <v>288</v>
      </c>
    </row>
    <row r="26" spans="1:32" s="17" customFormat="1" x14ac:dyDescent="0.25">
      <c r="A26" s="17" t="s">
        <v>57</v>
      </c>
      <c r="B26" s="16">
        <f t="shared" ref="B26:X26" si="3">(B22)/B10*100</f>
        <v>83.713180738594545</v>
      </c>
      <c r="C26" s="16">
        <f t="shared" si="3"/>
        <v>139.28446173490588</v>
      </c>
      <c r="D26" s="16">
        <f t="shared" si="3"/>
        <v>136.6216156786104</v>
      </c>
      <c r="E26" s="16">
        <f t="shared" si="3"/>
        <v>356.90018937541225</v>
      </c>
      <c r="F26" s="16">
        <f t="shared" si="3"/>
        <v>174.58974654057388</v>
      </c>
      <c r="G26" s="16">
        <f t="shared" si="3"/>
        <v>242.08144027330482</v>
      </c>
      <c r="H26" s="16">
        <f t="shared" si="3"/>
        <v>329.48596551093152</v>
      </c>
      <c r="I26" s="16">
        <f t="shared" si="3"/>
        <v>139.72154106669436</v>
      </c>
      <c r="J26" s="16">
        <f t="shared" si="3"/>
        <v>571.88950008474433</v>
      </c>
      <c r="K26" s="16">
        <f t="shared" si="3"/>
        <v>172.11866268614068</v>
      </c>
      <c r="L26" s="16">
        <f t="shared" si="3"/>
        <v>103.52522794749579</v>
      </c>
      <c r="M26" s="16">
        <f t="shared" si="3"/>
        <v>164.09496373346244</v>
      </c>
      <c r="N26" s="16">
        <f t="shared" si="3"/>
        <v>173.54748998821873</v>
      </c>
      <c r="O26" s="16">
        <f t="shared" si="3"/>
        <v>124.90760473507044</v>
      </c>
      <c r="P26" s="16">
        <f t="shared" si="3"/>
        <v>162.92813097484768</v>
      </c>
      <c r="Q26" s="16">
        <f t="shared" si="3"/>
        <v>74.745645538194438</v>
      </c>
      <c r="R26" s="16">
        <f t="shared" si="3"/>
        <v>396.87372751593625</v>
      </c>
      <c r="S26" s="16">
        <f t="shared" si="3"/>
        <v>307.66880926970555</v>
      </c>
      <c r="T26" s="3">
        <f t="shared" si="3"/>
        <v>177.26711641900371</v>
      </c>
      <c r="U26" s="16">
        <f t="shared" si="3"/>
        <v>112.94825759759253</v>
      </c>
      <c r="V26" s="16">
        <f t="shared" si="3"/>
        <v>224.16839572367135</v>
      </c>
      <c r="W26" s="16">
        <f t="shared" si="3"/>
        <v>97.968715798804894</v>
      </c>
      <c r="X26" s="16">
        <f t="shared" si="3"/>
        <v>92.319821401881683</v>
      </c>
      <c r="Y26" s="16"/>
      <c r="Z26" s="16">
        <f>(Z22-Z10)/Z10*100</f>
        <v>133.17020928654864</v>
      </c>
      <c r="AA26" s="16">
        <f>(AA22-AA10)/AA10*100</f>
        <v>67.016049058007994</v>
      </c>
      <c r="AB26" s="16">
        <f>(AB22-AB10)/AB10*100</f>
        <v>189.23990073406358</v>
      </c>
    </row>
    <row r="27" spans="1:32" x14ac:dyDescent="0.25">
      <c r="B27" s="16">
        <f t="shared" ref="B27:X27" si="4">B24/B15*100</f>
        <v>14.354430430777903</v>
      </c>
      <c r="C27" s="16">
        <f t="shared" si="4"/>
        <v>23.777409013693514</v>
      </c>
      <c r="D27" s="16">
        <f t="shared" si="4"/>
        <v>14.619684531747385</v>
      </c>
      <c r="E27" s="16">
        <f t="shared" si="4"/>
        <v>55.039933437601604</v>
      </c>
      <c r="F27" s="16">
        <f t="shared" si="4"/>
        <v>9.4023907310233685</v>
      </c>
      <c r="G27" s="16">
        <f t="shared" si="4"/>
        <v>28.882251793216408</v>
      </c>
      <c r="H27" s="16">
        <f t="shared" si="4"/>
        <v>16.722855567056765</v>
      </c>
      <c r="I27" s="16">
        <f t="shared" si="4"/>
        <v>24.226945612156236</v>
      </c>
      <c r="J27" s="16">
        <f t="shared" si="4"/>
        <v>55.063925167920381</v>
      </c>
      <c r="K27" s="16">
        <f t="shared" si="4"/>
        <v>21.083160452065915</v>
      </c>
      <c r="L27" s="16">
        <f t="shared" si="4"/>
        <v>15.048213178183012</v>
      </c>
      <c r="M27" s="16">
        <f t="shared" si="4"/>
        <v>4.3200399634155406</v>
      </c>
      <c r="N27" s="16">
        <f t="shared" si="4"/>
        <v>18.44771148732428</v>
      </c>
      <c r="O27" s="16">
        <f t="shared" si="4"/>
        <v>16.843335286949515</v>
      </c>
      <c r="P27" s="16">
        <f t="shared" si="4"/>
        <v>42.496598767626011</v>
      </c>
      <c r="Q27" s="16">
        <f t="shared" si="4"/>
        <v>12.786919911679586</v>
      </c>
      <c r="R27" s="16">
        <f t="shared" si="4"/>
        <v>36.674948701965974</v>
      </c>
      <c r="S27" s="16">
        <f t="shared" si="4"/>
        <v>46.449763073505501</v>
      </c>
      <c r="T27" s="16">
        <f t="shared" si="4"/>
        <v>7.8836692188202413</v>
      </c>
      <c r="U27" s="16">
        <f t="shared" si="4"/>
        <v>13.274325694949271</v>
      </c>
      <c r="V27" s="16">
        <f t="shared" si="4"/>
        <v>8.1936209418495825</v>
      </c>
      <c r="W27" s="16">
        <f t="shared" si="4"/>
        <v>5.6569198226840696</v>
      </c>
      <c r="X27" s="16">
        <f t="shared" si="4"/>
        <v>8.2684813125610788</v>
      </c>
      <c r="AF27">
        <f>SUM(AF8:AF25)</f>
        <v>1119</v>
      </c>
    </row>
    <row r="29" spans="1:32" s="41" customFormat="1" x14ac:dyDescent="0.25">
      <c r="A29" s="41" t="s">
        <v>56</v>
      </c>
      <c r="D29" s="46"/>
      <c r="F29" s="44"/>
      <c r="G29" s="44"/>
      <c r="I29" s="44"/>
      <c r="J29" s="44"/>
      <c r="K29" s="4"/>
      <c r="L29" s="45"/>
      <c r="M29" s="45"/>
      <c r="N29" s="44"/>
      <c r="T29" s="43"/>
      <c r="V29" s="42"/>
      <c r="W29" s="42"/>
    </row>
    <row r="30" spans="1:32" s="32" customFormat="1" x14ac:dyDescent="0.25">
      <c r="B30" s="39" t="s">
        <v>55</v>
      </c>
      <c r="C30" s="37" t="s">
        <v>54</v>
      </c>
      <c r="D30" s="37" t="s">
        <v>53</v>
      </c>
      <c r="E30" s="37" t="s">
        <v>52</v>
      </c>
      <c r="F30" s="37" t="s">
        <v>51</v>
      </c>
      <c r="G30" s="33" t="s">
        <v>50</v>
      </c>
      <c r="H30" s="39" t="s">
        <v>49</v>
      </c>
      <c r="I30" s="37" t="s">
        <v>48</v>
      </c>
      <c r="J30" s="37" t="s">
        <v>47</v>
      </c>
      <c r="K30" s="40" t="s">
        <v>46</v>
      </c>
      <c r="L30" s="33" t="s">
        <v>45</v>
      </c>
      <c r="M30" s="33" t="s">
        <v>44</v>
      </c>
      <c r="N30" s="39" t="s">
        <v>43</v>
      </c>
      <c r="O30" s="37" t="s">
        <v>42</v>
      </c>
      <c r="P30" s="37" t="s">
        <v>41</v>
      </c>
      <c r="Q30" s="38" t="s">
        <v>40</v>
      </c>
      <c r="R30" s="37" t="s">
        <v>39</v>
      </c>
      <c r="S30" s="37" t="s">
        <v>38</v>
      </c>
      <c r="T30" s="36" t="s">
        <v>37</v>
      </c>
      <c r="U30" s="33" t="s">
        <v>36</v>
      </c>
      <c r="V30" s="35" t="s">
        <v>35</v>
      </c>
      <c r="W30" s="35" t="s">
        <v>34</v>
      </c>
      <c r="X30" s="33" t="s">
        <v>33</v>
      </c>
      <c r="Y30" s="33"/>
      <c r="Z30" s="34" t="s">
        <v>32</v>
      </c>
      <c r="AA30" s="33" t="s">
        <v>31</v>
      </c>
      <c r="AB30" s="33" t="s">
        <v>30</v>
      </c>
    </row>
    <row r="31" spans="1:32" x14ac:dyDescent="0.25">
      <c r="A31" s="18" t="s">
        <v>29</v>
      </c>
      <c r="B31" s="19">
        <v>1900.1407818025768</v>
      </c>
      <c r="C31" s="19">
        <v>365.11756418022827</v>
      </c>
      <c r="D31" s="19">
        <v>2379.6364649403322</v>
      </c>
      <c r="E31" s="19">
        <v>955.04673593051507</v>
      </c>
      <c r="F31" s="19">
        <v>1346.9901424657658</v>
      </c>
      <c r="G31" s="19">
        <v>322.17000138932235</v>
      </c>
      <c r="H31" s="19">
        <v>119.00721376123842</v>
      </c>
      <c r="I31" s="19">
        <v>841.97535600898004</v>
      </c>
      <c r="J31" s="19">
        <v>273.62588802463057</v>
      </c>
      <c r="K31" s="22">
        <v>66.868765855664989</v>
      </c>
      <c r="L31" s="20">
        <v>905.37552644542939</v>
      </c>
      <c r="M31" s="20">
        <v>151.61670805496948</v>
      </c>
      <c r="N31" s="19">
        <v>272.48285185973447</v>
      </c>
      <c r="O31" s="19">
        <v>612.02230589838177</v>
      </c>
      <c r="P31" s="19">
        <v>173.93066522289431</v>
      </c>
      <c r="Q31" s="19">
        <v>316.48893463585068</v>
      </c>
      <c r="R31" s="19">
        <v>87.066579440816668</v>
      </c>
      <c r="S31" s="19">
        <v>87.297639972389035</v>
      </c>
      <c r="T31" s="21">
        <v>460.02292465644518</v>
      </c>
      <c r="U31" s="19">
        <v>2024.4113337269944</v>
      </c>
      <c r="V31" s="20">
        <v>368.15153355902356</v>
      </c>
      <c r="W31" s="20">
        <v>1787.379157617456</v>
      </c>
      <c r="X31" s="19">
        <v>1499.4693184876783</v>
      </c>
      <c r="Y31" s="19"/>
      <c r="Z31" s="19">
        <v>100</v>
      </c>
      <c r="AA31" s="19">
        <v>113.2047269266008</v>
      </c>
      <c r="AB31" s="19">
        <v>207.20041593950293</v>
      </c>
      <c r="AC31" s="18">
        <v>3483.0999971732249</v>
      </c>
      <c r="AD31">
        <v>8220.3772000000154</v>
      </c>
      <c r="AE31">
        <v>34208.970472094596</v>
      </c>
    </row>
    <row r="32" spans="1:32" x14ac:dyDescent="0.25">
      <c r="A32" s="18"/>
      <c r="B32" s="19">
        <v>1001.932951092849</v>
      </c>
      <c r="C32" s="19">
        <v>376.54061889771032</v>
      </c>
      <c r="D32" s="19">
        <v>1398.9944280835578</v>
      </c>
      <c r="E32" s="19">
        <v>1084.2196234738185</v>
      </c>
      <c r="F32" s="19">
        <v>801.94195850530048</v>
      </c>
      <c r="G32" s="19">
        <v>333.24545686788571</v>
      </c>
      <c r="H32" s="19">
        <v>62.98594899838924</v>
      </c>
      <c r="I32" s="19">
        <v>1139.9102575850743</v>
      </c>
      <c r="J32" s="19">
        <v>329.19234565978337</v>
      </c>
      <c r="K32" s="22">
        <v>32.354399660768806</v>
      </c>
      <c r="L32" s="20">
        <v>912.65243181898995</v>
      </c>
      <c r="M32" s="20">
        <v>127.9182669598206</v>
      </c>
      <c r="N32" s="19">
        <v>227.30817439369554</v>
      </c>
      <c r="O32" s="19">
        <v>463.08860743412799</v>
      </c>
      <c r="P32" s="19">
        <v>149.50722119004033</v>
      </c>
      <c r="Q32" s="19">
        <v>231.53604214420272</v>
      </c>
      <c r="R32" s="19">
        <v>47.11059755132549</v>
      </c>
      <c r="S32" s="19">
        <v>108.50392922615333</v>
      </c>
      <c r="T32" s="21">
        <v>445.76898560742057</v>
      </c>
      <c r="U32" s="19">
        <v>795.99347082457587</v>
      </c>
      <c r="V32" s="20">
        <v>445.76942428645276</v>
      </c>
      <c r="W32" s="20">
        <v>785.82494201209602</v>
      </c>
      <c r="X32" s="19">
        <v>752.59738386370611</v>
      </c>
      <c r="Y32" s="19"/>
      <c r="Z32" s="19">
        <v>50.173973245315437</v>
      </c>
      <c r="AA32" s="19">
        <v>66.689159847017791</v>
      </c>
      <c r="AB32" s="19">
        <v>170.2608794365629</v>
      </c>
    </row>
    <row r="33" spans="1:31" x14ac:dyDescent="0.25">
      <c r="A33" s="18"/>
      <c r="B33" s="19">
        <v>267.77784482205516</v>
      </c>
      <c r="C33" s="19">
        <v>119.07259872862046</v>
      </c>
      <c r="D33" s="19">
        <v>442.40088266286716</v>
      </c>
      <c r="E33" s="19">
        <v>342.86034940274277</v>
      </c>
      <c r="F33" s="19">
        <v>241.79459818225828</v>
      </c>
      <c r="G33" s="19">
        <v>100.47728577466735</v>
      </c>
      <c r="H33" s="19">
        <v>18.990978172010784</v>
      </c>
      <c r="I33" s="19">
        <v>360.47127421580626</v>
      </c>
      <c r="J33" s="19">
        <v>95.029644690920136</v>
      </c>
      <c r="K33" s="22">
        <v>10.231359525540858</v>
      </c>
      <c r="L33" s="20">
        <v>288.60603966395365</v>
      </c>
      <c r="M33" s="20">
        <v>40.451307793449566</v>
      </c>
      <c r="N33" s="19">
        <v>71.881156185884137</v>
      </c>
      <c r="O33" s="19">
        <v>133.68216608037139</v>
      </c>
      <c r="P33" s="19">
        <v>56.508418068167558</v>
      </c>
      <c r="Q33" s="19">
        <v>66.838698129527998</v>
      </c>
      <c r="R33" s="19">
        <v>13.599658088970948</v>
      </c>
      <c r="S33" s="19">
        <v>30.093575416477812</v>
      </c>
      <c r="T33" s="21">
        <v>157.60313628282776</v>
      </c>
      <c r="U33" s="19">
        <v>251.71523704284468</v>
      </c>
      <c r="V33" s="20">
        <v>128.68254855414403</v>
      </c>
      <c r="W33" s="20">
        <v>248.49966589279632</v>
      </c>
      <c r="X33" s="19">
        <v>217.25615108255943</v>
      </c>
      <c r="Y33" s="19"/>
      <c r="Z33" s="19">
        <v>15.866403471554696</v>
      </c>
      <c r="AA33" s="19">
        <v>21.088964035962242</v>
      </c>
      <c r="AB33" s="19">
        <v>53.841217544286458</v>
      </c>
    </row>
    <row r="34" spans="1:31" x14ac:dyDescent="0.25">
      <c r="A34" s="18"/>
      <c r="B34" s="19">
        <v>14</v>
      </c>
      <c r="C34" s="19">
        <v>10</v>
      </c>
      <c r="D34" s="19">
        <v>10</v>
      </c>
      <c r="E34" s="19">
        <v>10</v>
      </c>
      <c r="F34" s="19">
        <v>11</v>
      </c>
      <c r="G34" s="19">
        <v>11</v>
      </c>
      <c r="H34" s="19">
        <v>11</v>
      </c>
      <c r="I34" s="19">
        <v>10</v>
      </c>
      <c r="J34" s="19">
        <v>12</v>
      </c>
      <c r="K34" s="22">
        <v>10</v>
      </c>
      <c r="L34" s="20">
        <v>10</v>
      </c>
      <c r="M34" s="20">
        <v>10</v>
      </c>
      <c r="N34" s="19">
        <v>10</v>
      </c>
      <c r="O34" s="19">
        <v>12</v>
      </c>
      <c r="P34" s="19">
        <v>7</v>
      </c>
      <c r="Q34" s="19">
        <v>12</v>
      </c>
      <c r="R34" s="19">
        <v>12</v>
      </c>
      <c r="S34" s="19">
        <v>13</v>
      </c>
      <c r="T34" s="21">
        <v>8</v>
      </c>
      <c r="U34" s="19">
        <v>10</v>
      </c>
      <c r="V34" s="20">
        <v>12</v>
      </c>
      <c r="W34" s="20">
        <v>10</v>
      </c>
      <c r="X34" s="19">
        <v>12</v>
      </c>
      <c r="Y34" s="19"/>
      <c r="Z34" s="19">
        <v>10</v>
      </c>
      <c r="AA34" s="19">
        <v>10</v>
      </c>
      <c r="AB34" s="19">
        <v>10</v>
      </c>
    </row>
    <row r="35" spans="1:31" x14ac:dyDescent="0.25">
      <c r="A35" s="17"/>
      <c r="B35" s="15"/>
      <c r="C35" s="15"/>
      <c r="D35" s="15"/>
      <c r="E35" s="15"/>
      <c r="F35" s="15"/>
      <c r="G35" s="15"/>
      <c r="H35" s="28"/>
      <c r="I35" s="15"/>
      <c r="J35" s="15"/>
      <c r="K35" s="27"/>
      <c r="L35" s="23"/>
      <c r="M35" s="23"/>
      <c r="N35" s="15"/>
      <c r="O35" s="15"/>
      <c r="P35" s="15"/>
      <c r="Q35" s="15"/>
      <c r="R35" s="15"/>
      <c r="S35" s="15"/>
      <c r="T35" s="24"/>
      <c r="U35" s="15"/>
      <c r="V35" s="23"/>
      <c r="W35" s="23"/>
      <c r="X35" s="15"/>
      <c r="Y35" s="15"/>
      <c r="Z35" s="31"/>
      <c r="AA35" s="30"/>
      <c r="AB35" s="30"/>
    </row>
    <row r="36" spans="1:31" x14ac:dyDescent="0.25">
      <c r="A36" s="18" t="s">
        <v>28</v>
      </c>
      <c r="B36" s="19">
        <v>1994.6910430913381</v>
      </c>
      <c r="C36" s="19">
        <v>461.30603200842489</v>
      </c>
      <c r="D36" s="19">
        <v>2549.9497623413017</v>
      </c>
      <c r="E36" s="19">
        <v>373.57107657225839</v>
      </c>
      <c r="F36" s="19">
        <v>1020.5313932405596</v>
      </c>
      <c r="G36" s="19">
        <v>1037.6353761198993</v>
      </c>
      <c r="H36" s="19">
        <v>248.22632387044661</v>
      </c>
      <c r="I36" s="19">
        <v>685.85161343044467</v>
      </c>
      <c r="J36" s="19">
        <v>207.71950580439071</v>
      </c>
      <c r="K36" s="22">
        <v>730.36832495905105</v>
      </c>
      <c r="L36" s="20">
        <v>3052.8904664011161</v>
      </c>
      <c r="M36" s="20">
        <v>1618.0681708940692</v>
      </c>
      <c r="N36" s="19">
        <v>691.84188902778908</v>
      </c>
      <c r="O36" s="19">
        <v>1516.4251640843172</v>
      </c>
      <c r="P36" s="19">
        <v>811.51922215422178</v>
      </c>
      <c r="Q36" s="19">
        <v>563.48439209661524</v>
      </c>
      <c r="R36" s="19">
        <v>169.1111076620291</v>
      </c>
      <c r="S36" s="19">
        <v>169.10227879794812</v>
      </c>
      <c r="T36" s="21">
        <v>978.29877454467805</v>
      </c>
      <c r="U36" s="19">
        <v>2452.1510030354934</v>
      </c>
      <c r="V36" s="20">
        <v>238.55440692341494</v>
      </c>
      <c r="W36" s="20">
        <v>2530.0223958681408</v>
      </c>
      <c r="X36" s="19">
        <v>1275.5767880871745</v>
      </c>
      <c r="Y36" s="19"/>
      <c r="Z36" s="19">
        <v>307.86227719731653</v>
      </c>
      <c r="AA36" s="19">
        <v>244.23139076001789</v>
      </c>
      <c r="AB36" s="19">
        <v>209.62030746394217</v>
      </c>
      <c r="AC36" s="18">
        <f>AC31</f>
        <v>3483.0999971732249</v>
      </c>
      <c r="AD36" s="18">
        <f>AD31</f>
        <v>8220.3772000000154</v>
      </c>
      <c r="AE36" s="29"/>
    </row>
    <row r="37" spans="1:31" x14ac:dyDescent="0.25">
      <c r="A37" s="18"/>
      <c r="B37" s="19">
        <v>706.38408659788706</v>
      </c>
      <c r="C37" s="19">
        <v>463.90628044371834</v>
      </c>
      <c r="D37" s="19">
        <v>1388.9182015262452</v>
      </c>
      <c r="E37" s="19">
        <v>425.10609441285021</v>
      </c>
      <c r="F37" s="19">
        <v>483.82909658811491</v>
      </c>
      <c r="G37" s="19">
        <v>1026.8420679049495</v>
      </c>
      <c r="H37" s="19">
        <v>225.80544850847909</v>
      </c>
      <c r="I37" s="19">
        <v>888.84801890747485</v>
      </c>
      <c r="J37" s="19">
        <v>214.48486215195456</v>
      </c>
      <c r="K37" s="22">
        <v>696.01952082512867</v>
      </c>
      <c r="L37" s="20">
        <v>1329.8470075402086</v>
      </c>
      <c r="M37" s="20">
        <v>1651.5275404486065</v>
      </c>
      <c r="N37" s="19">
        <v>792.69991004666201</v>
      </c>
      <c r="O37" s="19">
        <v>725.14211580229562</v>
      </c>
      <c r="P37" s="19">
        <v>371.17814247873019</v>
      </c>
      <c r="Q37" s="19">
        <v>418.62251312005822</v>
      </c>
      <c r="R37" s="19">
        <v>186.1177042190468</v>
      </c>
      <c r="S37" s="19">
        <v>93.728351215941373</v>
      </c>
      <c r="T37" s="21">
        <v>712.15659866352837</v>
      </c>
      <c r="U37" s="19">
        <v>1193.2163923251426</v>
      </c>
      <c r="V37" s="20">
        <v>188.77061246980716</v>
      </c>
      <c r="W37" s="20">
        <v>1123.525532469828</v>
      </c>
      <c r="X37" s="19">
        <v>797.94314981428363</v>
      </c>
      <c r="Y37" s="19"/>
      <c r="Z37" s="19">
        <v>381.10253439406148</v>
      </c>
      <c r="AA37" s="19">
        <v>157.42661377991917</v>
      </c>
      <c r="AB37" s="19">
        <v>290.90098138276909</v>
      </c>
    </row>
    <row r="38" spans="1:31" x14ac:dyDescent="0.25">
      <c r="A38" s="18"/>
      <c r="B38" s="19">
        <v>182.38758689463694</v>
      </c>
      <c r="C38" s="19">
        <v>133.91820794646941</v>
      </c>
      <c r="D38" s="19">
        <v>418.77459445070747</v>
      </c>
      <c r="E38" s="19">
        <v>117.90321699367441</v>
      </c>
      <c r="F38" s="19">
        <v>145.87996145812718</v>
      </c>
      <c r="G38" s="19">
        <v>284.79474827959785</v>
      </c>
      <c r="H38" s="19">
        <v>71.405952536266469</v>
      </c>
      <c r="I38" s="19">
        <v>256.58832149244807</v>
      </c>
      <c r="J38" s="19">
        <v>67.826068802742029</v>
      </c>
      <c r="K38" s="22">
        <v>220.10069817464043</v>
      </c>
      <c r="L38" s="20">
        <v>420.53454833861713</v>
      </c>
      <c r="M38" s="20">
        <v>522.25886463134566</v>
      </c>
      <c r="N38" s="19">
        <v>250.67372167580433</v>
      </c>
      <c r="O38" s="19">
        <v>218.63857434551451</v>
      </c>
      <c r="P38" s="19">
        <v>111.91442081663867</v>
      </c>
      <c r="Q38" s="19">
        <v>116.10499508599742</v>
      </c>
      <c r="R38" s="19">
        <v>51.619763525647208</v>
      </c>
      <c r="S38" s="19">
        <v>29.63950711745872</v>
      </c>
      <c r="T38" s="21">
        <v>225.20369024951736</v>
      </c>
      <c r="U38" s="19">
        <v>318.90049488308023</v>
      </c>
      <c r="V38" s="20">
        <v>48.740362556595812</v>
      </c>
      <c r="W38" s="20">
        <v>355.28996919581192</v>
      </c>
      <c r="X38" s="19">
        <v>240.5889119971205</v>
      </c>
      <c r="Y38" s="19"/>
      <c r="Z38" s="19">
        <v>155.58445815782116</v>
      </c>
      <c r="AA38" s="19">
        <v>59.50166711495428</v>
      </c>
      <c r="AB38" s="19">
        <v>83.975879954434035</v>
      </c>
    </row>
    <row r="39" spans="1:31" x14ac:dyDescent="0.25">
      <c r="A39" s="18"/>
      <c r="B39" s="19">
        <v>15</v>
      </c>
      <c r="C39" s="19">
        <v>12</v>
      </c>
      <c r="D39" s="19">
        <v>11</v>
      </c>
      <c r="E39" s="19">
        <v>13</v>
      </c>
      <c r="F39" s="19">
        <v>11</v>
      </c>
      <c r="G39" s="19">
        <v>13</v>
      </c>
      <c r="H39" s="19">
        <v>10</v>
      </c>
      <c r="I39" s="19">
        <v>12</v>
      </c>
      <c r="J39" s="19">
        <v>10</v>
      </c>
      <c r="K39" s="22">
        <v>10</v>
      </c>
      <c r="L39" s="20">
        <v>10</v>
      </c>
      <c r="M39" s="20">
        <v>10</v>
      </c>
      <c r="N39" s="19">
        <v>10</v>
      </c>
      <c r="O39" s="19">
        <v>11</v>
      </c>
      <c r="P39" s="19">
        <v>11</v>
      </c>
      <c r="Q39" s="19">
        <v>13</v>
      </c>
      <c r="R39" s="19">
        <v>13</v>
      </c>
      <c r="S39" s="19">
        <v>10</v>
      </c>
      <c r="T39" s="21">
        <v>10</v>
      </c>
      <c r="U39" s="19">
        <v>14</v>
      </c>
      <c r="V39" s="20">
        <v>15</v>
      </c>
      <c r="W39" s="20">
        <v>10</v>
      </c>
      <c r="X39" s="19">
        <v>11</v>
      </c>
      <c r="Y39" s="19"/>
      <c r="Z39" s="19">
        <v>6</v>
      </c>
      <c r="AA39" s="19">
        <v>7</v>
      </c>
      <c r="AB39" s="19">
        <v>12</v>
      </c>
    </row>
    <row r="40" spans="1:31" x14ac:dyDescent="0.25">
      <c r="A40" s="17"/>
      <c r="B40" s="15"/>
      <c r="C40" s="15"/>
      <c r="D40" s="15"/>
      <c r="E40" s="15"/>
      <c r="F40" s="15"/>
      <c r="G40" s="15"/>
      <c r="H40" s="28"/>
      <c r="I40" s="15"/>
      <c r="J40" s="15"/>
      <c r="K40" s="27"/>
      <c r="L40" s="23"/>
      <c r="M40" s="23"/>
      <c r="N40" s="15"/>
      <c r="O40" s="15"/>
      <c r="P40" s="15"/>
      <c r="Q40" s="15"/>
      <c r="R40" s="15"/>
      <c r="S40" s="15"/>
      <c r="T40" s="24"/>
      <c r="U40" s="15"/>
      <c r="V40" s="23"/>
      <c r="W40" s="23"/>
      <c r="X40" s="15"/>
      <c r="Y40" s="15"/>
      <c r="Z40" s="15"/>
      <c r="AA40" s="15"/>
      <c r="AB40" s="15"/>
    </row>
    <row r="41" spans="1:31" x14ac:dyDescent="0.25">
      <c r="A41" s="18" t="s">
        <v>27</v>
      </c>
      <c r="B41" s="19">
        <v>2019.0559651187232</v>
      </c>
      <c r="C41" s="19">
        <v>773.88277263050145</v>
      </c>
      <c r="D41" s="19">
        <v>1413.4657520952562</v>
      </c>
      <c r="E41" s="19">
        <v>646.90274854358529</v>
      </c>
      <c r="F41" s="19">
        <v>2070.1672019731109</v>
      </c>
      <c r="G41" s="19">
        <v>598.64681098673282</v>
      </c>
      <c r="H41" s="19">
        <v>741.46237302935322</v>
      </c>
      <c r="I41" s="19">
        <v>851.35641565271033</v>
      </c>
      <c r="J41" s="19">
        <v>462.18113220124036</v>
      </c>
      <c r="K41" s="22">
        <v>1228.7074550573525</v>
      </c>
      <c r="L41" s="20">
        <v>2120.4789388624786</v>
      </c>
      <c r="M41" s="20">
        <v>2051.2279815713282</v>
      </c>
      <c r="N41" s="19">
        <v>433.87565533045461</v>
      </c>
      <c r="O41" s="19">
        <v>822.70516781777872</v>
      </c>
      <c r="P41" s="19">
        <v>839.79293188332042</v>
      </c>
      <c r="Q41" s="19">
        <v>861.76618224440415</v>
      </c>
      <c r="R41" s="19">
        <v>498.05334424025665</v>
      </c>
      <c r="S41" s="19">
        <v>911.46218111272378</v>
      </c>
      <c r="T41" s="21">
        <v>1051.1674317680095</v>
      </c>
      <c r="U41" s="19">
        <v>1893.5580909005139</v>
      </c>
      <c r="V41" s="20">
        <v>1495.8050930448276</v>
      </c>
      <c r="W41" s="20">
        <v>6825.4883966729867</v>
      </c>
      <c r="X41" s="19">
        <v>2721.1536081879422</v>
      </c>
      <c r="Y41" s="19"/>
      <c r="Z41" s="19">
        <v>1521.7214745001306</v>
      </c>
      <c r="AA41" s="19">
        <v>521.65374399444477</v>
      </c>
      <c r="AB41" s="19">
        <v>182.47235619870185</v>
      </c>
    </row>
    <row r="42" spans="1:31" x14ac:dyDescent="0.25">
      <c r="A42" s="18"/>
      <c r="B42" s="19">
        <v>1119.2528711054551</v>
      </c>
      <c r="C42" s="19">
        <v>724.28878052200571</v>
      </c>
      <c r="D42" s="19">
        <v>811.39673396416595</v>
      </c>
      <c r="E42" s="19">
        <v>559.14954226184591</v>
      </c>
      <c r="F42" s="19">
        <v>622.90252781037293</v>
      </c>
      <c r="G42" s="19">
        <v>453.92584418285304</v>
      </c>
      <c r="H42" s="19">
        <v>303.01538564339177</v>
      </c>
      <c r="I42" s="19">
        <v>619.2487446631859</v>
      </c>
      <c r="J42" s="19">
        <v>415.05922844926573</v>
      </c>
      <c r="K42" s="22">
        <v>1378.258786832544</v>
      </c>
      <c r="L42" s="20">
        <v>2132.3301535884298</v>
      </c>
      <c r="M42" s="20">
        <v>975.32817386244699</v>
      </c>
      <c r="N42" s="19">
        <v>322.82480032261179</v>
      </c>
      <c r="O42" s="19">
        <v>438.29875772567226</v>
      </c>
      <c r="P42" s="19">
        <v>582.08508628745687</v>
      </c>
      <c r="Q42" s="19">
        <v>504.72671144487134</v>
      </c>
      <c r="R42" s="19">
        <v>329.95431604875989</v>
      </c>
      <c r="S42" s="19">
        <v>974.54090585220752</v>
      </c>
      <c r="T42" s="21">
        <v>722.24035406617088</v>
      </c>
      <c r="U42" s="19">
        <v>791.02522987517023</v>
      </c>
      <c r="V42" s="20">
        <v>940.95925225879193</v>
      </c>
      <c r="W42" s="20">
        <v>1030.9765195042185</v>
      </c>
      <c r="X42" s="19">
        <v>757.15376176940254</v>
      </c>
      <c r="Y42" s="19"/>
      <c r="Z42" s="19">
        <v>705.43523615636548</v>
      </c>
      <c r="AA42" s="19">
        <v>592.20990691489237</v>
      </c>
      <c r="AB42" s="19">
        <v>251.9998927204503</v>
      </c>
    </row>
    <row r="43" spans="1:31" x14ac:dyDescent="0.25">
      <c r="A43" s="18"/>
      <c r="B43" s="19">
        <v>337.46743808952817</v>
      </c>
      <c r="C43" s="19">
        <v>241.42959350733526</v>
      </c>
      <c r="D43" s="19">
        <v>244.64532024354165</v>
      </c>
      <c r="E43" s="19">
        <v>176.81861061880102</v>
      </c>
      <c r="F43" s="19">
        <v>179.81647105510859</v>
      </c>
      <c r="G43" s="19">
        <v>171.56784248184064</v>
      </c>
      <c r="H43" s="19">
        <v>87.473007234905253</v>
      </c>
      <c r="I43" s="19">
        <v>195.82364713357057</v>
      </c>
      <c r="J43" s="19">
        <v>138.35307614975522</v>
      </c>
      <c r="K43" s="22">
        <v>368.35515504557708</v>
      </c>
      <c r="L43" s="20">
        <v>674.30200087960998</v>
      </c>
      <c r="M43" s="20">
        <v>308.42584955380369</v>
      </c>
      <c r="N43" s="19">
        <v>83.353005026147343</v>
      </c>
      <c r="O43" s="19">
        <v>178.9347185539406</v>
      </c>
      <c r="P43" s="19">
        <v>194.02836209581895</v>
      </c>
      <c r="Q43" s="19">
        <v>168.24223714829043</v>
      </c>
      <c r="R43" s="19">
        <v>109.98477201625327</v>
      </c>
      <c r="S43" s="19">
        <v>308.1768935496691</v>
      </c>
      <c r="T43" s="21">
        <v>240.74678468872364</v>
      </c>
      <c r="U43" s="19">
        <v>250.14414130638073</v>
      </c>
      <c r="V43" s="20">
        <v>297.55744225467203</v>
      </c>
      <c r="W43" s="20">
        <v>326.02340157863392</v>
      </c>
      <c r="X43" s="19">
        <v>228.2904487632043</v>
      </c>
      <c r="Y43" s="19"/>
      <c r="Z43" s="19">
        <v>223.07820879928798</v>
      </c>
      <c r="AA43" s="19">
        <v>170.95627458703814</v>
      </c>
      <c r="AB43" s="19">
        <v>95.247006650466787</v>
      </c>
    </row>
    <row r="44" spans="1:31" x14ac:dyDescent="0.25">
      <c r="A44" s="18"/>
      <c r="B44" s="19">
        <v>11</v>
      </c>
      <c r="C44" s="19">
        <v>9</v>
      </c>
      <c r="D44" s="19">
        <v>11</v>
      </c>
      <c r="E44" s="19">
        <v>10</v>
      </c>
      <c r="F44" s="19">
        <v>12</v>
      </c>
      <c r="G44" s="19">
        <v>7</v>
      </c>
      <c r="H44" s="19">
        <v>12</v>
      </c>
      <c r="I44" s="19">
        <v>10</v>
      </c>
      <c r="J44" s="19">
        <v>9</v>
      </c>
      <c r="K44" s="22">
        <v>14</v>
      </c>
      <c r="L44" s="20">
        <v>10</v>
      </c>
      <c r="M44" s="20">
        <v>10</v>
      </c>
      <c r="N44" s="19">
        <v>15</v>
      </c>
      <c r="O44" s="19">
        <v>6</v>
      </c>
      <c r="P44" s="19">
        <v>9</v>
      </c>
      <c r="Q44" s="19">
        <v>9</v>
      </c>
      <c r="R44" s="19">
        <v>9</v>
      </c>
      <c r="S44" s="19">
        <v>10</v>
      </c>
      <c r="T44" s="21">
        <v>9</v>
      </c>
      <c r="U44" s="19">
        <v>10</v>
      </c>
      <c r="V44" s="20">
        <v>10</v>
      </c>
      <c r="W44" s="20">
        <v>10</v>
      </c>
      <c r="X44" s="19">
        <v>11</v>
      </c>
      <c r="Y44" s="19"/>
      <c r="Z44" s="19">
        <v>10</v>
      </c>
      <c r="AA44" s="19">
        <v>12</v>
      </c>
      <c r="AB44" s="19">
        <v>7</v>
      </c>
    </row>
    <row r="45" spans="1:31" s="17" customFormat="1" x14ac:dyDescent="0.25">
      <c r="A45" s="18" t="s">
        <v>26</v>
      </c>
      <c r="B45" s="16">
        <f t="shared" ref="B45:X45" si="5">(B41)/B31*100</f>
        <v>106.25823015089108</v>
      </c>
      <c r="C45" s="16">
        <f t="shared" si="5"/>
        <v>211.95440826519638</v>
      </c>
      <c r="D45" s="16">
        <f t="shared" si="5"/>
        <v>59.398390170941425</v>
      </c>
      <c r="E45" s="16">
        <f t="shared" si="5"/>
        <v>67.73519286606421</v>
      </c>
      <c r="F45" s="16">
        <f t="shared" si="5"/>
        <v>153.68837059070941</v>
      </c>
      <c r="G45" s="16">
        <f t="shared" si="5"/>
        <v>185.81705571752022</v>
      </c>
      <c r="H45" s="16">
        <f t="shared" si="5"/>
        <v>623.03985581658355</v>
      </c>
      <c r="I45" s="16">
        <f t="shared" si="5"/>
        <v>101.11417271025569</v>
      </c>
      <c r="J45" s="16">
        <f t="shared" si="5"/>
        <v>168.9098701653686</v>
      </c>
      <c r="K45" s="16">
        <f t="shared" si="5"/>
        <v>1837.4908514230622</v>
      </c>
      <c r="L45" s="16">
        <f t="shared" si="5"/>
        <v>234.20988053295787</v>
      </c>
      <c r="M45" s="16">
        <f t="shared" si="5"/>
        <v>1352.9036528267347</v>
      </c>
      <c r="N45" s="16">
        <f t="shared" si="5"/>
        <v>159.23044417995155</v>
      </c>
      <c r="O45" s="16">
        <f t="shared" si="5"/>
        <v>134.42404956305271</v>
      </c>
      <c r="P45" s="16">
        <f t="shared" si="5"/>
        <v>482.83201286392796</v>
      </c>
      <c r="Q45" s="16">
        <f t="shared" si="5"/>
        <v>272.28951408236264</v>
      </c>
      <c r="R45" s="16">
        <f t="shared" si="5"/>
        <v>572.03733905592026</v>
      </c>
      <c r="S45" s="16">
        <f t="shared" si="5"/>
        <v>1044.0857065563353</v>
      </c>
      <c r="T45" s="16">
        <f t="shared" si="5"/>
        <v>228.50327134306264</v>
      </c>
      <c r="U45" s="16">
        <f t="shared" si="5"/>
        <v>93.536232452049347</v>
      </c>
      <c r="V45" s="16">
        <f t="shared" si="5"/>
        <v>406.30147009967948</v>
      </c>
      <c r="W45" s="16">
        <f t="shared" si="5"/>
        <v>381.87132078742815</v>
      </c>
      <c r="X45" s="16">
        <f t="shared" si="5"/>
        <v>181.47444396744442</v>
      </c>
      <c r="Y45" s="16"/>
      <c r="Z45" s="16">
        <f>(Z41-Z31)/Z31*100</f>
        <v>1421.7214745001306</v>
      </c>
      <c r="AA45" s="16">
        <f>(AA41-AA31)/AA31*100</f>
        <v>360.8056201864012</v>
      </c>
      <c r="AB45" s="16">
        <f>(AB41-AB31)/AB31*100</f>
        <v>-11.934367809387521</v>
      </c>
    </row>
    <row r="46" spans="1:31" x14ac:dyDescent="0.25">
      <c r="A46" s="17" t="s">
        <v>25</v>
      </c>
      <c r="B46" s="15">
        <f t="shared" ref="B46:X46" si="6">B43/B31*100</f>
        <v>17.760128161103317</v>
      </c>
      <c r="C46" s="15">
        <f t="shared" si="6"/>
        <v>66.123796057141064</v>
      </c>
      <c r="D46" s="15">
        <f t="shared" si="6"/>
        <v>10.280785483327008</v>
      </c>
      <c r="E46" s="15">
        <f t="shared" si="6"/>
        <v>18.514131713829084</v>
      </c>
      <c r="F46" s="15">
        <f t="shared" si="6"/>
        <v>13.349501632279296</v>
      </c>
      <c r="G46" s="15">
        <f t="shared" si="6"/>
        <v>53.253823056763004</v>
      </c>
      <c r="H46" s="15">
        <f t="shared" si="6"/>
        <v>73.502273072622685</v>
      </c>
      <c r="I46" s="15">
        <f t="shared" si="6"/>
        <v>23.257645931798749</v>
      </c>
      <c r="J46" s="15">
        <f t="shared" si="6"/>
        <v>50.562860535075281</v>
      </c>
      <c r="K46" s="15">
        <f t="shared" si="6"/>
        <v>550.86279869538032</v>
      </c>
      <c r="L46" s="15">
        <f t="shared" si="6"/>
        <v>74.477604174586986</v>
      </c>
      <c r="M46" s="15">
        <f t="shared" si="6"/>
        <v>203.42471058135766</v>
      </c>
      <c r="N46" s="15">
        <f t="shared" si="6"/>
        <v>30.590183733490438</v>
      </c>
      <c r="O46" s="15">
        <f t="shared" si="6"/>
        <v>29.236633506565418</v>
      </c>
      <c r="P46" s="15">
        <f t="shared" si="6"/>
        <v>111.5550048906955</v>
      </c>
      <c r="Q46" s="15">
        <f t="shared" si="6"/>
        <v>53.158963469565975</v>
      </c>
      <c r="R46" s="15">
        <f t="shared" si="6"/>
        <v>126.32260589841502</v>
      </c>
      <c r="S46" s="15">
        <f t="shared" si="6"/>
        <v>353.01858520704678</v>
      </c>
      <c r="T46" s="15">
        <f t="shared" si="6"/>
        <v>52.333649430301421</v>
      </c>
      <c r="U46" s="15">
        <f t="shared" si="6"/>
        <v>12.356389096372959</v>
      </c>
      <c r="V46" s="15">
        <f t="shared" si="6"/>
        <v>80.824718935189878</v>
      </c>
      <c r="W46" s="15">
        <f t="shared" si="6"/>
        <v>18.240304536907388</v>
      </c>
      <c r="X46" s="15">
        <f t="shared" si="6"/>
        <v>15.224749579634715</v>
      </c>
      <c r="Y46" s="15"/>
      <c r="Z46" s="15"/>
      <c r="AA46" s="15"/>
      <c r="AB46" s="15"/>
    </row>
    <row r="47" spans="1:31" x14ac:dyDescent="0.25">
      <c r="A47" s="17"/>
      <c r="B47" s="15"/>
      <c r="C47" s="15"/>
      <c r="D47" s="15"/>
      <c r="E47" s="15"/>
      <c r="F47" s="15"/>
      <c r="G47" s="15"/>
      <c r="H47" s="26"/>
      <c r="I47" s="26"/>
      <c r="J47" s="26"/>
      <c r="K47" s="25"/>
      <c r="L47" s="23"/>
      <c r="M47" s="23"/>
      <c r="N47" s="15"/>
      <c r="O47" s="15"/>
      <c r="P47" s="15"/>
      <c r="Q47" s="15"/>
      <c r="R47" s="15"/>
      <c r="S47" s="15"/>
      <c r="T47" s="24"/>
      <c r="U47" s="15"/>
      <c r="V47" s="23"/>
      <c r="W47" s="23"/>
      <c r="X47" s="15"/>
      <c r="Y47" s="15"/>
      <c r="Z47" s="15"/>
      <c r="AA47" s="15"/>
      <c r="AB47" s="15"/>
    </row>
    <row r="48" spans="1:31" x14ac:dyDescent="0.25">
      <c r="A48" s="18" t="s">
        <v>24</v>
      </c>
      <c r="B48" s="19">
        <v>1657.513801925048</v>
      </c>
      <c r="C48" s="19">
        <v>977.83334658878937</v>
      </c>
      <c r="D48" s="19">
        <v>3606.976262530341</v>
      </c>
      <c r="E48" s="19">
        <v>2229.3600352259277</v>
      </c>
      <c r="F48" s="19">
        <v>2079.8032129493813</v>
      </c>
      <c r="G48" s="19">
        <v>2137.5274527040856</v>
      </c>
      <c r="H48" s="19">
        <v>1164.6995900105528</v>
      </c>
      <c r="I48" s="19">
        <v>1201.2360447996639</v>
      </c>
      <c r="J48" s="19">
        <v>2620.2946531230455</v>
      </c>
      <c r="K48" s="22">
        <v>1206.57261281248</v>
      </c>
      <c r="L48" s="20">
        <v>6117.5812052518622</v>
      </c>
      <c r="M48" s="20">
        <v>2625.0215339777997</v>
      </c>
      <c r="N48" s="19">
        <v>1530.1697806378945</v>
      </c>
      <c r="O48" s="19">
        <v>2075.9876441972551</v>
      </c>
      <c r="P48" s="19">
        <v>1649.8539615850163</v>
      </c>
      <c r="Q48" s="19">
        <v>478.89695008091644</v>
      </c>
      <c r="R48" s="19">
        <v>1235.2710932857792</v>
      </c>
      <c r="S48" s="19">
        <v>1628.8232121583046</v>
      </c>
      <c r="T48" s="21">
        <v>2893.4950862127203</v>
      </c>
      <c r="U48" s="19">
        <v>2925.0457777787533</v>
      </c>
      <c r="V48" s="20">
        <v>654.71240460252795</v>
      </c>
      <c r="W48" s="20">
        <v>3017.7087180365907</v>
      </c>
      <c r="X48" s="19">
        <v>1290.6861905298431</v>
      </c>
      <c r="Y48" s="19"/>
      <c r="Z48" s="19">
        <v>1282.5876650350674</v>
      </c>
      <c r="AA48" s="19">
        <v>739.71752064558552</v>
      </c>
      <c r="AB48" s="19">
        <v>1021.8131814868492</v>
      </c>
    </row>
    <row r="49" spans="1:32" x14ac:dyDescent="0.25">
      <c r="A49" s="17"/>
      <c r="B49" s="19">
        <v>1034.3501370059587</v>
      </c>
      <c r="C49" s="19">
        <v>821.61525034528802</v>
      </c>
      <c r="D49" s="19">
        <v>626.88271006456148</v>
      </c>
      <c r="E49" s="19">
        <v>1426.3988069789293</v>
      </c>
      <c r="F49" s="19">
        <v>733.90063426584095</v>
      </c>
      <c r="G49" s="19">
        <v>1453.1710723481031</v>
      </c>
      <c r="H49" s="19">
        <v>474.93086884028128</v>
      </c>
      <c r="I49" s="19">
        <v>861.71740983725726</v>
      </c>
      <c r="J49" s="19">
        <v>1346.1146246234325</v>
      </c>
      <c r="K49" s="22">
        <v>548.42614956160992</v>
      </c>
      <c r="L49" s="20">
        <v>1156.4843410045548</v>
      </c>
      <c r="M49" s="20">
        <v>527.71357984438566</v>
      </c>
      <c r="N49" s="19">
        <v>1010.0495705025077</v>
      </c>
      <c r="O49" s="19">
        <v>1114.4572655582072</v>
      </c>
      <c r="P49" s="19">
        <v>1208.1968498019587</v>
      </c>
      <c r="Q49" s="19">
        <v>560.91519379246165</v>
      </c>
      <c r="R49" s="19">
        <v>1227.3972965025916</v>
      </c>
      <c r="S49" s="19">
        <v>1658.8316722302252</v>
      </c>
      <c r="T49" s="21">
        <v>439.32823176925632</v>
      </c>
      <c r="U49" s="19">
        <v>849.80608095641696</v>
      </c>
      <c r="V49" s="20">
        <v>576.92400035956166</v>
      </c>
      <c r="W49" s="20">
        <v>859.8488227760123</v>
      </c>
      <c r="X49" s="19">
        <v>1022.4175971478205</v>
      </c>
      <c r="Y49" s="19"/>
      <c r="Z49" s="19">
        <v>802.79375542995251</v>
      </c>
      <c r="AA49" s="19">
        <v>628.97255239895924</v>
      </c>
      <c r="AB49" s="19">
        <v>792.81164107112841</v>
      </c>
    </row>
    <row r="50" spans="1:32" x14ac:dyDescent="0.25">
      <c r="A50" s="17"/>
      <c r="B50" s="19">
        <v>298.59116501835825</v>
      </c>
      <c r="C50" s="19">
        <v>273.87175011509601</v>
      </c>
      <c r="D50" s="19">
        <v>198.23771895829739</v>
      </c>
      <c r="E50" s="19">
        <v>475.46626899297644</v>
      </c>
      <c r="F50" s="19">
        <v>196.1431949542046</v>
      </c>
      <c r="G50" s="19">
        <v>484.39035744936768</v>
      </c>
      <c r="H50" s="19">
        <v>150.18632766579799</v>
      </c>
      <c r="I50" s="19">
        <v>259.81757488609924</v>
      </c>
      <c r="J50" s="19">
        <v>448.70487487447741</v>
      </c>
      <c r="K50" s="22">
        <v>152.10604638843594</v>
      </c>
      <c r="L50" s="20">
        <v>365.71245958932536</v>
      </c>
      <c r="M50" s="20">
        <v>166.87768645093831</v>
      </c>
      <c r="N50" s="19">
        <v>215.34329198581128</v>
      </c>
      <c r="O50" s="19">
        <v>352.4223314087057</v>
      </c>
      <c r="P50" s="19">
        <v>382.06539072145443</v>
      </c>
      <c r="Q50" s="19">
        <v>169.12229427446195</v>
      </c>
      <c r="R50" s="19">
        <v>388.13710508812096</v>
      </c>
      <c r="S50" s="19">
        <v>524.56863390733952</v>
      </c>
      <c r="T50" s="21">
        <v>138.92778528051952</v>
      </c>
      <c r="U50" s="19">
        <v>268.73227852837181</v>
      </c>
      <c r="V50" s="20">
        <v>218.05677576227694</v>
      </c>
      <c r="W50" s="20">
        <v>271.90807233866639</v>
      </c>
      <c r="X50" s="19">
        <v>295.14653746875229</v>
      </c>
      <c r="Y50" s="19"/>
      <c r="Z50" s="19">
        <v>194.70608524846853</v>
      </c>
      <c r="AA50" s="19">
        <v>198.89858513103138</v>
      </c>
      <c r="AB50" s="19">
        <v>228.86500719454247</v>
      </c>
    </row>
    <row r="51" spans="1:32" x14ac:dyDescent="0.25">
      <c r="A51" s="17"/>
      <c r="B51" s="19">
        <v>12</v>
      </c>
      <c r="C51" s="19">
        <v>9</v>
      </c>
      <c r="D51" s="19">
        <v>10</v>
      </c>
      <c r="E51" s="19">
        <v>9</v>
      </c>
      <c r="F51" s="19">
        <v>14</v>
      </c>
      <c r="G51" s="19">
        <v>9</v>
      </c>
      <c r="H51" s="19">
        <v>10</v>
      </c>
      <c r="I51" s="19">
        <v>11</v>
      </c>
      <c r="J51" s="19">
        <v>9</v>
      </c>
      <c r="K51" s="22">
        <v>13</v>
      </c>
      <c r="L51" s="20">
        <v>10</v>
      </c>
      <c r="M51" s="20">
        <v>10</v>
      </c>
      <c r="N51" s="19">
        <v>22</v>
      </c>
      <c r="O51" s="19">
        <v>10</v>
      </c>
      <c r="P51" s="19">
        <v>10</v>
      </c>
      <c r="Q51" s="19">
        <v>11</v>
      </c>
      <c r="R51" s="19">
        <v>10</v>
      </c>
      <c r="S51" s="19">
        <v>10</v>
      </c>
      <c r="T51" s="21">
        <v>10</v>
      </c>
      <c r="U51" s="19">
        <v>10</v>
      </c>
      <c r="V51" s="20">
        <v>7</v>
      </c>
      <c r="W51" s="20">
        <v>10</v>
      </c>
      <c r="X51" s="19">
        <v>12</v>
      </c>
      <c r="Y51" s="19"/>
      <c r="Z51" s="19">
        <v>17</v>
      </c>
      <c r="AA51" s="19">
        <v>10</v>
      </c>
      <c r="AB51" s="19">
        <v>12</v>
      </c>
    </row>
    <row r="52" spans="1:32" s="17" customFormat="1" x14ac:dyDescent="0.25">
      <c r="A52" s="18" t="s">
        <v>23</v>
      </c>
      <c r="B52" s="16">
        <f t="shared" ref="B52:X52" si="7">(B48)/B36*100</f>
        <v>83.09626734756182</v>
      </c>
      <c r="C52" s="16">
        <f t="shared" si="7"/>
        <v>211.97063960588554</v>
      </c>
      <c r="D52" s="16">
        <f t="shared" si="7"/>
        <v>141.452836279351</v>
      </c>
      <c r="E52" s="16">
        <f t="shared" si="7"/>
        <v>596.76997900417246</v>
      </c>
      <c r="F52" s="16">
        <f t="shared" si="7"/>
        <v>203.7961033560415</v>
      </c>
      <c r="G52" s="16">
        <f t="shared" si="7"/>
        <v>205.99986294772327</v>
      </c>
      <c r="H52" s="16">
        <f t="shared" si="7"/>
        <v>469.20873332452391</v>
      </c>
      <c r="I52" s="16">
        <f t="shared" si="7"/>
        <v>175.14518028052822</v>
      </c>
      <c r="J52" s="16">
        <f t="shared" si="7"/>
        <v>1261.4581586721927</v>
      </c>
      <c r="K52" s="16">
        <f t="shared" si="7"/>
        <v>165.20056683456636</v>
      </c>
      <c r="L52" s="16">
        <f t="shared" si="7"/>
        <v>200.38652786857241</v>
      </c>
      <c r="M52" s="16">
        <f t="shared" si="7"/>
        <v>162.23182565462213</v>
      </c>
      <c r="N52" s="16">
        <f t="shared" si="7"/>
        <v>221.1733352526783</v>
      </c>
      <c r="O52" s="16">
        <f t="shared" si="7"/>
        <v>136.90010515295199</v>
      </c>
      <c r="P52" s="16">
        <f t="shared" si="7"/>
        <v>203.30436008716953</v>
      </c>
      <c r="Q52" s="16">
        <f t="shared" si="7"/>
        <v>84.988503106365471</v>
      </c>
      <c r="R52" s="16">
        <f t="shared" si="7"/>
        <v>730.44941302997415</v>
      </c>
      <c r="S52" s="16">
        <f t="shared" si="7"/>
        <v>963.21777786596488</v>
      </c>
      <c r="T52" s="3">
        <f t="shared" si="7"/>
        <v>295.76803748521684</v>
      </c>
      <c r="U52" s="16">
        <f t="shared" si="7"/>
        <v>119.28489616495345</v>
      </c>
      <c r="V52" s="16">
        <f t="shared" si="7"/>
        <v>274.44993075005971</v>
      </c>
      <c r="W52" s="16">
        <f t="shared" si="7"/>
        <v>119.27596858292264</v>
      </c>
      <c r="X52" s="16">
        <f t="shared" si="7"/>
        <v>101.18451531760203</v>
      </c>
      <c r="Y52" s="16"/>
      <c r="Z52" s="16">
        <f>(Z48-Z36)/Z36*100</f>
        <v>316.61085492881784</v>
      </c>
      <c r="AA52" s="16">
        <f>(AA48-AA36)/AA36*100</f>
        <v>202.87569437477958</v>
      </c>
      <c r="AB52" s="16">
        <f>(AB48-AB36)/AB36*100</f>
        <v>387.45906055052245</v>
      </c>
    </row>
    <row r="53" spans="1:32" x14ac:dyDescent="0.25">
      <c r="B53" s="16">
        <f t="shared" ref="B53:X53" si="8">B50/B41*100</f>
        <v>14.788652230390289</v>
      </c>
      <c r="C53" s="16">
        <f t="shared" si="8"/>
        <v>35.389306985627783</v>
      </c>
      <c r="D53" s="16">
        <f t="shared" si="8"/>
        <v>14.024939667935993</v>
      </c>
      <c r="E53" s="16">
        <f t="shared" si="8"/>
        <v>73.498879091706584</v>
      </c>
      <c r="F53" s="16">
        <f t="shared" si="8"/>
        <v>9.4747513518356037</v>
      </c>
      <c r="G53" s="16">
        <f t="shared" si="8"/>
        <v>80.914213282279178</v>
      </c>
      <c r="H53" s="16">
        <f t="shared" si="8"/>
        <v>20.255421330712945</v>
      </c>
      <c r="I53" s="16">
        <f t="shared" si="8"/>
        <v>30.518073289775426</v>
      </c>
      <c r="J53" s="16">
        <f t="shared" si="8"/>
        <v>97.084204354561322</v>
      </c>
      <c r="K53" s="16">
        <f t="shared" si="8"/>
        <v>12.379354073450793</v>
      </c>
      <c r="L53" s="16">
        <f t="shared" si="8"/>
        <v>17.246691437808394</v>
      </c>
      <c r="M53" s="16">
        <f t="shared" si="8"/>
        <v>8.135501658041095</v>
      </c>
      <c r="N53" s="16">
        <f t="shared" si="8"/>
        <v>49.632490170898947</v>
      </c>
      <c r="O53" s="16">
        <f t="shared" si="8"/>
        <v>42.837014424438848</v>
      </c>
      <c r="P53" s="16">
        <f t="shared" si="8"/>
        <v>45.495190089851583</v>
      </c>
      <c r="Q53" s="16">
        <f t="shared" si="8"/>
        <v>19.625079024799494</v>
      </c>
      <c r="R53" s="16">
        <f t="shared" si="8"/>
        <v>77.930830015848045</v>
      </c>
      <c r="S53" s="16">
        <f t="shared" si="8"/>
        <v>57.552430016014476</v>
      </c>
      <c r="T53" s="16">
        <f t="shared" si="8"/>
        <v>13.216522989762927</v>
      </c>
      <c r="U53" s="16">
        <f t="shared" si="8"/>
        <v>14.191921537541614</v>
      </c>
      <c r="V53" s="16">
        <f t="shared" si="8"/>
        <v>14.577886970447828</v>
      </c>
      <c r="W53" s="16">
        <f t="shared" si="8"/>
        <v>3.9837159853821613</v>
      </c>
      <c r="X53" s="16">
        <f t="shared" si="8"/>
        <v>10.846375470339394</v>
      </c>
      <c r="AF53">
        <f>SUM(AF34:AF51)</f>
        <v>0</v>
      </c>
    </row>
    <row r="54" spans="1:32" x14ac:dyDescent="0.25"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1:32" x14ac:dyDescent="0.25">
      <c r="B55" s="1" t="str">
        <f t="shared" ref="B55:X55" si="9">IF(AND(B8&gt;8,B13&gt;8,B18&gt;8,B25&gt;8),"Done","")</f>
        <v>Done</v>
      </c>
      <c r="C55" s="1" t="str">
        <f t="shared" si="9"/>
        <v>Done</v>
      </c>
      <c r="D55" s="1" t="str">
        <f t="shared" si="9"/>
        <v>Done</v>
      </c>
      <c r="E55" s="1" t="str">
        <f t="shared" si="9"/>
        <v>Done</v>
      </c>
      <c r="F55" s="1" t="str">
        <f t="shared" si="9"/>
        <v>Done</v>
      </c>
      <c r="G55" s="1" t="str">
        <f t="shared" si="9"/>
        <v>Done</v>
      </c>
      <c r="H55" s="1" t="str">
        <f t="shared" si="9"/>
        <v>Done</v>
      </c>
      <c r="I55" s="1" t="str">
        <f t="shared" si="9"/>
        <v>Done</v>
      </c>
      <c r="J55" s="1" t="str">
        <f t="shared" si="9"/>
        <v>Done</v>
      </c>
      <c r="K55" s="1" t="str">
        <f t="shared" si="9"/>
        <v>Done</v>
      </c>
      <c r="L55" s="1" t="str">
        <f t="shared" si="9"/>
        <v>Done</v>
      </c>
      <c r="M55" s="1" t="str">
        <f t="shared" si="9"/>
        <v>Done</v>
      </c>
      <c r="N55" s="1" t="str">
        <f t="shared" si="9"/>
        <v>Done</v>
      </c>
      <c r="O55" s="1" t="str">
        <f t="shared" si="9"/>
        <v>Done</v>
      </c>
      <c r="P55" s="1" t="str">
        <f t="shared" si="9"/>
        <v>Done</v>
      </c>
      <c r="Q55" s="1" t="str">
        <f t="shared" si="9"/>
        <v>Done</v>
      </c>
      <c r="R55" s="1" t="str">
        <f t="shared" si="9"/>
        <v>Done</v>
      </c>
      <c r="S55" s="1" t="str">
        <f t="shared" si="9"/>
        <v>Done</v>
      </c>
      <c r="T55" s="1" t="str">
        <f t="shared" si="9"/>
        <v>Done</v>
      </c>
      <c r="U55" s="1" t="str">
        <f t="shared" si="9"/>
        <v>Done</v>
      </c>
      <c r="V55" s="1" t="str">
        <f t="shared" si="9"/>
        <v>Done</v>
      </c>
      <c r="W55" s="1" t="str">
        <f t="shared" si="9"/>
        <v>Done</v>
      </c>
      <c r="X55" s="1" t="str">
        <f t="shared" si="9"/>
        <v>Done</v>
      </c>
    </row>
    <row r="56" spans="1:32" x14ac:dyDescent="0.25">
      <c r="A56" s="5" t="s">
        <v>22</v>
      </c>
      <c r="B56" s="1" t="e">
        <v>#VALUE!</v>
      </c>
      <c r="C56" s="1" t="e">
        <v>#VALUE!</v>
      </c>
      <c r="D56" s="1" t="e">
        <v>#VALUE!</v>
      </c>
      <c r="E56" s="1" t="e">
        <v>#VALUE!</v>
      </c>
      <c r="F56" s="1" t="e">
        <v>#VALUE!</v>
      </c>
      <c r="G56" s="1" t="e">
        <v>#VALUE!</v>
      </c>
      <c r="H56" s="1" t="e">
        <v>#VALUE!</v>
      </c>
      <c r="I56" s="1" t="e">
        <v>#VALUE!</v>
      </c>
      <c r="J56" s="1" t="e">
        <v>#VALUE!</v>
      </c>
      <c r="K56" s="1" t="e">
        <v>#VALUE!</v>
      </c>
      <c r="L56" s="1" t="e">
        <v>#VALUE!</v>
      </c>
      <c r="M56" s="1" t="e">
        <v>#VALUE!</v>
      </c>
      <c r="N56" s="1" t="e">
        <v>#VALUE!</v>
      </c>
      <c r="O56" s="1" t="e">
        <v>#VALUE!</v>
      </c>
      <c r="P56" s="1" t="e">
        <v>#VALUE!</v>
      </c>
      <c r="Q56" s="1" t="e">
        <v>#VALUE!</v>
      </c>
      <c r="R56" s="1" t="e">
        <v>#VALUE!</v>
      </c>
      <c r="S56" s="1" t="e">
        <v>#VALUE!</v>
      </c>
      <c r="T56" s="1" t="e">
        <v>#VALUE!</v>
      </c>
      <c r="U56" s="1" t="e">
        <v>#VALUE!</v>
      </c>
      <c r="V56" s="1" t="e">
        <v>#VALUE!</v>
      </c>
      <c r="W56" s="1" t="e">
        <v>#VALUE!</v>
      </c>
      <c r="X56" s="1" t="e">
        <v>#VALUE!</v>
      </c>
      <c r="Y56" s="5"/>
      <c r="Z56" s="5"/>
      <c r="AA56" s="5"/>
    </row>
    <row r="57" spans="1:32" x14ac:dyDescent="0.25">
      <c r="A57" s="5" t="s">
        <v>21</v>
      </c>
      <c r="B57" s="1" t="e">
        <v>#VALUE!</v>
      </c>
      <c r="C57" s="1" t="e">
        <v>#VALUE!</v>
      </c>
      <c r="D57" s="1" t="e">
        <v>#VALUE!</v>
      </c>
      <c r="E57" s="1" t="e">
        <v>#VALUE!</v>
      </c>
      <c r="F57" s="1" t="e">
        <v>#VALUE!</v>
      </c>
      <c r="G57" s="1" t="e">
        <v>#VALUE!</v>
      </c>
      <c r="H57" s="1" t="e">
        <v>#VALUE!</v>
      </c>
      <c r="I57" s="1" t="e">
        <v>#VALUE!</v>
      </c>
      <c r="J57" s="1" t="e">
        <v>#VALUE!</v>
      </c>
      <c r="K57" s="1" t="e">
        <v>#VALUE!</v>
      </c>
      <c r="L57" s="1" t="e">
        <v>#VALUE!</v>
      </c>
      <c r="M57" s="1" t="e">
        <v>#VALUE!</v>
      </c>
      <c r="N57" s="1" t="e">
        <v>#VALUE!</v>
      </c>
      <c r="O57" s="1" t="e">
        <v>#VALUE!</v>
      </c>
      <c r="P57" s="1" t="e">
        <v>#VALUE!</v>
      </c>
      <c r="Q57" s="1" t="e">
        <v>#VALUE!</v>
      </c>
      <c r="R57" s="1" t="e">
        <v>#VALUE!</v>
      </c>
      <c r="S57" s="1" t="e">
        <v>#VALUE!</v>
      </c>
      <c r="T57" s="1" t="e">
        <v>#VALUE!</v>
      </c>
      <c r="U57" s="1" t="e">
        <v>#VALUE!</v>
      </c>
      <c r="V57" s="1" t="e">
        <v>#VALUE!</v>
      </c>
      <c r="W57" s="1" t="e">
        <v>#VALUE!</v>
      </c>
      <c r="X57" s="1" t="e">
        <v>#VALUE!</v>
      </c>
      <c r="Y57" s="5"/>
      <c r="Z57" s="5"/>
      <c r="AA57" s="5"/>
    </row>
    <row r="58" spans="1:32" x14ac:dyDescent="0.25">
      <c r="A58" s="5" t="s">
        <v>20</v>
      </c>
      <c r="B58" s="1">
        <v>6</v>
      </c>
      <c r="C58" s="1">
        <v>7</v>
      </c>
      <c r="D58" s="1">
        <v>8</v>
      </c>
      <c r="E58" s="1">
        <v>5</v>
      </c>
      <c r="F58" s="1">
        <v>8</v>
      </c>
      <c r="G58" s="1">
        <v>9</v>
      </c>
      <c r="H58" s="1">
        <v>7</v>
      </c>
      <c r="I58" s="1">
        <v>6</v>
      </c>
      <c r="J58" s="1">
        <v>3</v>
      </c>
      <c r="K58" s="1">
        <v>4</v>
      </c>
      <c r="L58" s="1">
        <v>7</v>
      </c>
      <c r="M58" s="1">
        <v>7</v>
      </c>
      <c r="N58" s="1">
        <v>6</v>
      </c>
      <c r="O58" s="1">
        <v>4</v>
      </c>
      <c r="P58" s="1">
        <v>3</v>
      </c>
      <c r="Q58" s="1">
        <v>5</v>
      </c>
      <c r="R58" s="1">
        <v>3</v>
      </c>
      <c r="S58" s="1">
        <v>3</v>
      </c>
      <c r="T58" s="1">
        <v>4</v>
      </c>
      <c r="U58" s="1">
        <v>3</v>
      </c>
      <c r="V58" s="1">
        <v>6</v>
      </c>
      <c r="W58" s="1">
        <v>5</v>
      </c>
      <c r="X58" s="1">
        <v>0</v>
      </c>
      <c r="Y58" s="5"/>
      <c r="Z58" s="5"/>
      <c r="AA58" s="5"/>
    </row>
    <row r="59" spans="1:32" x14ac:dyDescent="0.25">
      <c r="A59" s="5" t="s">
        <v>19</v>
      </c>
      <c r="B59" s="11" t="s">
        <v>6</v>
      </c>
      <c r="C59" s="11" t="s">
        <v>9</v>
      </c>
      <c r="D59" s="11" t="s">
        <v>9</v>
      </c>
      <c r="E59" s="11" t="s">
        <v>9</v>
      </c>
      <c r="F59" s="11" t="s">
        <v>6</v>
      </c>
      <c r="G59" s="11" t="s">
        <v>9</v>
      </c>
      <c r="H59" s="11" t="s">
        <v>6</v>
      </c>
      <c r="I59" s="11" t="s">
        <v>6</v>
      </c>
      <c r="J59" s="11" t="s">
        <v>6</v>
      </c>
      <c r="K59" s="13" t="s">
        <v>9</v>
      </c>
      <c r="L59" s="11" t="s">
        <v>6</v>
      </c>
      <c r="M59" s="11" t="s">
        <v>9</v>
      </c>
      <c r="N59" s="11" t="s">
        <v>9</v>
      </c>
      <c r="O59" s="11" t="s">
        <v>9</v>
      </c>
      <c r="P59" s="11" t="s">
        <v>9</v>
      </c>
      <c r="Q59" s="11" t="s">
        <v>6</v>
      </c>
      <c r="R59" s="11" t="s">
        <v>9</v>
      </c>
      <c r="S59" s="11" t="s">
        <v>9</v>
      </c>
      <c r="T59" s="12" t="s">
        <v>9</v>
      </c>
      <c r="U59" s="11" t="s">
        <v>6</v>
      </c>
      <c r="V59" s="11" t="s">
        <v>9</v>
      </c>
      <c r="W59" s="11" t="s">
        <v>9</v>
      </c>
      <c r="X59" s="11" t="s">
        <v>9</v>
      </c>
      <c r="Y59" s="5" t="s">
        <v>18</v>
      </c>
      <c r="Z59" s="14" t="s">
        <v>17</v>
      </c>
      <c r="AA59" s="5"/>
    </row>
    <row r="60" spans="1:32" x14ac:dyDescent="0.25">
      <c r="A60" s="5" t="s">
        <v>16</v>
      </c>
      <c r="B60" s="1" t="e">
        <v>#VALUE!</v>
      </c>
      <c r="C60" s="1" t="e">
        <v>#VALUE!</v>
      </c>
      <c r="D60" s="1" t="e">
        <v>#VALUE!</v>
      </c>
      <c r="E60" s="1" t="e">
        <v>#VALUE!</v>
      </c>
      <c r="F60" s="1" t="e">
        <v>#VALUE!</v>
      </c>
      <c r="G60" s="1" t="e">
        <v>#VALUE!</v>
      </c>
      <c r="H60" s="1" t="e">
        <v>#VALUE!</v>
      </c>
      <c r="I60" s="1" t="e">
        <v>#VALUE!</v>
      </c>
      <c r="J60" s="1" t="e">
        <v>#VALUE!</v>
      </c>
      <c r="K60" s="1" t="e">
        <v>#VALUE!</v>
      </c>
      <c r="L60" s="1" t="e">
        <v>#VALUE!</v>
      </c>
      <c r="M60" s="1" t="e">
        <v>#VALUE!</v>
      </c>
      <c r="N60" s="1" t="e">
        <v>#VALUE!</v>
      </c>
      <c r="O60" s="1" t="e">
        <v>#VALUE!</v>
      </c>
      <c r="P60" s="1" t="e">
        <v>#VALUE!</v>
      </c>
      <c r="Q60" s="1" t="e">
        <v>#VALUE!</v>
      </c>
      <c r="R60" s="1" t="e">
        <v>#VALUE!</v>
      </c>
      <c r="S60" s="1" t="e">
        <v>#VALUE!</v>
      </c>
      <c r="T60" s="1" t="e">
        <v>#VALUE!</v>
      </c>
      <c r="U60" s="1" t="e">
        <v>#VALUE!</v>
      </c>
      <c r="V60" s="1" t="e">
        <v>#VALUE!</v>
      </c>
      <c r="W60" s="1" t="e">
        <v>#VALUE!</v>
      </c>
      <c r="X60" s="1" t="e">
        <v>#VALUE!</v>
      </c>
      <c r="Y60" s="5"/>
      <c r="Z60" s="5"/>
      <c r="AA60" s="5"/>
    </row>
    <row r="61" spans="1:32" x14ac:dyDescent="0.25">
      <c r="A61" s="10" t="s">
        <v>15</v>
      </c>
      <c r="B61" s="11" t="s">
        <v>6</v>
      </c>
      <c r="C61" s="11" t="s">
        <v>9</v>
      </c>
      <c r="D61" s="11" t="s">
        <v>9</v>
      </c>
      <c r="E61" s="11" t="s">
        <v>9</v>
      </c>
      <c r="F61" s="11" t="s">
        <v>6</v>
      </c>
      <c r="G61" s="11" t="s">
        <v>6</v>
      </c>
      <c r="H61" s="11" t="s">
        <v>6</v>
      </c>
      <c r="I61" s="11" t="s">
        <v>9</v>
      </c>
      <c r="J61" s="11" t="s">
        <v>9</v>
      </c>
      <c r="K61" s="13" t="s">
        <v>9</v>
      </c>
      <c r="L61" s="11" t="s">
        <v>6</v>
      </c>
      <c r="M61" s="11" t="s">
        <v>9</v>
      </c>
      <c r="N61" s="11" t="s">
        <v>9</v>
      </c>
      <c r="O61" s="11" t="s">
        <v>9</v>
      </c>
      <c r="P61" s="11" t="s">
        <v>9</v>
      </c>
      <c r="Q61" s="11" t="s">
        <v>9</v>
      </c>
      <c r="R61" s="11" t="s">
        <v>9</v>
      </c>
      <c r="S61" s="11" t="s">
        <v>9</v>
      </c>
      <c r="T61" s="12" t="s">
        <v>9</v>
      </c>
      <c r="U61" s="11" t="s">
        <v>9</v>
      </c>
      <c r="V61" s="11" t="s">
        <v>9</v>
      </c>
      <c r="W61" s="11" t="s">
        <v>9</v>
      </c>
      <c r="X61" s="1" t="s">
        <v>9</v>
      </c>
      <c r="Y61" s="10"/>
      <c r="Z61" s="5" t="s">
        <v>14</v>
      </c>
      <c r="AA61" s="5"/>
    </row>
    <row r="62" spans="1:32" x14ac:dyDescent="0.25">
      <c r="A62" s="5" t="s">
        <v>13</v>
      </c>
      <c r="B62" s="1" t="s">
        <v>9</v>
      </c>
      <c r="C62" s="1" t="s">
        <v>9</v>
      </c>
      <c r="D62" s="1" t="s">
        <v>6</v>
      </c>
      <c r="E62" s="1" t="s">
        <v>9</v>
      </c>
      <c r="F62" s="1" t="s">
        <v>6</v>
      </c>
      <c r="G62" s="1" t="s">
        <v>9</v>
      </c>
      <c r="H62" s="1" t="s">
        <v>9</v>
      </c>
      <c r="I62" s="1" t="s">
        <v>6</v>
      </c>
      <c r="J62" s="1" t="s">
        <v>6</v>
      </c>
      <c r="K62" s="4" t="s">
        <v>9</v>
      </c>
      <c r="L62" s="1" t="s">
        <v>9</v>
      </c>
      <c r="M62" s="1" t="s">
        <v>9</v>
      </c>
      <c r="N62" s="1" t="s">
        <v>9</v>
      </c>
      <c r="O62" s="1" t="s">
        <v>9</v>
      </c>
      <c r="P62" s="1" t="s">
        <v>9</v>
      </c>
      <c r="Q62" s="1" t="s">
        <v>9</v>
      </c>
      <c r="R62" s="1" t="s">
        <v>9</v>
      </c>
      <c r="S62" s="1" t="s">
        <v>9</v>
      </c>
      <c r="T62" s="3" t="s">
        <v>9</v>
      </c>
      <c r="U62" s="1" t="s">
        <v>9</v>
      </c>
      <c r="V62" s="1" t="s">
        <v>6</v>
      </c>
      <c r="W62" s="1" t="s">
        <v>9</v>
      </c>
      <c r="X62" s="1" t="s">
        <v>9</v>
      </c>
      <c r="Y62" s="5" t="s">
        <v>12</v>
      </c>
      <c r="Z62" s="5" t="s">
        <v>11</v>
      </c>
      <c r="AA62" s="5"/>
    </row>
    <row r="63" spans="1:32" x14ac:dyDescent="0.25">
      <c r="A63" s="5" t="s">
        <v>10</v>
      </c>
      <c r="B63" s="1" t="s">
        <v>6</v>
      </c>
      <c r="C63" s="1" t="s">
        <v>9</v>
      </c>
      <c r="D63" s="1" t="s">
        <v>6</v>
      </c>
      <c r="E63" s="1" t="s">
        <v>9</v>
      </c>
      <c r="F63" s="1" t="s">
        <v>6</v>
      </c>
      <c r="G63" s="1" t="s">
        <v>9</v>
      </c>
      <c r="H63" s="1" t="s">
        <v>6</v>
      </c>
      <c r="I63" s="1" t="s">
        <v>6</v>
      </c>
      <c r="J63" s="1" t="s">
        <v>9</v>
      </c>
      <c r="K63" s="1" t="s">
        <v>6</v>
      </c>
      <c r="L63" s="1" t="s">
        <v>6</v>
      </c>
      <c r="M63" s="1" t="s">
        <v>9</v>
      </c>
      <c r="N63" s="1" t="s">
        <v>9</v>
      </c>
      <c r="O63" s="1" t="s">
        <v>9</v>
      </c>
      <c r="P63" s="1" t="s">
        <v>9</v>
      </c>
      <c r="Q63" s="1" t="s">
        <v>9</v>
      </c>
      <c r="R63" s="1" t="s">
        <v>9</v>
      </c>
      <c r="S63" s="1" t="s">
        <v>9</v>
      </c>
      <c r="T63" s="1" t="s">
        <v>9</v>
      </c>
      <c r="U63" s="1" t="s">
        <v>6</v>
      </c>
      <c r="V63" s="1" t="s">
        <v>6</v>
      </c>
      <c r="W63" s="1" t="s">
        <v>6</v>
      </c>
      <c r="X63" s="1" t="s">
        <v>9</v>
      </c>
      <c r="Y63" s="5"/>
      <c r="Z63" s="5" t="s">
        <v>8</v>
      </c>
      <c r="AA63" s="5"/>
    </row>
    <row r="64" spans="1:32" x14ac:dyDescent="0.25">
      <c r="A64" s="5" t="s">
        <v>7</v>
      </c>
      <c r="B64" s="1" t="s">
        <v>6</v>
      </c>
      <c r="C64" s="1" t="s">
        <v>6</v>
      </c>
      <c r="D64" s="1" t="s">
        <v>5</v>
      </c>
      <c r="F64" s="1" t="s">
        <v>6</v>
      </c>
      <c r="H64" s="1" t="s">
        <v>6</v>
      </c>
      <c r="K64" s="1"/>
      <c r="L64" s="1"/>
      <c r="M64" s="1"/>
      <c r="T64" s="1"/>
      <c r="U64" s="1" t="s">
        <v>5</v>
      </c>
      <c r="V64" s="1"/>
      <c r="W64" s="1"/>
      <c r="Y64" s="5"/>
      <c r="Z64" s="5"/>
      <c r="AA64" s="5"/>
    </row>
    <row r="65" spans="2:28" s="6" customFormat="1" x14ac:dyDescent="0.25">
      <c r="B65" s="5" t="s">
        <v>4</v>
      </c>
      <c r="C65" s="5" t="s">
        <v>3</v>
      </c>
      <c r="D65" s="5" t="s">
        <v>2</v>
      </c>
      <c r="E65" s="5"/>
      <c r="F65" s="5" t="s">
        <v>1</v>
      </c>
      <c r="G65" s="5"/>
      <c r="H65" s="6" t="s">
        <v>0</v>
      </c>
      <c r="I65" s="5"/>
      <c r="J65" s="5"/>
      <c r="K65" s="9"/>
      <c r="L65" s="7"/>
      <c r="M65" s="7"/>
      <c r="N65" s="5"/>
      <c r="O65" s="5"/>
      <c r="P65" s="5"/>
      <c r="Q65" s="5"/>
      <c r="R65" s="5"/>
      <c r="S65" s="5"/>
      <c r="T65" s="8"/>
      <c r="U65" s="5"/>
      <c r="V65" s="7"/>
      <c r="W65" s="7"/>
      <c r="X65" s="5"/>
      <c r="Y65" s="5"/>
      <c r="Z65" s="5"/>
      <c r="AA65" s="5"/>
      <c r="AB65" s="5"/>
    </row>
    <row r="66" spans="2:28" x14ac:dyDescent="0.25">
      <c r="Y66" s="5"/>
      <c r="Z66" s="5"/>
      <c r="AA66" s="5"/>
    </row>
    <row r="67" spans="2:28" x14ac:dyDescent="0.25">
      <c r="Y67" s="5"/>
      <c r="Z67" s="5"/>
      <c r="AA67" s="5"/>
    </row>
  </sheetData>
  <conditionalFormatting sqref="B8:X8 B13:X13 B18:X18 B25:X25">
    <cfRule type="cellIs" dxfId="1" priority="2" operator="lessThan">
      <formula>9</formula>
    </cfRule>
  </conditionalFormatting>
  <conditionalFormatting sqref="A5:XFD5 A15:XFD15 A31:XFD31 A41:XFD41">
    <cfRule type="cellIs" dxfId="0" priority="1" operator="lessThan">
      <formula>100</formula>
    </cfRule>
  </conditionalFormatting>
  <hyperlinks>
    <hyperlink ref="Z59" r:id="rId1" xr:uid="{00000000-0004-0000-0000-000000000000}"/>
  </hyperlinks>
  <pageMargins left="0.75000000000000011" right="0.75000000000000011" top="1" bottom="1" header="0.5" footer="0.5"/>
  <pageSetup paperSize="9" scale="40" orientation="landscape" horizontalDpi="4294967292" verticalDpi="4294967292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as percent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2020-03-31T16:21:27Z</dcterms:created>
  <dcterms:modified xsi:type="dcterms:W3CDTF">2020-04-02T10:25:55Z</dcterms:modified>
</cp:coreProperties>
</file>