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fien_waegenaar_ugent_be/Documents/BIOSTABLE/KIWA biofilm monitors/"/>
    </mc:Choice>
  </mc:AlternateContent>
  <xr:revisionPtr revIDLastSave="0" documentId="8_{2C21B721-1B16-4833-8376-3B479991BE83}" xr6:coauthVersionLast="36" xr6:coauthVersionMax="36" xr10:uidLastSave="{00000000-0000-0000-0000-000000000000}"/>
  <bookViews>
    <workbookView xWindow="0" yWindow="0" windowWidth="21570" windowHeight="8100" firstSheet="6" activeTab="10" xr2:uid="{59152606-1780-4F84-8A0F-5D011E561B33}"/>
  </bookViews>
  <sheets>
    <sheet name="Sheet8" sheetId="8" r:id="rId1"/>
    <sheet name="SK_otsu" sheetId="4" r:id="rId2"/>
    <sheet name="OT_otsu_no smacking" sheetId="2" r:id="rId3"/>
    <sheet name="OT_Ch1_Manual_30_no smackCVF" sheetId="3" r:id="rId4"/>
    <sheet name="SK_Ch1_Manual_no smacking_noCVF" sheetId="1" r:id="rId5"/>
    <sheet name="SUMMARY_dapi_ch1" sheetId="9" r:id="rId6"/>
    <sheet name="OT_Ch2_Manual_30" sheetId="10" r:id="rId7"/>
    <sheet name="OT_BIOMASS" sheetId="11" r:id="rId8"/>
    <sheet name="SK_BIOMASS" sheetId="12" r:id="rId9"/>
    <sheet name="Biomass_Otsu_Summary" sheetId="13" r:id="rId10"/>
    <sheet name="To read in R" sheetId="14" r:id="rId11"/>
    <sheet name="SK_Thichkness_Distr" sheetId="16" r:id="rId12"/>
    <sheet name="OT_Thickness_Distr" sheetId="15" r:id="rId13"/>
  </sheets>
  <definedNames>
    <definedName name="ExternalData_1" localSheetId="2" hidden="1">'OT_otsu_no smacking'!$A$1:$A$75</definedName>
    <definedName name="ExternalData_1" localSheetId="1" hidden="1">SK_otsu!$M$1:$M$75</definedName>
    <definedName name="ExternalData_2" localSheetId="2" hidden="1">'OT_otsu_no smacking'!$D$1:$D$75</definedName>
    <definedName name="ExternalData_3" localSheetId="1" hidden="1">SK_otsu!$A$1:$A$75</definedName>
    <definedName name="ExternalData_4" localSheetId="1" hidden="1">SK_otsu!$C$1:$C$111</definedName>
    <definedName name="ExternalData_5" localSheetId="1" hidden="1">SK_otsu!$O$1:$O$111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13" l="1"/>
  <c r="K35" i="13"/>
  <c r="J35" i="13"/>
  <c r="L34" i="13"/>
  <c r="K34" i="13"/>
  <c r="J34" i="13"/>
  <c r="G34" i="13"/>
  <c r="H34" i="13"/>
  <c r="G35" i="13"/>
  <c r="H35" i="13"/>
  <c r="F35" i="13"/>
  <c r="F34" i="13"/>
  <c r="G14" i="13" l="1"/>
  <c r="H14" i="13"/>
  <c r="J14" i="13"/>
  <c r="K14" i="13"/>
  <c r="L14" i="13"/>
  <c r="G15" i="13"/>
  <c r="H15" i="13"/>
  <c r="J15" i="13"/>
  <c r="K15" i="13"/>
  <c r="L15" i="13"/>
  <c r="F15" i="13"/>
  <c r="F14" i="13"/>
  <c r="C36" i="13" l="1"/>
  <c r="D36" i="13"/>
  <c r="C37" i="13"/>
  <c r="D37" i="13"/>
  <c r="B37" i="13"/>
  <c r="B36" i="13"/>
  <c r="C34" i="13"/>
  <c r="D34" i="13"/>
  <c r="C35" i="13"/>
  <c r="D35" i="13"/>
  <c r="B35" i="13"/>
  <c r="B34" i="13"/>
  <c r="M25" i="11"/>
  <c r="M24" i="11"/>
  <c r="L25" i="11"/>
  <c r="L24" i="11"/>
  <c r="L22" i="11"/>
  <c r="M22" i="11"/>
  <c r="L23" i="11"/>
  <c r="M23" i="11"/>
  <c r="K25" i="11"/>
  <c r="K24" i="11"/>
  <c r="K23" i="11"/>
  <c r="K22" i="11"/>
  <c r="N28" i="12" l="1"/>
  <c r="N27" i="12"/>
  <c r="L27" i="12"/>
  <c r="M27" i="12"/>
  <c r="M28" i="12"/>
  <c r="L28" i="12"/>
  <c r="M25" i="12"/>
  <c r="M26" i="12" s="1"/>
  <c r="N25" i="12"/>
  <c r="N26" i="12"/>
  <c r="L26" i="12"/>
  <c r="L25" i="12"/>
  <c r="H113" i="12"/>
  <c r="E119" i="12"/>
  <c r="E118" i="12"/>
  <c r="E115" i="12"/>
  <c r="E114" i="12"/>
  <c r="E113" i="12"/>
  <c r="E112" i="12"/>
  <c r="H119" i="12"/>
  <c r="H118" i="12"/>
  <c r="H115" i="12"/>
  <c r="H114" i="12"/>
  <c r="H112" i="12"/>
  <c r="B119" i="12"/>
  <c r="B118" i="12"/>
  <c r="B115" i="12"/>
  <c r="B114" i="12"/>
  <c r="B113" i="12"/>
  <c r="B112" i="12"/>
  <c r="H155" i="11"/>
  <c r="H154" i="11"/>
  <c r="E155" i="11"/>
  <c r="E154" i="11"/>
  <c r="B155" i="11"/>
  <c r="B154" i="11"/>
  <c r="H151" i="11"/>
  <c r="H150" i="11"/>
  <c r="E151" i="11"/>
  <c r="E150" i="11"/>
  <c r="B151" i="11"/>
  <c r="B150" i="11"/>
  <c r="H149" i="11"/>
  <c r="H148" i="11"/>
  <c r="E149" i="11"/>
  <c r="E148" i="11"/>
  <c r="B149" i="11"/>
  <c r="B148" i="11"/>
  <c r="H54" i="10"/>
  <c r="H53" i="10"/>
  <c r="E54" i="10"/>
  <c r="E53" i="10"/>
  <c r="B54" i="10"/>
  <c r="B53" i="10"/>
  <c r="B18" i="9"/>
  <c r="B17" i="9"/>
  <c r="C19" i="9"/>
  <c r="C36" i="9" l="1"/>
  <c r="D36" i="9"/>
  <c r="E36" i="9"/>
  <c r="C37" i="9"/>
  <c r="D37" i="9"/>
  <c r="E37" i="9"/>
  <c r="B37" i="9"/>
  <c r="B36" i="9"/>
  <c r="K16" i="9"/>
  <c r="J16" i="9"/>
  <c r="I16" i="9"/>
  <c r="H16" i="9"/>
  <c r="K15" i="9"/>
  <c r="J15" i="9"/>
  <c r="I15" i="9"/>
  <c r="H15" i="9"/>
  <c r="D20" i="9"/>
  <c r="C20" i="9"/>
  <c r="D19" i="9"/>
  <c r="E18" i="9"/>
  <c r="D18" i="9"/>
  <c r="C18" i="9"/>
  <c r="E17" i="9"/>
  <c r="D17" i="9"/>
  <c r="C17" i="9"/>
  <c r="D70" i="3"/>
  <c r="D69" i="3"/>
  <c r="I56" i="3"/>
  <c r="I57" i="3"/>
  <c r="I58" i="3"/>
  <c r="I59" i="3"/>
  <c r="I60" i="3"/>
  <c r="I61" i="3"/>
  <c r="I62" i="3"/>
  <c r="I63" i="3"/>
  <c r="I64" i="3"/>
  <c r="I65" i="3"/>
  <c r="I66" i="3"/>
  <c r="I55" i="3"/>
  <c r="H66" i="3"/>
  <c r="H65" i="3"/>
  <c r="H64" i="3"/>
  <c r="H63" i="3"/>
  <c r="H62" i="3"/>
  <c r="H57" i="3"/>
  <c r="H59" i="3"/>
  <c r="H60" i="3"/>
  <c r="H58" i="3"/>
  <c r="H56" i="3"/>
  <c r="H55" i="3"/>
  <c r="H61" i="3"/>
  <c r="E70" i="3"/>
  <c r="E69" i="3"/>
  <c r="E67" i="3"/>
  <c r="D67" i="3"/>
  <c r="F67" i="3"/>
  <c r="D68" i="3"/>
  <c r="E68" i="3"/>
  <c r="F68" i="3"/>
  <c r="C68" i="3"/>
  <c r="C67" i="3"/>
  <c r="D74" i="1"/>
  <c r="D73" i="1"/>
  <c r="E74" i="1"/>
  <c r="E73" i="1"/>
  <c r="C73" i="1"/>
  <c r="C74" i="1"/>
  <c r="B74" i="1"/>
  <c r="B73" i="1"/>
  <c r="D4" i="1"/>
  <c r="D4" i="3"/>
  <c r="D3" i="3"/>
  <c r="D5" i="1" l="1"/>
  <c r="C23" i="8"/>
  <c r="C22" i="8"/>
  <c r="J21" i="8"/>
  <c r="J19" i="8"/>
  <c r="J18" i="8"/>
  <c r="K17" i="8"/>
  <c r="J17" i="8"/>
  <c r="L16" i="8"/>
  <c r="K16" i="8"/>
  <c r="J16" i="8"/>
  <c r="K19" i="2"/>
  <c r="J20" i="2"/>
  <c r="J19" i="2"/>
  <c r="I22" i="2"/>
  <c r="I21" i="2"/>
  <c r="I24" i="2"/>
  <c r="I20" i="2"/>
  <c r="I19" i="2"/>
  <c r="C20" i="8"/>
  <c r="C19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4323ED-D519-4478-B5CD-BD96CA7DB06B}" keepAlive="1" name="Query - BioMass" description="Connection to the 'BioMass' query in the workbook." type="5" refreshedVersion="6" background="1" saveData="1">
    <dbPr connection="Provider=Microsoft.Mashup.OleDb.1;Data Source=$Workbook$;Location=BioMass;Extended Properties=&quot;&quot;" command="SELECT * FROM [BioMass]"/>
  </connection>
  <connection id="2" xr16:uid="{F425EC82-674A-4A89-9BD8-58FCEFA26C8D}" keepAlive="1" name="Query - BioMass (2)" description="Connection to the 'BioMass (2)' query in the workbook." type="5" refreshedVersion="6" background="1" saveData="1">
    <dbPr connection="Provider=Microsoft.Mashup.OleDb.1;Data Source=$Workbook$;Location=BioMass (2);Extended Properties=&quot;&quot;" command="SELECT * FROM [BioMass (2)]"/>
  </connection>
  <connection id="3" xr16:uid="{E3D1E3DC-43DE-4BBD-9AD9-C3C3E37F2532}" keepAlive="1" name="Query - BioMass (3)" description="Connection to the 'BioMass (3)' query in the workbook." type="5" refreshedVersion="6" background="1" saveData="1">
    <dbPr connection="Provider=Microsoft.Mashup.OleDb.1;Data Source=$Workbook$;Location=BioMass (3);Extended Properties=&quot;&quot;" command="SELECT * FROM [BioMass (3)]"/>
  </connection>
  <connection id="4" xr16:uid="{EE063D3D-FD28-497F-90FD-667CBA017754}" keepAlive="1" name="Query - BioMass (4)" description="Connection to the 'BioMass (4)' query in the workbook." type="5" refreshedVersion="6" background="1" saveData="1">
    <dbPr connection="Provider=Microsoft.Mashup.OleDb.1;Data Source=$Workbook$;Location=BioMass (4);Extended Properties=&quot;&quot;" command="SELECT * FROM [BioMass (4)]"/>
  </connection>
  <connection id="5" xr16:uid="{6B1768A2-C365-4AFB-93DB-2EA8C21E6E5E}" keepAlive="1" name="Query - BioMass (5)" description="Connection to the 'BioMass (5)' query in the workbook." type="5" refreshedVersion="6" background="1">
    <dbPr connection="Provider=Microsoft.Mashup.OleDb.1;Data Source=$Workbook$;Location=BioMass (5);Extended Properties=&quot;&quot;" command="SELECT * FROM [BioMass (5)]"/>
  </connection>
  <connection id="6" xr16:uid="{37D3026D-D1C2-465D-8411-10439B1EE54A}" keepAlive="1" name="Query - BioMass (6)" description="Connection to the 'BioMass (6)' query in the workbook." type="5" refreshedVersion="6" background="1" saveData="1">
    <dbPr connection="Provider=Microsoft.Mashup.OleDb.1;Data Source=$Workbook$;Location=BioMass (6);Extended Properties=&quot;&quot;" command="SELECT * FROM [BioMass (6)]"/>
  </connection>
  <connection id="7" xr16:uid="{14E6F09A-F66D-4160-962D-A9D158A735FE}" keepAlive="1" name="Query - BioMass (7)" description="Connection to the 'BioMass (7)' query in the workbook." type="5" refreshedVersion="6" background="1" saveData="1">
    <dbPr connection="Provider=Microsoft.Mashup.OleDb.1;Data Source=$Workbook$;Location=BioMass (7);Extended Properties=&quot;&quot;" command="SELECT * FROM [BioMass (7)]"/>
  </connection>
</connections>
</file>

<file path=xl/sharedStrings.xml><?xml version="1.0" encoding="utf-8"?>
<sst xmlns="http://schemas.openxmlformats.org/spreadsheetml/2006/main" count="4102" uniqueCount="512">
  <si>
    <t>Column1</t>
  </si>
  <si>
    <t>Biomass</t>
  </si>
  <si>
    <t/>
  </si>
  <si>
    <t>File created on:	2022-12-14 16:38:18</t>
  </si>
  <si>
    <t>Image name:	OTEPS1_1_Ch1.ome.tif: null ch1</t>
  </si>
  <si>
    <t>Biomass (µm^3/µm^2):	65,32633</t>
  </si>
  <si>
    <t>Appended to file on:	2022-12-14 16:38:22</t>
  </si>
  <si>
    <t>Image name:	OTEPS1_1_Ch2.ome.tif: null ch1</t>
  </si>
  <si>
    <t>Biomass (µm^3/µm^2):	67,96880</t>
  </si>
  <si>
    <t>Appended to file on:	2022-12-14 16:38:26</t>
  </si>
  <si>
    <t>Image name:	OTEPS1_1_Ch3.ome.tif: null ch1</t>
  </si>
  <si>
    <t>Biomass (µm^3/µm^2):	33,73922</t>
  </si>
  <si>
    <t>Appended to file on:	2022-12-14 16:38:29</t>
  </si>
  <si>
    <t>Image name:	OTEPS1_2_Ch1.ome.tif: null ch1</t>
  </si>
  <si>
    <t>Biomass (µm^3/µm^2):	78,61380</t>
  </si>
  <si>
    <t>Appended to file on:	2022-12-14 16:38:34</t>
  </si>
  <si>
    <t>Image name:	OTEPS1_2_Ch2.ome.tif: null ch1</t>
  </si>
  <si>
    <t>Biomass (µm^3/µm^2):	74,86565</t>
  </si>
  <si>
    <t>Appended to file on:	2022-12-14 16:38:38</t>
  </si>
  <si>
    <t>Image name:	OTEPS1_2_Ch3.ome.tif: null ch1</t>
  </si>
  <si>
    <t>Biomass (µm^3/µm^2):	4,64913</t>
  </si>
  <si>
    <t>Appended to file on:	2022-12-14 16:38:41</t>
  </si>
  <si>
    <t>Image name:	OTEPS1_3_Ch1.ome.tif: null ch1</t>
  </si>
  <si>
    <t>Biomass (µm^3/µm^2):	21,80664</t>
  </si>
  <si>
    <t>Appended to file on:	2022-12-14 16:38:43</t>
  </si>
  <si>
    <t>Image name:	OTEPS1_3_Ch2.ome.tif: null ch1</t>
  </si>
  <si>
    <t>Biomass (µm^3/µm^2):	36,30256</t>
  </si>
  <si>
    <t>Appended to file on:	2022-12-14 16:38:46</t>
  </si>
  <si>
    <t>Image name:	OTEPS1_3_Ch3.ome.tif: null ch1</t>
  </si>
  <si>
    <t>Biomass (µm^3/µm^2):	2,07819</t>
  </si>
  <si>
    <t>Appended to file on:	2022-12-14 16:38:48</t>
  </si>
  <si>
    <t>Image name:	OTEPS1_NQ_Ch1.ome.tif: null ch1</t>
  </si>
  <si>
    <t>Biomass (µm^3/µm^2):	19,89399</t>
  </si>
  <si>
    <t>Appended to file on:	2022-12-14 16:38:51</t>
  </si>
  <si>
    <t>Image name:	OTEPS1_NQ_Ch2.ome.tif: null ch1</t>
  </si>
  <si>
    <t>Biomass (µm^3/µm^2):	30,23980</t>
  </si>
  <si>
    <t>Appended to file on:	2022-12-14 16:38:54</t>
  </si>
  <si>
    <t>Image name:	OTEPS1_NQ_Ch3.ome.tif: null ch1</t>
  </si>
  <si>
    <t>Biomass (µm^3/µm^2):	1,91858</t>
  </si>
  <si>
    <t>Appended to file on:	2022-12-14 16:38:57</t>
  </si>
  <si>
    <t>Image name:	OTEPS2_1_Ch1.ome.tif: null ch1</t>
  </si>
  <si>
    <t>Biomass (µm^3/µm^2):	1,81938</t>
  </si>
  <si>
    <t>Appended to file on:	2022-12-14 16:38:59</t>
  </si>
  <si>
    <t>Image name:	OTEPS2_1_Ch2.ome.tif: null ch1</t>
  </si>
  <si>
    <t>Biomass (µm^3/µm^2):	12,26877</t>
  </si>
  <si>
    <t>Appended to file on:	2022-12-14 16:39:02</t>
  </si>
  <si>
    <t>Image name:	OTEPS2_1_Ch3.ome.tif: null ch1</t>
  </si>
  <si>
    <t>Biomass (µm^3/µm^2):	24,12958</t>
  </si>
  <si>
    <t>Appended to file on:	2022-12-14 16:39:05</t>
  </si>
  <si>
    <t>Image name:	OTEPS2_2_Ch1.ome.tif: null ch1</t>
  </si>
  <si>
    <t>Biomass (µm^3/µm^2):	3,40381</t>
  </si>
  <si>
    <t>Appended to file on:	2022-12-14 16:39:07</t>
  </si>
  <si>
    <t>Image name:	OTEPS2_2_Ch2.ome.tif: null ch1</t>
  </si>
  <si>
    <t>Biomass (µm^3/µm^2):	9,67929</t>
  </si>
  <si>
    <t>Appended to file on:	2022-12-14 16:39:09</t>
  </si>
  <si>
    <t>Image name:	OTEPS2_2_Ch3.ome.tif: null ch1</t>
  </si>
  <si>
    <t>Biomass (µm^3/µm^2):	21,65283</t>
  </si>
  <si>
    <t>File created on:	2022-12-14 16:39:46</t>
  </si>
  <si>
    <t>Image name:	OTEPS2_3_Ch1.ome.tif: null ch1</t>
  </si>
  <si>
    <t>Biomass (µm^3/µm^2):	0,82902</t>
  </si>
  <si>
    <t>Appended to file on:	2022-12-14 16:39:49</t>
  </si>
  <si>
    <t>Image name:	OTEPS2_3_Ch2.ome.tif: null ch1</t>
  </si>
  <si>
    <t>Biomass (µm^3/µm^2):	33,93978</t>
  </si>
  <si>
    <t>Appended to file on:	2022-12-14 16:39:53</t>
  </si>
  <si>
    <t>Image name:	OTEPS2_3_Ch3.ome.tif: null ch1</t>
  </si>
  <si>
    <t>Biomass (µm^3/µm^2):	41,80097</t>
  </si>
  <si>
    <t>Appended to file on:	2022-12-14 16:39:56</t>
  </si>
  <si>
    <t>Image name:	OTEPS2_NQ_Ch1.ome.tif: null ch1</t>
  </si>
  <si>
    <t>Biomass (µm^3/µm^2):	7,54706</t>
  </si>
  <si>
    <t>Appended to file on:	2022-12-14 16:39:59</t>
  </si>
  <si>
    <t>Image name:	OTEPS2_NQ_Ch2.ome.tif: null ch1</t>
  </si>
  <si>
    <t>Biomass (µm^3/µm^2):	21,38654</t>
  </si>
  <si>
    <t>Appended to file on:	2022-12-14 16:40:04</t>
  </si>
  <si>
    <t>Image name:	OTEPS2_NQ_Ch3.ome.tif: null ch1</t>
  </si>
  <si>
    <t>Biomass (µm^3/µm^2):	33,20703</t>
  </si>
  <si>
    <t>Appended to file on:	2022-12-14 16:40:08</t>
  </si>
  <si>
    <t>Image name:	OTEPS3_1_Ch1.ome.tif: null ch1</t>
  </si>
  <si>
    <t>Biomass (µm^3/µm^2):	10,43592</t>
  </si>
  <si>
    <t>Appended to file on:	2022-12-14 16:40:12</t>
  </si>
  <si>
    <t>Image name:	OTEPS3_1_Ch2.ome.tif: null ch1</t>
  </si>
  <si>
    <t>Biomass (µm^3/µm^2):	21,60128</t>
  </si>
  <si>
    <t>Appended to file on:	2022-12-14 16:40:16</t>
  </si>
  <si>
    <t>Image name:	OTEPS3_1_Ch3.ome.tif: null ch1</t>
  </si>
  <si>
    <t>Biomass (µm^3/µm^2):	12,12352</t>
  </si>
  <si>
    <t>Appended to file on:	2022-12-14 16:40:20</t>
  </si>
  <si>
    <t>Image name:	OTEPS3_2_Ch1.ome.tif: null ch1</t>
  </si>
  <si>
    <t>Biomass (µm^3/µm^2):	10,17226</t>
  </si>
  <si>
    <t>Appended to file on:	2022-12-14 16:40:23</t>
  </si>
  <si>
    <t>Image name:	OTEPS3_2_Ch2.ome.tif: null ch1</t>
  </si>
  <si>
    <t>Biomass (µm^3/µm^2):	16,41781</t>
  </si>
  <si>
    <t>Appended to file on:	2022-12-14 16:40:27</t>
  </si>
  <si>
    <t>Image name:	OTEPS3_2_Ch3.ome.tif: null ch1</t>
  </si>
  <si>
    <t>Biomass (µm^3/µm^2):	25,24178</t>
  </si>
  <si>
    <t>Appended to file on:	2022-12-14 16:40:30</t>
  </si>
  <si>
    <t>Image name:	OTEPS3_3_Ch1.ome.tif: null ch1</t>
  </si>
  <si>
    <t>Biomass (µm^3/µm^2):	8,51583</t>
  </si>
  <si>
    <t>Appended to file on:	2022-12-14 16:40:32</t>
  </si>
  <si>
    <t>Image name:	OTEPS3_3_Ch2.ome.tif: null ch1</t>
  </si>
  <si>
    <t>Biomass (µm^3/µm^2):	18,15708</t>
  </si>
  <si>
    <t>Appended to file on:	2022-12-14 16:40:36</t>
  </si>
  <si>
    <t>Image name:	OTEPS3_3_Ch3.ome.tif: null ch1</t>
  </si>
  <si>
    <t>Biomass (µm^3/µm^2):	31,99476</t>
  </si>
  <si>
    <t>Appended to file on:	2022-12-14 16:40:39</t>
  </si>
  <si>
    <t>Image name:	OTEPS3_NQ_Ch1.ome.tif: null ch1</t>
  </si>
  <si>
    <t>Biomass (µm^3/µm^2):	8,70517</t>
  </si>
  <si>
    <t>Appended to file on:	2022-12-14 16:40:42</t>
  </si>
  <si>
    <t>Image name:	OTEPS3_NQ_Ch2.ome.tif: null ch1</t>
  </si>
  <si>
    <t>Biomass (µm^3/µm^2):	11,15240</t>
  </si>
  <si>
    <t>Appended to file on:	2022-12-14 16:40:45</t>
  </si>
  <si>
    <t>Image name:	OTEPS3_NQ_Ch3.ome.tif: null ch1</t>
  </si>
  <si>
    <t>Biomass (µm^3/µm^2):	25,19218</t>
  </si>
  <si>
    <t>File created on:	2022-12-14 16:42:14</t>
  </si>
  <si>
    <t>Image name:	SKEPS1_2_Ch1.ome.tif: null ch1</t>
  </si>
  <si>
    <t>Biomass (µm^3/µm^2):	6,30418</t>
  </si>
  <si>
    <t>Appended to file on:	2022-12-14 16:42:18</t>
  </si>
  <si>
    <t>Image name:	SKEPS1_2_Ch2.ome.tif: null ch1</t>
  </si>
  <si>
    <t>Biomass (µm^3/µm^2):	1,77359</t>
  </si>
  <si>
    <t>Appended to file on:	2022-12-14 16:42:21</t>
  </si>
  <si>
    <t>Image name:	SKEPS1_2_Ch3_smeer.ome.tif: null ch1</t>
  </si>
  <si>
    <t>Biomass (µm^3/µm^2):	35,40893</t>
  </si>
  <si>
    <t>Appended to file on:	2022-12-14 16:42:25</t>
  </si>
  <si>
    <t>Image name:	SKEPS1_3_Ch1.ome.tif: null ch1</t>
  </si>
  <si>
    <t>Biomass (µm^3/µm^2):	2,80780</t>
  </si>
  <si>
    <t>Appended to file on:	2022-12-14 16:42:27</t>
  </si>
  <si>
    <t>Image name:	SKEPS1_3_Ch2.ome.tif: null ch1</t>
  </si>
  <si>
    <t>Biomass (µm^3/µm^2):	1,25234</t>
  </si>
  <si>
    <t>Appended to file on:	2022-12-14 16:42:29</t>
  </si>
  <si>
    <t>Image name:	SKEPS1_3_Ch3_smeer.ome.tif: null ch1</t>
  </si>
  <si>
    <t>Biomass (µm^3/µm^2):	8,49093</t>
  </si>
  <si>
    <t>Appended to file on:	2022-12-14 16:42:32</t>
  </si>
  <si>
    <t>Image name:	SKEPS1_NQ_Ch1.ome.tif: null ch1</t>
  </si>
  <si>
    <t>Biomass (µm^3/µm^2):	4,47806</t>
  </si>
  <si>
    <t>Appended to file on:	2022-12-14 16:42:35</t>
  </si>
  <si>
    <t>Image name:	SKEPS1_NQ_Ch2.ome.tif: null ch1</t>
  </si>
  <si>
    <t>Biomass (µm^3/µm^2):	3,44854</t>
  </si>
  <si>
    <t>Appended to file on:	2022-12-14 16:42:37</t>
  </si>
  <si>
    <t>Image name:	SKEPS1_NQ_Ch3_smeer.ome.tif: null ch1</t>
  </si>
  <si>
    <t>Biomass (µm^3/µm^2):	39,70841</t>
  </si>
  <si>
    <t>Appended to file on:	2022-12-14 16:42:41</t>
  </si>
  <si>
    <t>Image name:	SKEPS2_1_Ch1.ome.tif: null ch1</t>
  </si>
  <si>
    <t>Biomass (µm^3/µm^2):	4,36485</t>
  </si>
  <si>
    <t>Appended to file on:	2022-12-14 16:42:45</t>
  </si>
  <si>
    <t>Image name:	SKEPS2_1_Ch2.ome.tif: null ch1</t>
  </si>
  <si>
    <t>Biomass (µm^3/µm^2):	4,20426</t>
  </si>
  <si>
    <t>Appended to file on:	2022-12-14 16:42:49</t>
  </si>
  <si>
    <t>Image name:	SKEPS2_1_Ch3.ome.tif: null ch1</t>
  </si>
  <si>
    <t>Biomass (µm^3/µm^2):	1,41925</t>
  </si>
  <si>
    <t>Appended to file on:	2022-12-14 16:42:56</t>
  </si>
  <si>
    <t>Image name:	SKEPS2_2_Ch1.ome.tif: null ch1</t>
  </si>
  <si>
    <t>Biomass (µm^3/µm^2):	1,93470</t>
  </si>
  <si>
    <t>Appended to file on:	2022-12-14 16:43:00</t>
  </si>
  <si>
    <t>Image name:	SKEPS2_2_Ch2.ome.tif: null ch1</t>
  </si>
  <si>
    <t>Biomass (µm^3/µm^2):	2,90616</t>
  </si>
  <si>
    <t>Appended to file on:	2022-12-14 16:43:05</t>
  </si>
  <si>
    <t>Image name:	SKEPS2_2_Ch3.ome.tif: null ch1</t>
  </si>
  <si>
    <t>Biomass (µm^3/µm^2):	1,47117</t>
  </si>
  <si>
    <t>Appended to file on:	2022-12-14 16:43:09</t>
  </si>
  <si>
    <t>Image name:	SKEPS2_3_Ch1.ome.tif: null ch1</t>
  </si>
  <si>
    <t>Biomass (µm^3/µm^2):	0,53833</t>
  </si>
  <si>
    <t>Appended to file on:	2022-12-14 16:43:12</t>
  </si>
  <si>
    <t>Image name:	SKEPS2_3_Ch2.ome.tif: null ch1</t>
  </si>
  <si>
    <t>Biomass (µm^3/µm^2):	0,82144</t>
  </si>
  <si>
    <t>Appended to file on:	2022-12-14 16:43:16</t>
  </si>
  <si>
    <t>Image name:	SKEPS2_3_Ch3.ome.tif: null ch1</t>
  </si>
  <si>
    <t>Biomass (µm^3/µm^2):	3,94332</t>
  </si>
  <si>
    <t>File created on:	2022-12-14 16:48:28</t>
  </si>
  <si>
    <t>Image name:	SKEPS3_1_Ch1.ome.tif: null ch1</t>
  </si>
  <si>
    <t>Biomass (µm^3/µm^2):	9,55017</t>
  </si>
  <si>
    <t>Appended to file on:	2022-12-14 16:48:31</t>
  </si>
  <si>
    <t>Image name:	SKEPS3_1_Ch2.ome.tif: null ch1</t>
  </si>
  <si>
    <t>Biomass (µm^3/µm^2):	0,10503</t>
  </si>
  <si>
    <t>Appended to file on:	2022-12-14 16:48:33</t>
  </si>
  <si>
    <t>Image name:	SKEPS3_1_Ch3.ome.tif: null ch1</t>
  </si>
  <si>
    <t>Biomass (µm^3/µm^2):	1,13476</t>
  </si>
  <si>
    <t>Appended to file on:	2022-12-14 16:48:36</t>
  </si>
  <si>
    <t>Image name:	SKEPS3_2_Ch1.ome.tif: null ch1</t>
  </si>
  <si>
    <t>Biomass (µm^3/µm^2):	11,14242</t>
  </si>
  <si>
    <t>Appended to file on:	2022-12-14 16:48:39</t>
  </si>
  <si>
    <t>Image name:	SKEPS3_2_Ch2.ome.tif: null ch1</t>
  </si>
  <si>
    <t>Biomass (µm^3/µm^2):	0,47960</t>
  </si>
  <si>
    <t>Appended to file on:	2022-12-14 16:48:42</t>
  </si>
  <si>
    <t>Image name:	SKEPS3_2_Ch3.ome.tif: null ch1</t>
  </si>
  <si>
    <t>Biomass (µm^3/µm^2):	3,57997</t>
  </si>
  <si>
    <t>Appended to file on:	2022-12-14 16:48:46</t>
  </si>
  <si>
    <t>Image name:	SKEPS3_3_Ch1.ome.tif: null ch1</t>
  </si>
  <si>
    <t>Biomass (µm^3/µm^2):	7,68765</t>
  </si>
  <si>
    <t>Appended to file on:	2022-12-14 16:48:49</t>
  </si>
  <si>
    <t>Image name:	SKEPS3_3_Ch2.ome.tif: null ch1</t>
  </si>
  <si>
    <t>Biomass (µm^3/µm^2):	0,09772</t>
  </si>
  <si>
    <t>Appended to file on:	2022-12-14 16:48:51</t>
  </si>
  <si>
    <t>Image name:	SKEPS3_3_Ch3_smeer_cells.ome.tif: null ch1</t>
  </si>
  <si>
    <t>Biomass (µm^3/µm^2):	25,17206</t>
  </si>
  <si>
    <t>Appended to file on:	2022-12-14 16:48:55</t>
  </si>
  <si>
    <t>Image name:	SKEPS3_NQ_Ch1.ome.tif: null ch1</t>
  </si>
  <si>
    <t>Biomass (µm^3/µm^2):	3,68935</t>
  </si>
  <si>
    <t>Appended to file on:	2022-12-14 16:48:58</t>
  </si>
  <si>
    <t>Image name:	SKEPS3_NQ_Ch2.ome.tif: null ch1</t>
  </si>
  <si>
    <t>Biomass (µm^3/µm^2):	1,36505</t>
  </si>
  <si>
    <t>Appended to file on:	2022-12-14 16:49:01</t>
  </si>
  <si>
    <t>Image name:	SKEPS3_NQ_Ch3.ome.tif: null ch1</t>
  </si>
  <si>
    <t>Biomass (µm^3/µm^2):	2,21018</t>
  </si>
  <si>
    <t>Appended to file on:	2022-12-14 16:49:03</t>
  </si>
  <si>
    <t>Image name:	SKEPS4_1_Ch1.ome.tif: null ch1</t>
  </si>
  <si>
    <t>Biomass (µm^3/µm^2):	0,74385</t>
  </si>
  <si>
    <t>Appended to file on:	2022-12-14 16:49:06</t>
  </si>
  <si>
    <t>Image name:	SKEPS4_1_Ch2.ome.tif: null ch1</t>
  </si>
  <si>
    <t>Biomass (µm^3/µm^2):	2,61089</t>
  </si>
  <si>
    <t>Appended to file on:	2022-12-14 16:49:09</t>
  </si>
  <si>
    <t>Image name:	SKEPS4_1_Ch3.ome.tif: null ch1</t>
  </si>
  <si>
    <t>Biomass (µm^3/µm^2):	1,32267</t>
  </si>
  <si>
    <t>Appended to file on:	2022-12-14 16:49:12</t>
  </si>
  <si>
    <t>Image name:	SKEPS4_2_Ch1.ome.tif: null ch1</t>
  </si>
  <si>
    <t>Biomass (µm^3/µm^2):	6,94022</t>
  </si>
  <si>
    <t>Appended to file on:	2022-12-14 16:49:15</t>
  </si>
  <si>
    <t>Image name:	SKEPS4_2_Ch2.ome.tif: null ch1</t>
  </si>
  <si>
    <t>Biomass (µm^3/µm^2):	0,29050</t>
  </si>
  <si>
    <t>Appended to file on:	2022-12-14 16:49:17</t>
  </si>
  <si>
    <t>Image name:	SKEPS4_2_Ch3.ome.tif: null ch1</t>
  </si>
  <si>
    <t>Biomass (µm^3/µm^2):	0,76478</t>
  </si>
  <si>
    <t>Appended to file on:	2022-12-14 16:49:20</t>
  </si>
  <si>
    <t>Image name:	SKEPS4_3_Ch1.ome.tif: null ch1</t>
  </si>
  <si>
    <t>Biomass (µm^3/µm^2):	2,85804</t>
  </si>
  <si>
    <t>Appended to file on:	2022-12-14 16:49:22</t>
  </si>
  <si>
    <t>Image name:	SKEPS4_3_Ch2.ome.tif: null ch1</t>
  </si>
  <si>
    <t>Biomass (µm^3/µm^2):	0,37280</t>
  </si>
  <si>
    <t>Appended to file on:	2022-12-14 16:49:24</t>
  </si>
  <si>
    <t>Image name:	SKEPS4_3_Ch3.ome.tif: null ch1</t>
  </si>
  <si>
    <t>Biomass (µm^3/µm^2):	0,16639</t>
  </si>
  <si>
    <t>Appended to file on:	2022-12-14 16:49:26</t>
  </si>
  <si>
    <t>Image name:	SKEPS4_4_Ch1.ome.tif: null ch1</t>
  </si>
  <si>
    <t>Biomass (µm^3/µm^2):	6,84996</t>
  </si>
  <si>
    <t>Appended to file on:	2022-12-14 16:49:28</t>
  </si>
  <si>
    <t>Image name:	SKEPS4_4_Ch2.ome.tif: null ch1</t>
  </si>
  <si>
    <t>Biomass (µm^3/µm^2):	0,13613</t>
  </si>
  <si>
    <t>Appended to file on:	2022-12-14 16:49:31</t>
  </si>
  <si>
    <t>Image name:	SKEPS4_4_Ch3.ome.tif: null ch1</t>
  </si>
  <si>
    <t>Biomass (µm^3/µm^2):	3,50329</t>
  </si>
  <si>
    <t>Appended to file on:	2022-12-14 16:49:34</t>
  </si>
  <si>
    <t>Image name:	SKEPS4_NQ_Ch1_2bigcells.ome.tif: null ch1</t>
  </si>
  <si>
    <t>Biomass (µm^3/µm^2):	1,12113</t>
  </si>
  <si>
    <t>Appended to file on:	2022-12-14 16:49:36</t>
  </si>
  <si>
    <t>Image name:	SKEPS4_NQ_Ch2.ome.tif: null ch1</t>
  </si>
  <si>
    <t>Biomass (µm^3/µm^2):	0,31206</t>
  </si>
  <si>
    <t>Appended to file on:	2022-12-14 16:49:38</t>
  </si>
  <si>
    <t>Image name:	SKEPS4_NQ_Ch3.ome.tif: null ch1</t>
  </si>
  <si>
    <t>Biomass (µm^3/µm^2):	2,52107</t>
  </si>
  <si>
    <t>av</t>
  </si>
  <si>
    <t>st</t>
  </si>
  <si>
    <t>without green</t>
  </si>
  <si>
    <t>File created on:	2022-12-14 16:52:43</t>
  </si>
  <si>
    <t>Biomass (µm^3/µm^2):	9,49853</t>
  </si>
  <si>
    <t>Appended to file on:	2022-12-14 16:52:46</t>
  </si>
  <si>
    <t>Biomass (µm^3/µm^2):	0,10492</t>
  </si>
  <si>
    <t>Appended to file on:	2022-12-14 16:52:49</t>
  </si>
  <si>
    <t>Biomass (µm^3/µm^2):	1,13449</t>
  </si>
  <si>
    <t>Appended to file on:	2022-12-14 16:52:51</t>
  </si>
  <si>
    <t>Biomass (µm^3/µm^2):	11,13420</t>
  </si>
  <si>
    <t>Appended to file on:	2022-12-14 16:52:55</t>
  </si>
  <si>
    <t>Appended to file on:	2022-12-14 16:52:59</t>
  </si>
  <si>
    <t>Appended to file on:	2022-12-14 16:53:04</t>
  </si>
  <si>
    <t>Biomass (µm^3/µm^2):	7,65146</t>
  </si>
  <si>
    <t>Appended to file on:	2022-12-14 16:53:07</t>
  </si>
  <si>
    <t>Biomass (µm^3/µm^2):	0,09749</t>
  </si>
  <si>
    <t>Appended to file on:	2022-12-14 16:53:10</t>
  </si>
  <si>
    <t>Biomass (µm^3/µm^2):	25,08145</t>
  </si>
  <si>
    <t>Appended to file on:	2022-12-14 16:53:13</t>
  </si>
  <si>
    <t>Biomass (µm^3/µm^2):	3,63383</t>
  </si>
  <si>
    <t>Appended to file on:	2022-12-14 16:53:17</t>
  </si>
  <si>
    <t>Biomass (µm^3/µm^2):	1,36272</t>
  </si>
  <si>
    <t>Appended to file on:	2022-12-14 16:53:20</t>
  </si>
  <si>
    <t>Biomass (µm^3/µm^2):	2,20726</t>
  </si>
  <si>
    <t>Appended to file on:	2022-12-14 16:53:23</t>
  </si>
  <si>
    <t>Appended to file on:	2022-12-14 16:53:26</t>
  </si>
  <si>
    <t>Appended to file on:	2022-12-14 16:53:28</t>
  </si>
  <si>
    <t>Appended to file on:	2022-12-14 16:53:31</t>
  </si>
  <si>
    <t>Biomass (µm^3/µm^2):	6,82197</t>
  </si>
  <si>
    <t>Appended to file on:	2022-12-14 16:53:34</t>
  </si>
  <si>
    <t>Biomass (µm^3/µm^2):	0,28760</t>
  </si>
  <si>
    <t>Appended to file on:	2022-12-14 16:53:36</t>
  </si>
  <si>
    <t>Biomass (µm^3/µm^2):	0,75816</t>
  </si>
  <si>
    <t>Appended to file on:	2022-12-14 16:53:38</t>
  </si>
  <si>
    <t>Biomass (µm^3/µm^2):	2,78624</t>
  </si>
  <si>
    <t>Appended to file on:	2022-12-14 16:53:40</t>
  </si>
  <si>
    <t>Biomass (µm^3/µm^2):	0,36962</t>
  </si>
  <si>
    <t>Appended to file on:	2022-12-14 16:53:42</t>
  </si>
  <si>
    <t>Biomass (µm^3/µm^2):	0,16205</t>
  </si>
  <si>
    <t>Appended to file on:	2022-12-14 16:53:44</t>
  </si>
  <si>
    <t>Biomass (µm^3/µm^2):	6,80044</t>
  </si>
  <si>
    <t>Appended to file on:	2022-12-14 16:53:47</t>
  </si>
  <si>
    <t>Biomass (µm^3/µm^2):	0,13543</t>
  </si>
  <si>
    <t>Appended to file on:	2022-12-14 16:53:49</t>
  </si>
  <si>
    <t>Appended to file on:	2022-12-14 16:53:51</t>
  </si>
  <si>
    <t>Biomass (µm^3/µm^2):	1,06874</t>
  </si>
  <si>
    <t>Appended to file on:	2022-12-14 16:53:53</t>
  </si>
  <si>
    <t>Biomass (µm^3/µm^2):	0,31029</t>
  </si>
  <si>
    <t>Appended to file on:	2022-12-14 16:53:55</t>
  </si>
  <si>
    <t>Biomass (µm^3/µm^2):	2,40444</t>
  </si>
  <si>
    <t>File created on:	2022-12-14 16:57:01</t>
  </si>
  <si>
    <t>Biomass (µm^3/µm^2):	6,24186</t>
  </si>
  <si>
    <t>Appended to file on:	2022-12-14 16:57:04</t>
  </si>
  <si>
    <t>Biomass (µm^3/µm^2):	1,76979</t>
  </si>
  <si>
    <t>Appended to file on:	2022-12-14 16:57:07</t>
  </si>
  <si>
    <t>Biomass (µm^3/µm^2):	35,15995</t>
  </si>
  <si>
    <t>Appended to file on:	2022-12-14 16:57:11</t>
  </si>
  <si>
    <t>Appended to file on:	2022-12-14 16:57:13</t>
  </si>
  <si>
    <t>Appended to file on:	2022-12-14 16:57:15</t>
  </si>
  <si>
    <t>Appended to file on:	2022-12-14 16:57:18</t>
  </si>
  <si>
    <t>Biomass (µm^3/µm^2):	4,44901</t>
  </si>
  <si>
    <t>Appended to file on:	2022-12-14 16:57:21</t>
  </si>
  <si>
    <t>Biomass (µm^3/µm^2):	3,44226</t>
  </si>
  <si>
    <t>Appended to file on:	2022-12-14 16:57:24</t>
  </si>
  <si>
    <t>Biomass (µm^3/µm^2):	39,47540</t>
  </si>
  <si>
    <t>Appended to file on:	2022-12-14 16:57:27</t>
  </si>
  <si>
    <t>Biomass (µm^3/µm^2):	4,35607</t>
  </si>
  <si>
    <t>Appended to file on:	2022-12-14 16:57:31</t>
  </si>
  <si>
    <t>Biomass (µm^3/µm^2):	4,20044</t>
  </si>
  <si>
    <t>Appended to file on:	2022-12-14 16:57:34</t>
  </si>
  <si>
    <t>Biomass (µm^3/µm^2):	1,41922</t>
  </si>
  <si>
    <t>Appended to file on:	2022-12-14 16:57:38</t>
  </si>
  <si>
    <t>Biomass (µm^3/µm^2):	1,92709</t>
  </si>
  <si>
    <t>Appended to file on:	2022-12-14 16:57:42</t>
  </si>
  <si>
    <t>Biomass (µm^3/µm^2):	2,90041</t>
  </si>
  <si>
    <t>Appended to file on:	2022-12-14 16:57:46</t>
  </si>
  <si>
    <t>Biomass (µm^3/µm^2):	1,46517</t>
  </si>
  <si>
    <t>Appended to file on:	2022-12-14 16:57:50</t>
  </si>
  <si>
    <t>Biomass (µm^3/µm^2):	0,53770</t>
  </si>
  <si>
    <t>Appended to file on:	2022-12-14 16:57:53</t>
  </si>
  <si>
    <t>Biomass (µm^3/µm^2):	0,82137</t>
  </si>
  <si>
    <t>Appended to file on:	2022-12-14 16:57:58</t>
  </si>
  <si>
    <t>Biomass (µm^3/µm^2):	3,94315</t>
  </si>
  <si>
    <t>NO SMACKING</t>
  </si>
  <si>
    <t>SMACKING 2 LAYERS</t>
  </si>
  <si>
    <t>CH1</t>
  </si>
  <si>
    <t>CH2</t>
  </si>
  <si>
    <t>CH3</t>
  </si>
  <si>
    <t xml:space="preserve">SINT KRUIS </t>
  </si>
  <si>
    <t>OUD-TURNHOUT</t>
  </si>
  <si>
    <t>sd</t>
  </si>
  <si>
    <t>av without green</t>
  </si>
  <si>
    <t>sd without green</t>
  </si>
  <si>
    <t>ch1</t>
  </si>
  <si>
    <t>ch2</t>
  </si>
  <si>
    <t>ch3</t>
  </si>
  <si>
    <t>1e 4 slices zijn zwart, wss daardoor, remove!</t>
  </si>
  <si>
    <t>Column2</t>
  </si>
  <si>
    <t>without green and bolt</t>
  </si>
  <si>
    <t>wordt 1,54, iets helderder instellen en wordt 2,96</t>
  </si>
  <si>
    <t>wss doordat die van buiten naar binnen enzo gaat</t>
  </si>
  <si>
    <t xml:space="preserve">en gewoon ook minder dens is </t>
  </si>
  <si>
    <t>de channels 1 --&gt; helderder inzetten</t>
  </si>
  <si>
    <t>File created on:</t>
  </si>
  <si>
    <t>Image name:</t>
  </si>
  <si>
    <t>OTEPS1_1_Ch1.ome.tif: null ch1</t>
  </si>
  <si>
    <t>Biomass (µm^3/µm^2):</t>
  </si>
  <si>
    <t>Appended to file on:</t>
  </si>
  <si>
    <t>OTEPS1_2_Ch1.ome.tif: null ch1</t>
  </si>
  <si>
    <t>OTEPS1_3_Ch1.ome.tif: null ch1</t>
  </si>
  <si>
    <t>OTEPS1_NQ_Ch1.ome.tif: null ch1</t>
  </si>
  <si>
    <t>OTEPS2_1_Ch1.ome.tif: null ch1</t>
  </si>
  <si>
    <t>OTEPS2_2_Ch1.ome.tif: null ch1</t>
  </si>
  <si>
    <t>OTEPS2_3_Ch1.ome.tif: OTEPS2_3_Ch1.ome.tif ch1</t>
  </si>
  <si>
    <t>OTEPS2_NQ_Ch1.ome.tif: null ch1</t>
  </si>
  <si>
    <t>OTEPS3_1_Ch1.ome.tif: null ch1</t>
  </si>
  <si>
    <t>OTEPS3_2_Ch1.ome.tif: null ch1</t>
  </si>
  <si>
    <t>OTEPS3_3_Ch1.ome.tif: null ch1</t>
  </si>
  <si>
    <t>OTEPS3_NQ_Ch1.ome.tif: null ch1</t>
  </si>
  <si>
    <t>µm³/µm²</t>
  </si>
  <si>
    <t>SKEPS1_1_Ch1.ome.tif: null ch1</t>
  </si>
  <si>
    <t>SKEPS1_NQ_Ch1.ome.tif: null ch1</t>
  </si>
  <si>
    <t>SKEPS2_1_Ch1.ome.tif: null ch1</t>
  </si>
  <si>
    <t>SKEPS2_2_Ch1.ome.tif: null ch1</t>
  </si>
  <si>
    <t>SKEPS2_3_Ch1.ome.tif: null ch1</t>
  </si>
  <si>
    <t>SKEPS3_1_Ch1.ome.tif: null ch1</t>
  </si>
  <si>
    <t>SKEPS3_2_Ch1.ome.tif: null ch1</t>
  </si>
  <si>
    <t>SKEPS3_3_Ch1.ome.tif: null ch1</t>
  </si>
  <si>
    <t>SKEPS3_NQ_Ch1.ome.tif: null ch1</t>
  </si>
  <si>
    <t>SKEPS4_1_Ch1.ome.tif: null ch1</t>
  </si>
  <si>
    <t>SKEPS4_2_Ch1.ome.tif: null ch1</t>
  </si>
  <si>
    <t>SKEPS4_3_Ch1.ome.tif: null ch1</t>
  </si>
  <si>
    <t>SKEPS4_4_Ch1.ome.tif: null ch1</t>
  </si>
  <si>
    <t>SKEPS4_NQ_Ch1_2bigcells.ome.tif: null ch1</t>
  </si>
  <si>
    <t>Manual threshold based on view</t>
  </si>
  <si>
    <t>zo goed al niets zichtbaaar.. Heel raar</t>
  </si>
  <si>
    <t>Maximum thickness (µm):</t>
  </si>
  <si>
    <t>Microcolonies at substratum</t>
  </si>
  <si>
    <t>Minimum colonysize at the substratum (in pixels):</t>
  </si>
  <si>
    <t>Minimum colonysize at the substratum (in µm^2):</t>
  </si>
  <si>
    <t>Number of microcolonies detected at the substratum:</t>
  </si>
  <si>
    <t>Colony Id:</t>
  </si>
  <si>
    <t>Area of microcolony(Id) at the substratum (µm^2):</t>
  </si>
  <si>
    <t>Number of colonies with this area at the substratum:</t>
  </si>
  <si>
    <t>Average colony size at the substratum (µm^2):</t>
  </si>
  <si>
    <t>Average pixel intensity of detected microcolonies at the substratum:</t>
  </si>
  <si>
    <t>?</t>
  </si>
  <si>
    <t>Roughness Coefficient (Ra*):</t>
  </si>
  <si>
    <t>Surface Area</t>
  </si>
  <si>
    <t>Surface Area (µm^2):</t>
  </si>
  <si>
    <t>Surface to biovolume ratio (µm^2/µm^3):</t>
  </si>
  <si>
    <t>Thickness distribution</t>
  </si>
  <si>
    <t xml:space="preserve">Image name: </t>
  </si>
  <si>
    <t>Layer:</t>
  </si>
  <si>
    <t>Thickness (µm):</t>
  </si>
  <si>
    <t>Spots Measured (abs):</t>
  </si>
  <si>
    <t>Spots Measured (%):</t>
  </si>
  <si>
    <t>Average thickness (Entire area) (µm):</t>
  </si>
  <si>
    <t>Average thickness (Biomass) (µm):</t>
  </si>
  <si>
    <t>Roughness coefficient</t>
  </si>
  <si>
    <t>Sample</t>
  </si>
  <si>
    <t>Max Thickness</t>
  </si>
  <si>
    <t>Roughness</t>
  </si>
  <si>
    <t>Surface</t>
  </si>
  <si>
    <t>Average thickness (entire area)</t>
  </si>
  <si>
    <t>Total surface</t>
  </si>
  <si>
    <t xml:space="preserve">Total surface </t>
  </si>
  <si>
    <t>Surface (van alle stacks, dus kan hoger zijn)</t>
  </si>
  <si>
    <t>SUMMARY</t>
  </si>
  <si>
    <t>OT</t>
  </si>
  <si>
    <t>SK</t>
  </si>
  <si>
    <t>Ringen van 10/09/2021, datum analyse_vergroting</t>
  </si>
  <si>
    <t>20211118_10x_ring3_test sypro_dapi_only dapi</t>
  </si>
  <si>
    <t>20210910,10x</t>
  </si>
  <si>
    <t>20210910,20x</t>
  </si>
  <si>
    <t>20210910,40x</t>
  </si>
  <si>
    <t>Ringen van 07/09/2021, datum analyse_vergroting</t>
  </si>
  <si>
    <t>CHECK</t>
  </si>
  <si>
    <t>20211021_test sypro ruby_dapi?10X</t>
  </si>
  <si>
    <t>20210907,20x, threshold 70</t>
  </si>
  <si>
    <t>20210907,40x, threshold 70</t>
  </si>
  <si>
    <t xml:space="preserve">20210907,10x, threshold 30 </t>
  </si>
  <si>
    <t>20210929, ring 2, 10x</t>
  </si>
  <si>
    <t>20210929, ring 2, 40x</t>
  </si>
  <si>
    <t>OTEPS1_3_Ch2.ome.tif: null ch1</t>
  </si>
  <si>
    <t>OTEPS1_NQ_Ch2.ome.tif: null ch1</t>
  </si>
  <si>
    <t>OTEPS2_1_Ch2.ome.tif: null ch1</t>
  </si>
  <si>
    <t>OTEPS2_2_Ch2.ome.tif: null ch1</t>
  </si>
  <si>
    <t>OTEPS2_3_Ch2.ome.tif: null ch1</t>
  </si>
  <si>
    <t>OTEPS2_NQ_Ch2.ome.tif: null ch1</t>
  </si>
  <si>
    <t>OTEPS3_1_Ch2.ome.tif: null ch1</t>
  </si>
  <si>
    <t>OTEPS3_2_Ch2.ome.tif: null ch1</t>
  </si>
  <si>
    <t>OTEPS3_3_Ch2.ome.tif: null ch1</t>
  </si>
  <si>
    <t>OTEPS3_NQ_Ch2.ome.tif: null ch1</t>
  </si>
  <si>
    <t>OTEPS1_1_Ch2.ome.tif: null ch1</t>
  </si>
  <si>
    <t>OTEPS1_2_Ch2.ome.tif: null ch1</t>
  </si>
  <si>
    <t>Maximum thickness</t>
  </si>
  <si>
    <t>THRESHOLD 30</t>
  </si>
  <si>
    <t>EPS1_1_C0.ome.tif: null ch1</t>
  </si>
  <si>
    <t>EPS1_1_C1.ome.tif: null ch1</t>
  </si>
  <si>
    <t>EPS1_1_C2.ome.tif: null ch1</t>
  </si>
  <si>
    <t>EPS1_2_C0.ome.tif: null ch1</t>
  </si>
  <si>
    <t>EPS1_2_C1.ome.tif: null ch1</t>
  </si>
  <si>
    <t>EPS1_2_C2.ome.tif: null ch1</t>
  </si>
  <si>
    <t>EPS1_3_C0.ome.tif: null ch1</t>
  </si>
  <si>
    <t>EPS1_3_C1.ome.tif: null ch1</t>
  </si>
  <si>
    <t>EPS1_3_C2.ome.tif: null ch1</t>
  </si>
  <si>
    <t>EPS1_NQ_C0.ome.tif: null ch1</t>
  </si>
  <si>
    <t>EPS1_NQ_C1.ome.tif: null ch1</t>
  </si>
  <si>
    <t>EPS1_NQ_C2.ome.tif: null ch1</t>
  </si>
  <si>
    <t>OTEPS2_1_Ch3.ome.tif: null ch1</t>
  </si>
  <si>
    <t>OTEPS2_2_Ch3.ome.tif: null ch1</t>
  </si>
  <si>
    <t>OTEPS2_3_Ch3.ome.tif: null ch1</t>
  </si>
  <si>
    <t>OTEPS2_NQ_Ch3.ome.tif: null ch1</t>
  </si>
  <si>
    <t>OTEPS3_1_Ch3.ome.tif: null ch1</t>
  </si>
  <si>
    <t>OTEPS3_2_Ch3.ome.tif: null ch1</t>
  </si>
  <si>
    <t>OTEPS3_3_Ch3.ome.tif: null ch1</t>
  </si>
  <si>
    <t>OTEPS3_NQ_Ch3.ome.tif: null ch1</t>
  </si>
  <si>
    <t>THRESHOLD 1</t>
  </si>
  <si>
    <t>OTSU</t>
  </si>
  <si>
    <t>AVERAGE</t>
  </si>
  <si>
    <t>STDEV</t>
  </si>
  <si>
    <t>CHANNEL 1</t>
  </si>
  <si>
    <t>CHANNEL 2</t>
  </si>
  <si>
    <t>SKEPS1_1_Ch2.ome.tif: null ch1</t>
  </si>
  <si>
    <t>SKEPS1_1_Ch3_smeer.ome.tif: null ch1</t>
  </si>
  <si>
    <t>SKEPS1_NQ_Ch2.ome.tif: null ch1</t>
  </si>
  <si>
    <t>SKEPS1_NQ_Ch3.ome.tif: null ch1</t>
  </si>
  <si>
    <t>SKEPS2_1_Ch2.ome.tif: null ch1</t>
  </si>
  <si>
    <t>SKEPS2_1_Ch3.ome.tif: null ch1</t>
  </si>
  <si>
    <t>SKEPS2_2_Ch2.ome.tif: null ch1</t>
  </si>
  <si>
    <t>SKEPS2_2_Ch3.ome.tif: null ch1</t>
  </si>
  <si>
    <t>SKEPS2_3_Ch2.ome.tif: null ch1</t>
  </si>
  <si>
    <t>SKEPS2_3_Ch3.ome.tif: null ch1</t>
  </si>
  <si>
    <t>SKEPS3_1_Ch2.ome.tif: null ch1</t>
  </si>
  <si>
    <t>SKEPS3_1_Ch3.ome.tif: null ch1</t>
  </si>
  <si>
    <t>SKEPS3_3_Ch2.ome.tif: null ch1</t>
  </si>
  <si>
    <t>SKEPS3_3_Ch3_smeer_OK.ome.tif: null ch1</t>
  </si>
  <si>
    <t>SKEPS3_NQ_Ch2.ome.tif: null ch1</t>
  </si>
  <si>
    <t>SKEPS3_NQ_Ch3.ome.tif: null ch1</t>
  </si>
  <si>
    <t>SKEPS4_NQ_Ch2.ome.tif: null ch1</t>
  </si>
  <si>
    <t>SKEPS4_NQ_Ch3.ome.tif: null ch1</t>
  </si>
  <si>
    <t>Threshold 1</t>
  </si>
  <si>
    <t>Threshold 30</t>
  </si>
  <si>
    <t>Ch1</t>
  </si>
  <si>
    <t>Ch2</t>
  </si>
  <si>
    <t>Ch3</t>
  </si>
  <si>
    <t>mean</t>
  </si>
  <si>
    <t>mean without red</t>
  </si>
  <si>
    <t>sd without red</t>
  </si>
  <si>
    <t>n = 11</t>
  </si>
  <si>
    <t>n = 7 of 8</t>
  </si>
  <si>
    <t>bekijken via Nikon software</t>
  </si>
  <si>
    <t>opnieuw B/C</t>
  </si>
  <si>
    <t>slechte image</t>
  </si>
  <si>
    <t>Place</t>
  </si>
  <si>
    <t>Stain</t>
  </si>
  <si>
    <t>MaxThickness</t>
  </si>
  <si>
    <t>DAPI</t>
  </si>
  <si>
    <t>Sypro</t>
  </si>
  <si>
    <t>ConA</t>
  </si>
  <si>
    <t>BioRep</t>
  </si>
  <si>
    <t>TecRep</t>
  </si>
  <si>
    <t>Average Thickness</t>
  </si>
  <si>
    <t>Average Thickness (over entire surface)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</si>
</sst>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22" fontId="0" fillId="0" borderId="0" xfId="0" applyNumberFormat="1"/>
    <xf numFmtId="0" fontId="2" fillId="0" borderId="0" xfId="0" applyFont="1"/>
    <xf numFmtId="0" fontId="0" fillId="5" borderId="0" xfId="0" applyFill="1"/>
    <xf numFmtId="22" fontId="0" fillId="5" borderId="0" xfId="0" applyNumberFormat="1" applyFill="1"/>
    <xf numFmtId="2" fontId="0" fillId="0" borderId="0" xfId="0" applyNumberFormat="1"/>
    <xf numFmtId="0" fontId="0" fillId="6" borderId="0" xfId="0" applyFill="1"/>
    <xf numFmtId="2" fontId="0" fillId="6" borderId="0" xfId="0" applyNumberFormat="1" applyFill="1"/>
    <xf numFmtId="1" fontId="0" fillId="0" borderId="0" xfId="0" applyNumberFormat="1" applyAlignment="1"/>
    <xf numFmtId="2" fontId="0" fillId="5" borderId="0" xfId="0" applyNumberFormat="1" applyFill="1"/>
    <xf numFmtId="0" fontId="0" fillId="0" borderId="0" xfId="0" applyAlignment="1">
      <alignment horizontal="left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164" fontId="0" fillId="0" borderId="0" xfId="0" applyNumberFormat="1"/>
    <xf numFmtId="164" fontId="0" fillId="5" borderId="0" xfId="0" applyNumberFormat="1" applyFill="1"/>
    <xf numFmtId="164" fontId="2" fillId="0" borderId="0" xfId="0" applyNumberFormat="1" applyFont="1"/>
    <xf numFmtId="164" fontId="3" fillId="0" borderId="0" xfId="0" applyNumberFormat="1" applyFont="1" applyFill="1"/>
    <xf numFmtId="164" fontId="0" fillId="0" borderId="0" xfId="0" applyNumberFormat="1" applyFont="1"/>
    <xf numFmtId="164" fontId="0" fillId="5" borderId="0" xfId="0" applyNumberFormat="1" applyFont="1" applyFill="1"/>
    <xf numFmtId="164" fontId="0" fillId="9" borderId="0" xfId="0" applyNumberFormat="1" applyFill="1"/>
    <xf numFmtId="164" fontId="0" fillId="0" borderId="0" xfId="0" applyNumberFormat="1" applyFill="1"/>
    <xf numFmtId="0" fontId="0" fillId="5" borderId="0" xfId="0" applyFont="1" applyFill="1"/>
    <xf numFmtId="0" fontId="0" fillId="10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OT_Thickness_Distr!$C$6:$U$6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OT_Thickness_Distr!$C$9:$U$9</c:f>
              <c:numCache>
                <c:formatCode>General</c:formatCode>
                <c:ptCount val="19"/>
                <c:pt idx="0">
                  <c:v>18.440000000000001</c:v>
                </c:pt>
                <c:pt idx="1">
                  <c:v>6.79</c:v>
                </c:pt>
                <c:pt idx="2">
                  <c:v>7.04</c:v>
                </c:pt>
                <c:pt idx="3">
                  <c:v>6.36</c:v>
                </c:pt>
                <c:pt idx="4">
                  <c:v>6</c:v>
                </c:pt>
                <c:pt idx="5">
                  <c:v>5.58</c:v>
                </c:pt>
                <c:pt idx="6">
                  <c:v>5.45</c:v>
                </c:pt>
                <c:pt idx="7">
                  <c:v>5.36</c:v>
                </c:pt>
                <c:pt idx="8">
                  <c:v>4.96</c:v>
                </c:pt>
                <c:pt idx="9">
                  <c:v>4.91</c:v>
                </c:pt>
                <c:pt idx="10">
                  <c:v>4.4000000000000004</c:v>
                </c:pt>
                <c:pt idx="11">
                  <c:v>3.91</c:v>
                </c:pt>
                <c:pt idx="12">
                  <c:v>3.65</c:v>
                </c:pt>
                <c:pt idx="13">
                  <c:v>3.21</c:v>
                </c:pt>
                <c:pt idx="14">
                  <c:v>3.14</c:v>
                </c:pt>
                <c:pt idx="15">
                  <c:v>3.06</c:v>
                </c:pt>
                <c:pt idx="16">
                  <c:v>2.67</c:v>
                </c:pt>
                <c:pt idx="17">
                  <c:v>2.38</c:v>
                </c:pt>
                <c:pt idx="18">
                  <c:v>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7-455C-AB8C-3792F3E00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737983"/>
        <c:axId val="990230207"/>
      </c:scatterChart>
      <c:valAx>
        <c:axId val="170073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90230207"/>
        <c:crosses val="autoZero"/>
        <c:crossBetween val="midCat"/>
      </c:valAx>
      <c:valAx>
        <c:axId val="9902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0073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200025</xdr:colOff>
      <xdr:row>0</xdr:row>
      <xdr:rowOff>0</xdr:rowOff>
    </xdr:from>
    <xdr:to>
      <xdr:col>28</xdr:col>
      <xdr:colOff>504825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023C-44B4-478D-BD07-3B98EC9B8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FEF323A-D538-489E-8E9C-D6B500CC19D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022E35D-E077-48BF-AFDC-102AFE49082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46128E6-986E-40E1-A224-A0B00540F2A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CCB69027-B018-4246-8915-E806F2DACC7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ED4A54-8E8C-4B17-9653-1142BA4A9F6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B88DF0B-C08A-4AFA-97C9-EB4FA67D9AE3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C9E489-37CB-4451-B0BB-43F057ABD8CE}" name="BioMass__3" displayName="BioMass__3" ref="A1:A75" tableType="queryTable" totalsRowShown="0">
  <autoFilter ref="A1:A75" xr:uid="{3302CBCA-C0A4-4BED-889F-67E59A00C82C}"/>
  <tableColumns count="1">
    <tableColumn id="1" xr3:uid="{41555CAF-F012-4FCD-B664-1CC687D7A3DD}" uniqueName="1" name="NO SMACKING" queryTableFieldId="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7301BE-88F8-4FFD-8140-975B7568F658}" name="BioMass__4" displayName="BioMass__4" ref="C1:C111" tableType="queryTable" totalsRowShown="0">
  <autoFilter ref="C1:C111" xr:uid="{A75FCC97-CABB-41F6-9FE4-5232F271A987}"/>
  <tableColumns count="1">
    <tableColumn id="1" xr3:uid="{FB7B67A9-1628-4DBC-83BE-8DE2E8F3F746}" uniqueName="1" name="NO SMACKING" queryTableFieldId="1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961112-15A8-4A4A-AEF0-6F18689FD651}" name="BioMass__6" displayName="BioMass__6" ref="M1:M75" tableType="queryTable" totalsRowShown="0">
  <autoFilter ref="M1:M75" xr:uid="{8FA59DC3-63BB-4B8B-9486-4844172DE4DD}"/>
  <tableColumns count="1">
    <tableColumn id="1" xr3:uid="{5A765B1A-FA93-4A1E-87C8-AB40DBCD72D2}" uniqueName="1" name="SMACKING 2 LAYERS" queryTableFieldId="1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A8E78A-673B-431B-8A1F-50F58840490C}" name="BioMass__7" displayName="BioMass__7" ref="O1:O111" tableType="queryTable" totalsRowShown="0">
  <autoFilter ref="O1:O111" xr:uid="{49F1CC5B-16B7-40D8-A4DE-E94FB32B3CA7}"/>
  <tableColumns count="1">
    <tableColumn id="1" xr3:uid="{DB134DEE-3E75-4C03-9584-B1853C8E0A14}" uniqueName="1" name="SMACKING 2 LAYERS" queryTableFieldId="1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1C457-363F-44FA-AFD4-0765E5564291}" name="BioMass" displayName="BioMass" ref="A1:A75" tableType="queryTable" totalsRowShown="0">
  <autoFilter ref="A1:A75" xr:uid="{E0A2E7D1-291E-43CA-AD54-6634FAC52BFF}"/>
  <tableColumns count="1">
    <tableColumn id="1" xr3:uid="{D122CED5-6663-4167-B3FB-4BC693CF2119}" uniqueName="1" name="Column1" queryTableFieldId="1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2ABA65-84BF-44A8-AD45-41BE862BF7D0}" name="BioMass__2" displayName="BioMass__2" ref="D1:E75" tableType="queryTable" totalsRowShown="0">
  <autoFilter ref="D1:E75" xr:uid="{21FA2079-0216-444A-BB6B-CCA15DAD53F8}"/>
  <tableColumns count="2">
    <tableColumn id="1" xr3:uid="{89064BA6-4EC1-4B84-A018-F5C9766A0DC5}" uniqueName="1" name="Column1" queryTableFieldId="1" dataDxfId="1"/>
    <tableColumn id="2" xr3:uid="{DD727532-EBD9-411E-A481-868E1545C99B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51B9-AC1C-4931-9FA0-BA702D308590}">
  <dimension ref="A1:L23"/>
  <sheetViews>
    <sheetView workbookViewId="0">
      <selection activeCell="D33" sqref="D33"/>
    </sheetView>
  </sheetViews>
  <sheetFormatPr defaultRowHeight="15" x14ac:dyDescent="0.25"/>
  <cols>
    <col min="1" max="1" width="13.7109375" bestFit="1" customWidth="1"/>
    <col min="9" max="9" width="21.7109375" bestFit="1" customWidth="1"/>
  </cols>
  <sheetData>
    <row r="1" spans="3:12" x14ac:dyDescent="0.25">
      <c r="C1" t="s">
        <v>335</v>
      </c>
      <c r="J1" t="s">
        <v>336</v>
      </c>
    </row>
    <row r="3" spans="3:12" x14ac:dyDescent="0.25">
      <c r="C3" t="s">
        <v>332</v>
      </c>
      <c r="D3" t="s">
        <v>333</v>
      </c>
      <c r="E3" t="s">
        <v>334</v>
      </c>
      <c r="J3" t="s">
        <v>340</v>
      </c>
      <c r="K3" t="s">
        <v>341</v>
      </c>
      <c r="L3" t="s">
        <v>342</v>
      </c>
    </row>
    <row r="4" spans="3:12" x14ac:dyDescent="0.25">
      <c r="C4" s="4">
        <v>6.3041799999999997</v>
      </c>
      <c r="D4">
        <v>1.77359</v>
      </c>
      <c r="E4" s="2">
        <v>35.408929999999998</v>
      </c>
      <c r="J4" s="6">
        <v>65.326329999999999</v>
      </c>
      <c r="K4" s="6">
        <v>67.968800000000002</v>
      </c>
      <c r="L4" s="6">
        <v>33.739220000000003</v>
      </c>
    </row>
    <row r="5" spans="3:12" x14ac:dyDescent="0.25">
      <c r="C5">
        <v>2.8077999999999999</v>
      </c>
      <c r="D5">
        <v>1.25234</v>
      </c>
      <c r="E5" s="2">
        <v>8.4909300000000005</v>
      </c>
      <c r="J5" s="6">
        <v>78.613799999999998</v>
      </c>
      <c r="K5" s="6">
        <v>74.865650000000002</v>
      </c>
      <c r="L5" s="6">
        <v>4.6491300000000004</v>
      </c>
    </row>
    <row r="6" spans="3:12" x14ac:dyDescent="0.25">
      <c r="C6">
        <v>4.4780600000000002</v>
      </c>
      <c r="D6">
        <v>3.4485399999999999</v>
      </c>
      <c r="E6" s="2">
        <v>39.708410000000001</v>
      </c>
      <c r="J6">
        <v>21.806640000000002</v>
      </c>
      <c r="K6">
        <v>36.30256</v>
      </c>
      <c r="L6">
        <v>2.0781900000000002</v>
      </c>
    </row>
    <row r="7" spans="3:12" x14ac:dyDescent="0.25">
      <c r="C7">
        <v>4.3648499999999997</v>
      </c>
      <c r="D7">
        <v>4.2042599999999997</v>
      </c>
      <c r="E7">
        <v>1.4192499999999999</v>
      </c>
      <c r="J7">
        <v>19.893989999999999</v>
      </c>
      <c r="K7">
        <v>30.239799999999999</v>
      </c>
      <c r="L7">
        <v>1.91858</v>
      </c>
    </row>
    <row r="8" spans="3:12" x14ac:dyDescent="0.25">
      <c r="C8">
        <v>1.9347000000000001</v>
      </c>
      <c r="D8">
        <v>2.9061599999999999</v>
      </c>
      <c r="E8">
        <v>1.4711700000000001</v>
      </c>
      <c r="J8" s="3">
        <v>1.81938</v>
      </c>
      <c r="K8">
        <v>12.26877</v>
      </c>
      <c r="L8">
        <v>24.129580000000001</v>
      </c>
    </row>
    <row r="9" spans="3:12" x14ac:dyDescent="0.25">
      <c r="C9">
        <v>0.53832999999999998</v>
      </c>
      <c r="D9">
        <v>0.82143999999999995</v>
      </c>
      <c r="E9">
        <v>3.9433199999999999</v>
      </c>
      <c r="J9" s="3">
        <v>3.40381</v>
      </c>
      <c r="K9">
        <v>9.6792899999999999</v>
      </c>
      <c r="L9">
        <v>21.652830000000002</v>
      </c>
    </row>
    <row r="10" spans="3:12" x14ac:dyDescent="0.25">
      <c r="C10" s="3">
        <v>9.5501699999999996</v>
      </c>
      <c r="D10">
        <v>0.10503</v>
      </c>
      <c r="E10">
        <v>1.13476</v>
      </c>
      <c r="J10" s="3">
        <v>0.82901999999999998</v>
      </c>
      <c r="K10">
        <v>33.939779999999999</v>
      </c>
      <c r="L10">
        <v>41.80097</v>
      </c>
    </row>
    <row r="11" spans="3:12" x14ac:dyDescent="0.25">
      <c r="C11" s="3">
        <v>11.14242</v>
      </c>
      <c r="D11">
        <v>0.47960000000000003</v>
      </c>
      <c r="E11">
        <v>3.5799699999999999</v>
      </c>
      <c r="J11">
        <v>7.5470600000000001</v>
      </c>
      <c r="K11">
        <v>21.38654</v>
      </c>
      <c r="L11">
        <v>33.207030000000003</v>
      </c>
    </row>
    <row r="12" spans="3:12" x14ac:dyDescent="0.25">
      <c r="C12" s="5">
        <v>7.6876499999999997</v>
      </c>
      <c r="D12" s="6">
        <v>9.7720000000000001E-2</v>
      </c>
      <c r="E12" s="7">
        <v>25.172059999999998</v>
      </c>
      <c r="J12">
        <v>10.435919999999999</v>
      </c>
      <c r="K12">
        <v>21.601279999999999</v>
      </c>
      <c r="L12">
        <v>12.123519999999999</v>
      </c>
    </row>
    <row r="13" spans="3:12" x14ac:dyDescent="0.25">
      <c r="C13">
        <v>3.6893500000000001</v>
      </c>
      <c r="D13">
        <v>1.3650500000000001</v>
      </c>
      <c r="E13">
        <v>2.2101799999999998</v>
      </c>
      <c r="J13">
        <v>10.17226</v>
      </c>
      <c r="K13">
        <v>16.417809999999999</v>
      </c>
      <c r="L13">
        <v>25.241779999999999</v>
      </c>
    </row>
    <row r="14" spans="3:12" x14ac:dyDescent="0.25">
      <c r="C14">
        <v>0.74385000000000001</v>
      </c>
      <c r="D14">
        <v>2.6108899999999999</v>
      </c>
      <c r="E14">
        <v>1.32267</v>
      </c>
      <c r="J14" s="8">
        <v>8.5158299999999993</v>
      </c>
      <c r="K14">
        <v>18.157080000000001</v>
      </c>
      <c r="L14">
        <v>31.994759999999999</v>
      </c>
    </row>
    <row r="15" spans="3:12" x14ac:dyDescent="0.25">
      <c r="C15">
        <v>6.9402200000000001</v>
      </c>
      <c r="D15">
        <v>0.29049999999999998</v>
      </c>
      <c r="E15">
        <v>0.76478000000000002</v>
      </c>
      <c r="J15">
        <v>8.7051700000000007</v>
      </c>
      <c r="K15">
        <v>11.1524</v>
      </c>
      <c r="L15">
        <v>25.19218</v>
      </c>
    </row>
    <row r="16" spans="3:12" x14ac:dyDescent="0.25">
      <c r="C16">
        <v>2.8580399999999999</v>
      </c>
      <c r="D16">
        <v>0.37280000000000002</v>
      </c>
      <c r="E16">
        <v>0.16639000000000001</v>
      </c>
      <c r="I16" s="9" t="s">
        <v>246</v>
      </c>
      <c r="J16" s="9">
        <f>AVERAGE(J4:J15)</f>
        <v>19.755767500000001</v>
      </c>
      <c r="K16" s="9">
        <f>AVERAGE(K4:K15)</f>
        <v>29.498313333333332</v>
      </c>
      <c r="L16" s="9">
        <f>AVERAGE(L4:L15)</f>
        <v>21.47731416666667</v>
      </c>
    </row>
    <row r="17" spans="1:12" x14ac:dyDescent="0.25">
      <c r="C17">
        <v>6.8499600000000003</v>
      </c>
      <c r="D17">
        <v>0.13613</v>
      </c>
      <c r="E17">
        <v>3.5032899999999998</v>
      </c>
      <c r="I17" s="9" t="s">
        <v>337</v>
      </c>
      <c r="J17" s="9">
        <f>STDEV(J4:J15)</f>
        <v>25.349734145506108</v>
      </c>
      <c r="K17" s="9">
        <f>STDEV(K4:K15)</f>
        <v>21.445190836972515</v>
      </c>
      <c r="L17" s="9"/>
    </row>
    <row r="18" spans="1:12" x14ac:dyDescent="0.25">
      <c r="C18">
        <v>1.12113</v>
      </c>
      <c r="D18">
        <v>0.31206</v>
      </c>
      <c r="E18">
        <v>2.5210699999999999</v>
      </c>
      <c r="I18" s="9" t="s">
        <v>338</v>
      </c>
      <c r="J18" s="9">
        <f>AVERAGE(J4:J7,J11:J15)</f>
        <v>25.668555555555557</v>
      </c>
      <c r="K18" s="9"/>
      <c r="L18" s="9"/>
    </row>
    <row r="19" spans="1:12" x14ac:dyDescent="0.25">
      <c r="B19" t="s">
        <v>246</v>
      </c>
      <c r="C19">
        <f>AVERAGE(C4:C18)</f>
        <v>4.7340473333333328</v>
      </c>
      <c r="I19" s="9" t="s">
        <v>339</v>
      </c>
      <c r="J19" s="9">
        <f>STDEV(J4:J7,J11:J15)</f>
        <v>26.941435069554615</v>
      </c>
      <c r="K19" s="9"/>
      <c r="L19" s="9"/>
    </row>
    <row r="20" spans="1:12" x14ac:dyDescent="0.25">
      <c r="B20" t="s">
        <v>247</v>
      </c>
      <c r="C20">
        <f>STDEV(C4:C18)</f>
        <v>3.248449566277662</v>
      </c>
      <c r="I20" s="9"/>
      <c r="J20" s="9"/>
      <c r="K20" s="9"/>
      <c r="L20" s="9"/>
    </row>
    <row r="21" spans="1:12" x14ac:dyDescent="0.25">
      <c r="I21" s="9" t="s">
        <v>345</v>
      </c>
      <c r="J21" s="9">
        <f>AVERAGE(J6:J7,J9,J11:J15)</f>
        <v>11.310084999999999</v>
      </c>
      <c r="K21" s="9"/>
      <c r="L21" s="9"/>
    </row>
    <row r="22" spans="1:12" x14ac:dyDescent="0.25">
      <c r="A22" t="s">
        <v>248</v>
      </c>
      <c r="B22" t="s">
        <v>246</v>
      </c>
      <c r="C22">
        <f>AVERAGE(C4:C9,C13:C18)</f>
        <v>3.552539166666667</v>
      </c>
    </row>
    <row r="23" spans="1:12" x14ac:dyDescent="0.25">
      <c r="B23" t="s">
        <v>247</v>
      </c>
      <c r="C23">
        <f>STDEV(C4:C9,C13:C18)</f>
        <v>2.2961699161566584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FDF1-9D1F-4C1B-B7A7-C1D58C4A9EA2}">
  <dimension ref="A1:M40"/>
  <sheetViews>
    <sheetView workbookViewId="0">
      <selection activeCell="P24" sqref="P24"/>
    </sheetView>
  </sheetViews>
  <sheetFormatPr defaultRowHeight="15" x14ac:dyDescent="0.25"/>
  <cols>
    <col min="1" max="1" width="46.7109375" bestFit="1" customWidth="1"/>
    <col min="2" max="4" width="12" bestFit="1" customWidth="1"/>
    <col min="5" max="5" width="26.28515625" bestFit="1" customWidth="1"/>
    <col min="6" max="6" width="10.5703125" bestFit="1" customWidth="1"/>
    <col min="7" max="9" width="12" bestFit="1" customWidth="1"/>
    <col min="10" max="10" width="9.28515625" bestFit="1" customWidth="1"/>
    <col min="11" max="11" width="9.5703125" bestFit="1" customWidth="1"/>
    <col min="12" max="12" width="9.28515625" bestFit="1" customWidth="1"/>
  </cols>
  <sheetData>
    <row r="1" spans="1:13" x14ac:dyDescent="0.25">
      <c r="B1" t="s">
        <v>491</v>
      </c>
      <c r="C1" t="s">
        <v>492</v>
      </c>
      <c r="D1" t="s">
        <v>493</v>
      </c>
      <c r="F1" t="s">
        <v>409</v>
      </c>
      <c r="J1" t="s">
        <v>510</v>
      </c>
    </row>
    <row r="2" spans="1:13" x14ac:dyDescent="0.25">
      <c r="A2" t="s">
        <v>445</v>
      </c>
      <c r="B2" s="23">
        <v>2.7951100000000002</v>
      </c>
      <c r="C2" s="23">
        <v>3.01654</v>
      </c>
      <c r="D2" s="23">
        <v>1.6852</v>
      </c>
      <c r="F2" s="23">
        <v>0.72397999999999996</v>
      </c>
      <c r="G2" s="23">
        <v>1.6794199999999999</v>
      </c>
      <c r="H2" s="23">
        <v>0.89178000000000002</v>
      </c>
      <c r="I2" s="23"/>
      <c r="J2" s="23">
        <v>6.3979900000000001</v>
      </c>
      <c r="K2" s="23">
        <v>0.57994000000000001</v>
      </c>
      <c r="L2" s="23">
        <v>56.456699999999998</v>
      </c>
      <c r="M2" s="23"/>
    </row>
    <row r="3" spans="1:13" x14ac:dyDescent="0.25">
      <c r="A3" t="s">
        <v>448</v>
      </c>
      <c r="B3" s="23">
        <v>5.6900700000000004</v>
      </c>
      <c r="C3" s="23">
        <v>5.4297800000000001</v>
      </c>
      <c r="D3" s="23">
        <v>1.0581799999999999</v>
      </c>
      <c r="F3" s="23">
        <v>0.62765000000000004</v>
      </c>
      <c r="G3" s="23">
        <v>1.19859</v>
      </c>
      <c r="H3" s="23">
        <v>1.3341799999999999</v>
      </c>
      <c r="I3" s="23"/>
      <c r="J3" s="23">
        <v>7.3582799999999997</v>
      </c>
      <c r="K3" s="23">
        <v>1.56918</v>
      </c>
      <c r="L3" s="23">
        <v>4.8953800000000003</v>
      </c>
      <c r="M3" s="23"/>
    </row>
    <row r="4" spans="1:13" x14ac:dyDescent="0.25">
      <c r="A4" t="s">
        <v>451</v>
      </c>
      <c r="B4" s="23">
        <v>1.5884499999999999</v>
      </c>
      <c r="C4" s="23">
        <v>2.5867599999999999</v>
      </c>
      <c r="D4" s="23">
        <v>1.8926099999999999</v>
      </c>
      <c r="F4" s="23">
        <v>0.75502999999999998</v>
      </c>
      <c r="G4" s="23">
        <v>1.1967300000000001</v>
      </c>
      <c r="H4" s="23">
        <v>1.05253</v>
      </c>
      <c r="I4" s="23"/>
      <c r="J4" s="23">
        <v>6.4262600000000001</v>
      </c>
      <c r="K4" s="23">
        <v>1.66597</v>
      </c>
      <c r="L4" s="23">
        <v>7.0721499999999997</v>
      </c>
      <c r="M4" s="23"/>
    </row>
    <row r="5" spans="1:13" x14ac:dyDescent="0.25">
      <c r="A5" t="s">
        <v>454</v>
      </c>
      <c r="B5" s="23">
        <v>1.06755</v>
      </c>
      <c r="C5" s="23">
        <v>1.6211199999999999</v>
      </c>
      <c r="D5" s="23">
        <v>0.51334000000000002</v>
      </c>
      <c r="F5" s="23">
        <v>0.58381000000000005</v>
      </c>
      <c r="G5" s="23">
        <v>1.4651099999999999</v>
      </c>
      <c r="H5" s="23">
        <v>0.86682999999999999</v>
      </c>
      <c r="I5" s="23"/>
      <c r="J5" s="23">
        <v>8.7057900000000004</v>
      </c>
      <c r="K5" s="23">
        <v>5.6531399999999996</v>
      </c>
      <c r="L5" s="23">
        <v>27.051539999999999</v>
      </c>
      <c r="M5" s="23"/>
    </row>
    <row r="6" spans="1:13" x14ac:dyDescent="0.25">
      <c r="A6" t="s">
        <v>358</v>
      </c>
      <c r="B6" s="24">
        <v>0.27549000000000001</v>
      </c>
      <c r="C6" s="23">
        <v>0.86826000000000003</v>
      </c>
      <c r="D6" s="23">
        <v>0.73443999999999998</v>
      </c>
      <c r="F6" s="23">
        <v>0.45437</v>
      </c>
      <c r="G6" s="23">
        <v>0.85180999999999996</v>
      </c>
      <c r="H6" s="23">
        <v>0.74626000000000003</v>
      </c>
      <c r="I6" s="23"/>
      <c r="J6" s="23">
        <v>10.11631</v>
      </c>
      <c r="K6" s="23">
        <v>15.904920000000001</v>
      </c>
      <c r="L6" s="23">
        <v>4.9023000000000003</v>
      </c>
      <c r="M6" s="23"/>
    </row>
    <row r="7" spans="1:13" x14ac:dyDescent="0.25">
      <c r="A7" t="s">
        <v>359</v>
      </c>
      <c r="B7" s="23">
        <v>3.40381</v>
      </c>
      <c r="C7" s="24">
        <v>9.6792899999999999</v>
      </c>
      <c r="D7" s="23">
        <v>0.83704999999999996</v>
      </c>
      <c r="F7" s="23">
        <v>1.02732</v>
      </c>
      <c r="G7" s="23">
        <v>1.10487</v>
      </c>
      <c r="H7" s="23">
        <v>1.26837</v>
      </c>
      <c r="I7" s="23"/>
      <c r="J7" s="23">
        <v>4.8647299999999998</v>
      </c>
      <c r="K7" s="23">
        <v>1.80559</v>
      </c>
      <c r="L7" s="23">
        <v>2.95113</v>
      </c>
      <c r="M7" s="23"/>
    </row>
    <row r="8" spans="1:13" x14ac:dyDescent="0.25">
      <c r="A8" t="s">
        <v>360</v>
      </c>
      <c r="B8" s="23">
        <v>2.9615800000000001</v>
      </c>
      <c r="C8" s="23">
        <v>1.0737000000000001</v>
      </c>
      <c r="D8" s="23">
        <v>0.55169000000000001</v>
      </c>
      <c r="F8" s="23">
        <v>0.82767000000000002</v>
      </c>
      <c r="G8" s="23">
        <v>1.5172099999999999</v>
      </c>
      <c r="H8" s="23">
        <v>0.97965999999999998</v>
      </c>
      <c r="I8" s="23"/>
      <c r="J8" s="23">
        <v>3.0636999999999999</v>
      </c>
      <c r="K8" s="23">
        <v>4.4741900000000001</v>
      </c>
      <c r="L8" s="23">
        <v>16.631160000000001</v>
      </c>
      <c r="M8" s="23"/>
    </row>
    <row r="9" spans="1:13" x14ac:dyDescent="0.25">
      <c r="A9" t="s">
        <v>361</v>
      </c>
      <c r="B9" s="23">
        <v>0.97358999999999996</v>
      </c>
      <c r="C9" s="23">
        <v>1.8137300000000001</v>
      </c>
      <c r="D9" s="24">
        <v>4.3692099999999998</v>
      </c>
      <c r="F9" s="23">
        <v>0.58745999999999998</v>
      </c>
      <c r="G9" s="23">
        <v>1.05287</v>
      </c>
      <c r="H9" s="23">
        <v>0.51290999999999998</v>
      </c>
      <c r="I9" s="23"/>
      <c r="J9" s="23">
        <v>4.35107</v>
      </c>
      <c r="K9" s="23">
        <v>1.55735</v>
      </c>
      <c r="L9" s="23">
        <v>4.7717400000000003</v>
      </c>
      <c r="M9" s="23"/>
    </row>
    <row r="10" spans="1:13" x14ac:dyDescent="0.25">
      <c r="A10" t="s">
        <v>362</v>
      </c>
      <c r="B10" s="23">
        <v>10.435919999999999</v>
      </c>
      <c r="C10" s="23">
        <v>0.68439000000000005</v>
      </c>
      <c r="D10" s="23">
        <v>1.1589799999999999</v>
      </c>
      <c r="F10" s="23">
        <v>0.62604000000000004</v>
      </c>
      <c r="G10" s="23">
        <v>1.3454900000000001</v>
      </c>
      <c r="H10" s="23">
        <v>1.1370499999999999</v>
      </c>
      <c r="I10" s="23"/>
      <c r="J10" s="23">
        <v>4.1862300000000001</v>
      </c>
      <c r="K10" s="23">
        <v>1.17672</v>
      </c>
      <c r="L10" s="23">
        <v>2.4258500000000001</v>
      </c>
      <c r="M10" s="23"/>
    </row>
    <row r="11" spans="1:13" x14ac:dyDescent="0.25">
      <c r="A11" t="s">
        <v>363</v>
      </c>
      <c r="B11" s="23">
        <v>10.17226</v>
      </c>
      <c r="C11" s="23">
        <v>1.7716799999999999</v>
      </c>
      <c r="D11" s="23">
        <v>0.64634999999999998</v>
      </c>
      <c r="F11" s="23">
        <v>1.0119400000000001</v>
      </c>
      <c r="G11" s="23">
        <v>1.0388500000000001</v>
      </c>
      <c r="H11" s="23">
        <v>0.91471000000000002</v>
      </c>
      <c r="I11" s="23"/>
      <c r="J11" s="23">
        <v>1.1051599999999999</v>
      </c>
      <c r="K11" s="23">
        <v>1.5070399999999999</v>
      </c>
      <c r="L11" s="23">
        <v>1.6858500000000001</v>
      </c>
      <c r="M11" s="23"/>
    </row>
    <row r="12" spans="1:13" x14ac:dyDescent="0.25">
      <c r="A12" t="s">
        <v>364</v>
      </c>
      <c r="B12" s="23">
        <v>8.5158299999999993</v>
      </c>
      <c r="C12" s="23">
        <v>2.7510699999999999</v>
      </c>
      <c r="D12" s="23">
        <v>0.78925000000000001</v>
      </c>
      <c r="F12" s="23">
        <v>0.75144999999999995</v>
      </c>
      <c r="G12" s="23">
        <v>0.60995999999999995</v>
      </c>
      <c r="H12" s="23">
        <v>0.85211999999999999</v>
      </c>
      <c r="I12" s="23"/>
      <c r="J12" s="23">
        <v>1.97281</v>
      </c>
      <c r="K12" s="23">
        <v>2.8005900000000001</v>
      </c>
      <c r="L12" s="23">
        <v>2.07775</v>
      </c>
      <c r="M12" s="23"/>
    </row>
    <row r="13" spans="1:13" x14ac:dyDescent="0.25">
      <c r="A13" t="s">
        <v>365</v>
      </c>
      <c r="B13" s="23">
        <v>1.3054699999999999</v>
      </c>
      <c r="C13" s="23">
        <v>1.42605</v>
      </c>
      <c r="D13" s="23">
        <v>0.46590999999999999</v>
      </c>
      <c r="F13" s="23">
        <v>1.3793599999999999</v>
      </c>
      <c r="G13" s="23">
        <v>0.13386999999999999</v>
      </c>
      <c r="H13" s="23">
        <v>1.43405</v>
      </c>
      <c r="I13" s="23"/>
      <c r="J13" s="23">
        <v>0.89893000000000001</v>
      </c>
      <c r="K13" s="23">
        <v>5.3212700000000002</v>
      </c>
      <c r="L13" s="23">
        <v>0.96245000000000003</v>
      </c>
      <c r="M13" s="23"/>
    </row>
    <row r="14" spans="1:13" x14ac:dyDescent="0.25">
      <c r="A14" s="11" t="s">
        <v>494</v>
      </c>
      <c r="B14" s="25">
        <v>4.0987608333333334</v>
      </c>
      <c r="C14" s="25">
        <v>2.7268641666666666</v>
      </c>
      <c r="D14" s="25">
        <v>1.2251841666666665</v>
      </c>
      <c r="E14" s="11" t="s">
        <v>494</v>
      </c>
      <c r="F14" s="25">
        <f>AVERAGE(F2:F13)</f>
        <v>0.77967333333333333</v>
      </c>
      <c r="G14" s="25">
        <f t="shared" ref="G14:L14" si="0">AVERAGE(G2:G13)</f>
        <v>1.0995649999999999</v>
      </c>
      <c r="H14" s="25">
        <f t="shared" si="0"/>
        <v>0.99920416666666656</v>
      </c>
      <c r="I14" s="25"/>
      <c r="J14" s="25">
        <f t="shared" si="0"/>
        <v>4.9539383333333333</v>
      </c>
      <c r="K14" s="25">
        <f t="shared" si="0"/>
        <v>3.667991666666667</v>
      </c>
      <c r="L14" s="25">
        <f t="shared" si="0"/>
        <v>10.990333333333332</v>
      </c>
      <c r="M14" s="23"/>
    </row>
    <row r="15" spans="1:13" x14ac:dyDescent="0.25">
      <c r="A15" s="11" t="s">
        <v>337</v>
      </c>
      <c r="B15" s="25">
        <v>3.6957205177695558</v>
      </c>
      <c r="C15" s="25">
        <v>2.5363923296161435</v>
      </c>
      <c r="D15" s="25">
        <v>1.0882689742259857</v>
      </c>
      <c r="E15" s="11" t="s">
        <v>337</v>
      </c>
      <c r="F15" s="25">
        <f>_xlfn.STDEV.S(F2:F13)</f>
        <v>0.25397834848067213</v>
      </c>
      <c r="G15" s="25">
        <f t="shared" ref="G15:L15" si="1">_xlfn.STDEV.S(G2:G13)</f>
        <v>0.42249967336189648</v>
      </c>
      <c r="H15" s="25">
        <f t="shared" si="1"/>
        <v>0.26185973033662474</v>
      </c>
      <c r="I15" s="25"/>
      <c r="J15" s="25">
        <f t="shared" si="1"/>
        <v>2.9455273657772079</v>
      </c>
      <c r="K15" s="25">
        <f t="shared" si="1"/>
        <v>4.2057056341222783</v>
      </c>
      <c r="L15" s="25">
        <f t="shared" si="1"/>
        <v>16.208170256064371</v>
      </c>
      <c r="M15" s="23"/>
    </row>
    <row r="16" spans="1:13" x14ac:dyDescent="0.25">
      <c r="A16" s="11" t="s">
        <v>495</v>
      </c>
      <c r="B16" s="25">
        <v>4.4463309090909098</v>
      </c>
      <c r="C16" s="25">
        <v>2.0948254545454543</v>
      </c>
      <c r="D16" s="25">
        <v>0.9393636363636364</v>
      </c>
    </row>
    <row r="17" spans="1:12" x14ac:dyDescent="0.25">
      <c r="A17" s="11" t="s">
        <v>496</v>
      </c>
      <c r="B17" s="25">
        <v>3.664636369435458</v>
      </c>
      <c r="C17" s="25">
        <v>1.3429713068145843</v>
      </c>
      <c r="D17" s="25">
        <v>0.47371905083652116</v>
      </c>
    </row>
    <row r="20" spans="1:12" x14ac:dyDescent="0.25">
      <c r="A20" s="11" t="s">
        <v>497</v>
      </c>
      <c r="B20" s="23"/>
    </row>
    <row r="24" spans="1:12" x14ac:dyDescent="0.25">
      <c r="B24" t="s">
        <v>491</v>
      </c>
      <c r="C24" t="s">
        <v>492</v>
      </c>
      <c r="D24" t="s">
        <v>493</v>
      </c>
    </row>
    <row r="25" spans="1:12" x14ac:dyDescent="0.25">
      <c r="A25" t="s">
        <v>367</v>
      </c>
      <c r="B25" s="23">
        <v>0.1671</v>
      </c>
      <c r="C25" s="23">
        <v>0.32129999999999997</v>
      </c>
      <c r="D25" s="23">
        <v>0.10704</v>
      </c>
      <c r="F25" s="23">
        <v>1.7526600000000001</v>
      </c>
      <c r="G25" s="23">
        <v>1.8036099999999999</v>
      </c>
      <c r="H25" s="23">
        <v>1.9491799999999999</v>
      </c>
      <c r="J25" s="23">
        <v>0.86304000000000003</v>
      </c>
      <c r="K25" s="23">
        <v>1.8611200000000001</v>
      </c>
      <c r="L25" s="23">
        <v>0.31320999999999999</v>
      </c>
    </row>
    <row r="26" spans="1:12" x14ac:dyDescent="0.25">
      <c r="A26" t="s">
        <v>368</v>
      </c>
      <c r="B26" s="23">
        <v>0.37286000000000002</v>
      </c>
      <c r="C26" s="23">
        <v>0.31085000000000002</v>
      </c>
      <c r="D26" s="23">
        <v>0.26413999999999999</v>
      </c>
      <c r="F26" s="23">
        <v>1.5099</v>
      </c>
      <c r="G26" s="23">
        <v>1.8784799999999999</v>
      </c>
      <c r="H26" s="23">
        <v>1.78816</v>
      </c>
      <c r="J26" s="23">
        <v>2.3355999999999999</v>
      </c>
      <c r="K26" s="23">
        <v>1.4145099999999999</v>
      </c>
      <c r="L26" s="23">
        <v>0.75190000000000001</v>
      </c>
    </row>
    <row r="27" spans="1:12" x14ac:dyDescent="0.25">
      <c r="A27" t="s">
        <v>369</v>
      </c>
      <c r="B27" s="23">
        <v>0.13242999999999999</v>
      </c>
      <c r="C27" s="23">
        <v>0.14721999999999999</v>
      </c>
      <c r="D27" s="29">
        <v>0.12475</v>
      </c>
      <c r="E27" t="s">
        <v>500</v>
      </c>
      <c r="F27" s="23">
        <v>1.9157200000000001</v>
      </c>
      <c r="G27" s="23">
        <v>1.9147000000000001</v>
      </c>
      <c r="H27" s="23">
        <v>1.97641</v>
      </c>
      <c r="J27" s="23">
        <v>0.45368999999999998</v>
      </c>
      <c r="K27" s="23">
        <v>4.3455500000000002</v>
      </c>
      <c r="L27" s="23">
        <v>0.47516999999999998</v>
      </c>
    </row>
    <row r="28" spans="1:12" x14ac:dyDescent="0.25">
      <c r="A28" s="12" t="s">
        <v>370</v>
      </c>
      <c r="B28" s="24">
        <v>1.9347000000000001</v>
      </c>
      <c r="C28" s="24">
        <v>2.9061599999999999</v>
      </c>
      <c r="D28" s="24">
        <v>1.4711700000000001</v>
      </c>
      <c r="E28" t="s">
        <v>499</v>
      </c>
      <c r="F28" s="23">
        <v>1.50203</v>
      </c>
      <c r="G28" s="23">
        <v>1.7352700000000001</v>
      </c>
      <c r="H28" s="23">
        <v>1.9862299999999999</v>
      </c>
      <c r="J28" s="23">
        <v>1.45418</v>
      </c>
      <c r="K28" s="23">
        <v>13.13081</v>
      </c>
      <c r="L28" s="23">
        <v>0.45489000000000002</v>
      </c>
    </row>
    <row r="29" spans="1:12" x14ac:dyDescent="0.25">
      <c r="A29" t="s">
        <v>371</v>
      </c>
      <c r="B29" s="23">
        <v>0.53832999999999998</v>
      </c>
      <c r="C29" s="23">
        <v>0.82143999999999995</v>
      </c>
      <c r="D29" s="23">
        <v>0.19747999999999999</v>
      </c>
      <c r="F29" s="23">
        <v>1.55477</v>
      </c>
      <c r="G29" s="23">
        <v>1.77559</v>
      </c>
      <c r="H29" s="23">
        <v>1.85653</v>
      </c>
      <c r="J29" s="23">
        <v>1.69516</v>
      </c>
      <c r="K29" s="23">
        <v>2.74159</v>
      </c>
      <c r="L29" s="23">
        <v>0.43897000000000003</v>
      </c>
    </row>
    <row r="30" spans="1:12" x14ac:dyDescent="0.25">
      <c r="A30" t="s">
        <v>372</v>
      </c>
      <c r="B30" s="23">
        <v>0.14351</v>
      </c>
      <c r="C30" s="23">
        <v>9.8449999999999996E-2</v>
      </c>
      <c r="D30" s="23">
        <v>5.9540000000000003E-2</v>
      </c>
      <c r="F30" s="23">
        <v>1.69336</v>
      </c>
      <c r="G30" s="23">
        <v>1.82117</v>
      </c>
      <c r="H30" s="23">
        <v>1.6153299999999999</v>
      </c>
      <c r="J30" s="23">
        <v>1.2126699999999999</v>
      </c>
      <c r="K30" s="23">
        <v>0.70803000000000005</v>
      </c>
      <c r="L30" s="23">
        <v>1.7927999999999999</v>
      </c>
    </row>
    <row r="31" spans="1:12" x14ac:dyDescent="0.25">
      <c r="A31" t="s">
        <v>374</v>
      </c>
      <c r="B31" s="23">
        <v>0.16758999999999999</v>
      </c>
      <c r="C31" s="23">
        <v>9.7720000000000001E-2</v>
      </c>
      <c r="D31" s="23">
        <v>7.0680000000000007E-2</v>
      </c>
      <c r="F31" s="23">
        <v>1.87866</v>
      </c>
      <c r="G31" s="23">
        <v>1.99482</v>
      </c>
      <c r="H31" s="23">
        <v>1.89551</v>
      </c>
      <c r="J31" s="23">
        <v>1.2213700000000001</v>
      </c>
      <c r="K31" s="23">
        <v>0.15848000000000001</v>
      </c>
      <c r="L31" s="23">
        <v>0.52998000000000001</v>
      </c>
    </row>
    <row r="32" spans="1:12" x14ac:dyDescent="0.25">
      <c r="A32" t="s">
        <v>375</v>
      </c>
      <c r="B32" s="23">
        <v>0.13098000000000001</v>
      </c>
      <c r="C32" s="29">
        <v>0.25897999999999999</v>
      </c>
      <c r="D32" s="23">
        <v>9.8030000000000006E-2</v>
      </c>
      <c r="E32" t="s">
        <v>500</v>
      </c>
      <c r="F32" s="23"/>
      <c r="G32" s="23"/>
      <c r="H32" s="23"/>
    </row>
    <row r="33" spans="1:12" x14ac:dyDescent="0.25">
      <c r="A33" s="12" t="s">
        <v>380</v>
      </c>
      <c r="B33" s="24">
        <v>1.12113</v>
      </c>
      <c r="C33" s="24">
        <v>0.31206</v>
      </c>
      <c r="D33" s="24">
        <v>2.5210699999999999</v>
      </c>
      <c r="E33" t="s">
        <v>501</v>
      </c>
    </row>
    <row r="34" spans="1:12" x14ac:dyDescent="0.25">
      <c r="A34" s="11" t="s">
        <v>494</v>
      </c>
      <c r="B34" s="25">
        <f>AVERAGE(B25:B33)</f>
        <v>0.52318111111111121</v>
      </c>
      <c r="C34" s="25">
        <f t="shared" ref="C34:D34" si="2">AVERAGE(C25:C33)</f>
        <v>0.58601999999999999</v>
      </c>
      <c r="D34" s="25">
        <f t="shared" si="2"/>
        <v>0.54598888888888886</v>
      </c>
      <c r="F34" s="25">
        <f>AVERAGE(F25:F31)</f>
        <v>1.6867285714285714</v>
      </c>
      <c r="G34" s="25">
        <f t="shared" ref="G34:H34" si="3">AVERAGE(G25:G31)</f>
        <v>1.8462342857142857</v>
      </c>
      <c r="H34" s="25">
        <f t="shared" si="3"/>
        <v>1.8667642857142857</v>
      </c>
      <c r="J34" s="25">
        <f>AVERAGE(J25:J31)</f>
        <v>1.3193871428571426</v>
      </c>
      <c r="K34" s="25">
        <f t="shared" ref="K34:L34" si="4">AVERAGE(K25:K31)</f>
        <v>3.480012857142857</v>
      </c>
      <c r="L34" s="25">
        <f t="shared" si="4"/>
        <v>0.67956000000000005</v>
      </c>
    </row>
    <row r="35" spans="1:12" x14ac:dyDescent="0.25">
      <c r="A35" s="11" t="s">
        <v>337</v>
      </c>
      <c r="B35" s="25">
        <f>_xlfn.STDEV.S(B25:B33)</f>
        <v>0.62014629964316559</v>
      </c>
      <c r="C35" s="25">
        <f t="shared" ref="C35:D35" si="5">_xlfn.STDEV.S(C25:C33)</f>
        <v>0.89686840460292738</v>
      </c>
      <c r="D35" s="25">
        <f t="shared" si="5"/>
        <v>0.8653857002580474</v>
      </c>
      <c r="F35" s="25">
        <f>_xlfn.STDEV.S(F25:F31)</f>
        <v>0.17149375464124747</v>
      </c>
      <c r="G35" s="25">
        <f t="shared" ref="G35:H35" si="6">_xlfn.STDEV.S(G25:G31)</f>
        <v>8.9026017331478788E-2</v>
      </c>
      <c r="H35" s="25">
        <f t="shared" si="6"/>
        <v>0.13128561737133063</v>
      </c>
      <c r="J35" s="25">
        <f>_xlfn.STDEV.S(J25:J31)</f>
        <v>0.60149024546577345</v>
      </c>
      <c r="K35" s="25">
        <f t="shared" ref="K35:L35" si="7">_xlfn.STDEV.S(K25:K31)</f>
        <v>4.4728047496573273</v>
      </c>
      <c r="L35" s="25">
        <f t="shared" si="7"/>
        <v>0.50847128748829085</v>
      </c>
    </row>
    <row r="36" spans="1:12" x14ac:dyDescent="0.25">
      <c r="A36" s="11" t="s">
        <v>495</v>
      </c>
      <c r="B36" s="25">
        <f>AVERAGE(B25:B27,B29:B32)</f>
        <v>0.23611428571428572</v>
      </c>
      <c r="C36" s="25">
        <f t="shared" ref="C36:D36" si="8">AVERAGE(C25:C27,C29:C32)</f>
        <v>0.29370857142857137</v>
      </c>
      <c r="D36" s="25">
        <f t="shared" si="8"/>
        <v>0.13166571428571427</v>
      </c>
    </row>
    <row r="37" spans="1:12" x14ac:dyDescent="0.25">
      <c r="A37" s="11" t="s">
        <v>496</v>
      </c>
      <c r="B37" s="25">
        <f>_xlfn.STDEV.S(B25:B27,B29:B32)</f>
        <v>0.158046132806969</v>
      </c>
      <c r="C37" s="25">
        <f t="shared" ref="C37:D37" si="9">_xlfn.STDEV.S(C25:C27,C29:C32)</f>
        <v>0.25124953773944686</v>
      </c>
      <c r="D37" s="25">
        <f t="shared" si="9"/>
        <v>7.3697520052609378E-2</v>
      </c>
    </row>
    <row r="38" spans="1:12" x14ac:dyDescent="0.25">
      <c r="C38" s="23"/>
    </row>
    <row r="40" spans="1:12" x14ac:dyDescent="0.25">
      <c r="A40" s="11" t="s">
        <v>498</v>
      </c>
      <c r="B40" s="2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B276-8337-4BBE-909D-74F116ADB7A0}">
  <dimension ref="A1:R145"/>
  <sheetViews>
    <sheetView tabSelected="1" zoomScale="115" zoomScaleNormal="115" workbookViewId="0">
      <selection activeCell="D44" sqref="D44"/>
    </sheetView>
  </sheetViews>
  <sheetFormatPr defaultRowHeight="15" x14ac:dyDescent="0.25"/>
  <cols>
    <col min="3" max="3" width="9.5703125" bestFit="1" customWidth="1"/>
    <col min="4" max="4" width="10.5703125" bestFit="1" customWidth="1"/>
    <col min="6" max="6" width="13.42578125" bestFit="1" customWidth="1"/>
    <col min="7" max="7" width="10.5703125" bestFit="1" customWidth="1"/>
    <col min="8" max="9" width="36.7109375" bestFit="1" customWidth="1"/>
    <col min="10" max="10" width="26" bestFit="1" customWidth="1"/>
    <col min="13" max="13" width="39.7109375" bestFit="1" customWidth="1"/>
    <col min="18" max="18" width="46.7109375" bestFit="1" customWidth="1"/>
  </cols>
  <sheetData>
    <row r="1" spans="1:18" x14ac:dyDescent="0.25">
      <c r="A1" t="s">
        <v>502</v>
      </c>
      <c r="B1" t="s">
        <v>503</v>
      </c>
      <c r="C1" t="s">
        <v>508</v>
      </c>
      <c r="D1" t="s">
        <v>509</v>
      </c>
      <c r="E1" t="s">
        <v>1</v>
      </c>
      <c r="F1" t="s">
        <v>504</v>
      </c>
      <c r="G1" t="s">
        <v>409</v>
      </c>
      <c r="H1" t="s">
        <v>511</v>
      </c>
    </row>
    <row r="2" spans="1:18" x14ac:dyDescent="0.25">
      <c r="A2" t="s">
        <v>416</v>
      </c>
      <c r="B2" t="s">
        <v>505</v>
      </c>
      <c r="C2">
        <v>1</v>
      </c>
      <c r="D2">
        <v>1</v>
      </c>
      <c r="E2">
        <v>2.7951100000000002</v>
      </c>
      <c r="F2">
        <v>18</v>
      </c>
      <c r="G2">
        <v>0.72397999999999996</v>
      </c>
      <c r="H2">
        <v>6.3979900000000001</v>
      </c>
    </row>
    <row r="3" spans="1:18" x14ac:dyDescent="0.25">
      <c r="A3" t="s">
        <v>416</v>
      </c>
      <c r="B3" t="s">
        <v>505</v>
      </c>
      <c r="C3">
        <v>1</v>
      </c>
      <c r="D3">
        <v>2</v>
      </c>
      <c r="E3">
        <v>5.6900700000000004</v>
      </c>
      <c r="F3">
        <v>18</v>
      </c>
      <c r="G3">
        <v>0.62765000000000004</v>
      </c>
      <c r="H3">
        <v>7.3582799999999997</v>
      </c>
    </row>
    <row r="4" spans="1:18" x14ac:dyDescent="0.25">
      <c r="A4" t="s">
        <v>416</v>
      </c>
      <c r="B4" t="s">
        <v>505</v>
      </c>
      <c r="C4">
        <v>1</v>
      </c>
      <c r="D4">
        <v>3</v>
      </c>
      <c r="E4">
        <v>1.5884499999999999</v>
      </c>
      <c r="F4">
        <v>9</v>
      </c>
      <c r="G4">
        <v>0.75502999999999998</v>
      </c>
      <c r="H4">
        <v>6.4262600000000001</v>
      </c>
    </row>
    <row r="5" spans="1:18" x14ac:dyDescent="0.25">
      <c r="A5" t="s">
        <v>416</v>
      </c>
      <c r="B5" t="s">
        <v>505</v>
      </c>
      <c r="C5">
        <v>1</v>
      </c>
      <c r="D5">
        <v>4</v>
      </c>
      <c r="E5">
        <v>1.06755</v>
      </c>
      <c r="F5">
        <v>9</v>
      </c>
      <c r="G5">
        <v>0.58381000000000005</v>
      </c>
      <c r="H5">
        <v>8.7057900000000004</v>
      </c>
      <c r="R5" s="10"/>
    </row>
    <row r="6" spans="1:18" x14ac:dyDescent="0.25">
      <c r="A6" t="s">
        <v>416</v>
      </c>
      <c r="B6" t="s">
        <v>505</v>
      </c>
      <c r="C6">
        <v>2</v>
      </c>
      <c r="D6">
        <v>1</v>
      </c>
      <c r="E6">
        <v>3.40381</v>
      </c>
      <c r="F6">
        <v>9</v>
      </c>
      <c r="G6">
        <v>0.45437</v>
      </c>
      <c r="H6">
        <v>10.11631</v>
      </c>
    </row>
    <row r="7" spans="1:18" x14ac:dyDescent="0.25">
      <c r="A7" t="s">
        <v>416</v>
      </c>
      <c r="B7" t="s">
        <v>505</v>
      </c>
      <c r="C7">
        <v>2</v>
      </c>
      <c r="D7">
        <v>2</v>
      </c>
      <c r="E7" s="30">
        <v>0.27549000000000001</v>
      </c>
      <c r="F7">
        <v>59.4</v>
      </c>
      <c r="G7">
        <v>1.02732</v>
      </c>
      <c r="H7">
        <v>4.8647299999999998</v>
      </c>
    </row>
    <row r="8" spans="1:18" x14ac:dyDescent="0.25">
      <c r="A8" t="s">
        <v>416</v>
      </c>
      <c r="B8" t="s">
        <v>505</v>
      </c>
      <c r="C8">
        <v>2</v>
      </c>
      <c r="D8">
        <v>3</v>
      </c>
      <c r="E8">
        <v>2.9615800000000001</v>
      </c>
      <c r="F8">
        <v>39.6</v>
      </c>
      <c r="G8">
        <v>0.82767000000000002</v>
      </c>
      <c r="H8">
        <v>3.0636999999999999</v>
      </c>
    </row>
    <row r="9" spans="1:18" x14ac:dyDescent="0.25">
      <c r="A9" t="s">
        <v>416</v>
      </c>
      <c r="B9" t="s">
        <v>505</v>
      </c>
      <c r="C9">
        <v>2</v>
      </c>
      <c r="D9">
        <v>4</v>
      </c>
      <c r="E9">
        <v>0.97358999999999996</v>
      </c>
      <c r="F9">
        <v>6</v>
      </c>
      <c r="G9">
        <v>0.58745999999999998</v>
      </c>
      <c r="H9">
        <v>4.35107</v>
      </c>
      <c r="R9" s="10"/>
    </row>
    <row r="10" spans="1:18" x14ac:dyDescent="0.25">
      <c r="A10" t="s">
        <v>416</v>
      </c>
      <c r="B10" t="s">
        <v>505</v>
      </c>
      <c r="C10">
        <v>3</v>
      </c>
      <c r="D10">
        <v>1</v>
      </c>
      <c r="E10">
        <v>10.435919999999999</v>
      </c>
      <c r="F10">
        <v>171</v>
      </c>
      <c r="G10">
        <v>0.62604000000000004</v>
      </c>
      <c r="H10">
        <v>4.1862300000000001</v>
      </c>
    </row>
    <row r="11" spans="1:18" x14ac:dyDescent="0.25">
      <c r="A11" t="s">
        <v>416</v>
      </c>
      <c r="B11" t="s">
        <v>505</v>
      </c>
      <c r="C11">
        <v>3</v>
      </c>
      <c r="D11">
        <v>2</v>
      </c>
      <c r="E11">
        <v>10.17226</v>
      </c>
      <c r="F11">
        <v>92.4</v>
      </c>
      <c r="G11">
        <v>1.0119400000000001</v>
      </c>
      <c r="H11">
        <v>1.1051599999999999</v>
      </c>
    </row>
    <row r="12" spans="1:18" x14ac:dyDescent="0.25">
      <c r="A12" t="s">
        <v>416</v>
      </c>
      <c r="B12" t="s">
        <v>505</v>
      </c>
      <c r="C12">
        <v>3</v>
      </c>
      <c r="D12">
        <v>3</v>
      </c>
      <c r="E12">
        <v>8.5158299999999993</v>
      </c>
      <c r="F12">
        <v>66</v>
      </c>
      <c r="G12">
        <v>0.75144999999999995</v>
      </c>
      <c r="H12">
        <v>1.97281</v>
      </c>
    </row>
    <row r="13" spans="1:18" x14ac:dyDescent="0.25">
      <c r="A13" t="s">
        <v>416</v>
      </c>
      <c r="B13" t="s">
        <v>505</v>
      </c>
      <c r="C13">
        <v>3</v>
      </c>
      <c r="D13">
        <v>4</v>
      </c>
      <c r="E13">
        <v>1.3054699999999999</v>
      </c>
      <c r="F13">
        <v>6</v>
      </c>
      <c r="G13">
        <v>1.3793599999999999</v>
      </c>
      <c r="H13">
        <v>0.89893000000000001</v>
      </c>
      <c r="R13" s="10"/>
    </row>
    <row r="14" spans="1:18" x14ac:dyDescent="0.25">
      <c r="A14" t="s">
        <v>416</v>
      </c>
      <c r="B14" t="s">
        <v>506</v>
      </c>
      <c r="C14">
        <v>1</v>
      </c>
      <c r="D14">
        <v>1</v>
      </c>
      <c r="E14">
        <v>3.01654</v>
      </c>
      <c r="F14">
        <v>18</v>
      </c>
      <c r="G14">
        <v>1.6794199999999999</v>
      </c>
      <c r="H14">
        <v>0.57994000000000001</v>
      </c>
    </row>
    <row r="15" spans="1:18" x14ac:dyDescent="0.25">
      <c r="A15" t="s">
        <v>416</v>
      </c>
      <c r="B15" t="s">
        <v>506</v>
      </c>
      <c r="C15">
        <v>1</v>
      </c>
      <c r="D15">
        <v>2</v>
      </c>
      <c r="E15">
        <v>5.4297800000000001</v>
      </c>
      <c r="F15">
        <v>18</v>
      </c>
      <c r="G15">
        <v>1.19859</v>
      </c>
      <c r="H15">
        <v>1.56918</v>
      </c>
    </row>
    <row r="16" spans="1:18" x14ac:dyDescent="0.25">
      <c r="A16" t="s">
        <v>416</v>
      </c>
      <c r="B16" t="s">
        <v>506</v>
      </c>
      <c r="C16">
        <v>1</v>
      </c>
      <c r="D16">
        <v>3</v>
      </c>
      <c r="E16">
        <v>2.5867599999999999</v>
      </c>
      <c r="F16">
        <v>9</v>
      </c>
      <c r="G16">
        <v>1.1967300000000001</v>
      </c>
      <c r="H16">
        <v>1.66597</v>
      </c>
    </row>
    <row r="17" spans="1:18" x14ac:dyDescent="0.25">
      <c r="A17" t="s">
        <v>416</v>
      </c>
      <c r="B17" t="s">
        <v>506</v>
      </c>
      <c r="C17">
        <v>1</v>
      </c>
      <c r="D17">
        <v>4</v>
      </c>
      <c r="E17">
        <v>1.6211199999999999</v>
      </c>
      <c r="F17">
        <v>9</v>
      </c>
      <c r="G17">
        <v>1.4651099999999999</v>
      </c>
      <c r="H17">
        <v>5.6531399999999996</v>
      </c>
      <c r="R17" s="10"/>
    </row>
    <row r="18" spans="1:18" x14ac:dyDescent="0.25">
      <c r="A18" t="s">
        <v>416</v>
      </c>
      <c r="B18" t="s">
        <v>506</v>
      </c>
      <c r="C18">
        <v>2</v>
      </c>
      <c r="D18">
        <v>1</v>
      </c>
      <c r="E18">
        <v>0.86826000000000003</v>
      </c>
      <c r="F18">
        <v>9</v>
      </c>
      <c r="G18">
        <v>0.85180999999999996</v>
      </c>
      <c r="H18">
        <v>15.904920000000001</v>
      </c>
    </row>
    <row r="19" spans="1:18" x14ac:dyDescent="0.25">
      <c r="A19" t="s">
        <v>416</v>
      </c>
      <c r="B19" t="s">
        <v>506</v>
      </c>
      <c r="C19">
        <v>2</v>
      </c>
      <c r="D19">
        <v>2</v>
      </c>
      <c r="E19" s="30">
        <v>9.6792899999999999</v>
      </c>
      <c r="F19">
        <v>59.4</v>
      </c>
      <c r="G19">
        <v>1.10487</v>
      </c>
      <c r="H19">
        <v>1.80559</v>
      </c>
    </row>
    <row r="20" spans="1:18" x14ac:dyDescent="0.25">
      <c r="A20" t="s">
        <v>416</v>
      </c>
      <c r="B20" t="s">
        <v>506</v>
      </c>
      <c r="C20">
        <v>2</v>
      </c>
      <c r="D20">
        <v>3</v>
      </c>
      <c r="E20">
        <v>1.0737000000000001</v>
      </c>
      <c r="F20">
        <v>7</v>
      </c>
      <c r="G20">
        <v>1.5172099999999999</v>
      </c>
      <c r="H20">
        <v>4.4741900000000001</v>
      </c>
    </row>
    <row r="21" spans="1:18" x14ac:dyDescent="0.25">
      <c r="A21" t="s">
        <v>416</v>
      </c>
      <c r="B21" t="s">
        <v>506</v>
      </c>
      <c r="C21">
        <v>2</v>
      </c>
      <c r="D21">
        <v>4</v>
      </c>
      <c r="E21">
        <v>1.8137300000000001</v>
      </c>
      <c r="F21">
        <v>6</v>
      </c>
      <c r="G21">
        <v>1.05287</v>
      </c>
      <c r="H21">
        <v>1.55735</v>
      </c>
      <c r="R21" s="10"/>
    </row>
    <row r="22" spans="1:18" x14ac:dyDescent="0.25">
      <c r="A22" t="s">
        <v>416</v>
      </c>
      <c r="B22" t="s">
        <v>506</v>
      </c>
      <c r="C22">
        <v>3</v>
      </c>
      <c r="D22">
        <v>1</v>
      </c>
      <c r="E22">
        <v>0.68439000000000005</v>
      </c>
      <c r="F22">
        <v>26</v>
      </c>
      <c r="G22">
        <v>1.3454900000000001</v>
      </c>
      <c r="H22">
        <v>1.17672</v>
      </c>
    </row>
    <row r="23" spans="1:18" x14ac:dyDescent="0.25">
      <c r="A23" t="s">
        <v>416</v>
      </c>
      <c r="B23" t="s">
        <v>506</v>
      </c>
      <c r="C23">
        <v>3</v>
      </c>
      <c r="D23">
        <v>2</v>
      </c>
      <c r="E23">
        <v>1.7716799999999999</v>
      </c>
      <c r="F23">
        <v>14</v>
      </c>
      <c r="G23">
        <v>1.0388500000000001</v>
      </c>
      <c r="H23">
        <v>1.5070399999999999</v>
      </c>
    </row>
    <row r="24" spans="1:18" x14ac:dyDescent="0.25">
      <c r="A24" t="s">
        <v>416</v>
      </c>
      <c r="B24" t="s">
        <v>506</v>
      </c>
      <c r="C24">
        <v>3</v>
      </c>
      <c r="D24">
        <v>3</v>
      </c>
      <c r="E24">
        <v>2.7510699999999999</v>
      </c>
      <c r="F24">
        <v>10</v>
      </c>
      <c r="G24">
        <v>0.60995999999999995</v>
      </c>
      <c r="H24">
        <v>2.8005900000000001</v>
      </c>
    </row>
    <row r="25" spans="1:18" x14ac:dyDescent="0.25">
      <c r="A25" t="s">
        <v>416</v>
      </c>
      <c r="B25" t="s">
        <v>506</v>
      </c>
      <c r="C25">
        <v>3</v>
      </c>
      <c r="D25">
        <v>4</v>
      </c>
      <c r="E25">
        <v>1.42605</v>
      </c>
      <c r="F25">
        <v>10</v>
      </c>
      <c r="G25">
        <v>0.13386999999999999</v>
      </c>
      <c r="H25">
        <v>5.3212700000000002</v>
      </c>
      <c r="R25" s="10"/>
    </row>
    <row r="26" spans="1:18" x14ac:dyDescent="0.25">
      <c r="A26" t="s">
        <v>416</v>
      </c>
      <c r="B26" t="s">
        <v>507</v>
      </c>
      <c r="C26">
        <v>1</v>
      </c>
      <c r="D26">
        <v>1</v>
      </c>
      <c r="E26" s="23">
        <v>1.6852</v>
      </c>
      <c r="F26">
        <v>18</v>
      </c>
      <c r="G26">
        <v>0.89178000000000002</v>
      </c>
      <c r="H26">
        <v>56.456699999999998</v>
      </c>
    </row>
    <row r="27" spans="1:18" x14ac:dyDescent="0.25">
      <c r="A27" t="s">
        <v>416</v>
      </c>
      <c r="B27" t="s">
        <v>507</v>
      </c>
      <c r="C27">
        <v>1</v>
      </c>
      <c r="D27">
        <v>2</v>
      </c>
      <c r="E27" s="23">
        <v>1.0581799999999999</v>
      </c>
      <c r="F27">
        <v>18</v>
      </c>
      <c r="G27">
        <v>1.3341799999999999</v>
      </c>
      <c r="H27">
        <v>4.8953800000000003</v>
      </c>
      <c r="N27" s="10"/>
    </row>
    <row r="28" spans="1:18" x14ac:dyDescent="0.25">
      <c r="A28" t="s">
        <v>416</v>
      </c>
      <c r="B28" t="s">
        <v>507</v>
      </c>
      <c r="C28">
        <v>1</v>
      </c>
      <c r="D28">
        <v>3</v>
      </c>
      <c r="E28" s="23">
        <v>1.8926099999999999</v>
      </c>
      <c r="F28">
        <v>9</v>
      </c>
      <c r="G28">
        <v>1.05253</v>
      </c>
      <c r="H28">
        <v>7.0721499999999997</v>
      </c>
    </row>
    <row r="29" spans="1:18" x14ac:dyDescent="0.25">
      <c r="A29" t="s">
        <v>416</v>
      </c>
      <c r="B29" t="s">
        <v>507</v>
      </c>
      <c r="C29">
        <v>1</v>
      </c>
      <c r="D29">
        <v>4</v>
      </c>
      <c r="E29" s="23">
        <v>0.51334000000000002</v>
      </c>
      <c r="F29">
        <v>9</v>
      </c>
      <c r="G29">
        <v>0.86682999999999999</v>
      </c>
      <c r="H29">
        <v>27.051539999999999</v>
      </c>
      <c r="R29" s="10"/>
    </row>
    <row r="30" spans="1:18" x14ac:dyDescent="0.25">
      <c r="A30" t="s">
        <v>416</v>
      </c>
      <c r="B30" t="s">
        <v>507</v>
      </c>
      <c r="C30">
        <v>2</v>
      </c>
      <c r="D30">
        <v>1</v>
      </c>
      <c r="E30" s="23">
        <v>0.73443999999999998</v>
      </c>
      <c r="F30">
        <v>9</v>
      </c>
      <c r="G30">
        <v>0.74626000000000003</v>
      </c>
      <c r="H30">
        <v>4.9023000000000003</v>
      </c>
    </row>
    <row r="31" spans="1:18" x14ac:dyDescent="0.25">
      <c r="A31" t="s">
        <v>416</v>
      </c>
      <c r="B31" t="s">
        <v>507</v>
      </c>
      <c r="C31">
        <v>2</v>
      </c>
      <c r="D31">
        <v>2</v>
      </c>
      <c r="E31" s="23">
        <v>0.83704999999999996</v>
      </c>
      <c r="F31">
        <v>9</v>
      </c>
      <c r="G31">
        <v>1.26837</v>
      </c>
      <c r="H31">
        <v>2.95113</v>
      </c>
      <c r="N31" s="10"/>
    </row>
    <row r="32" spans="1:18" x14ac:dyDescent="0.25">
      <c r="A32" t="s">
        <v>416</v>
      </c>
      <c r="B32" t="s">
        <v>507</v>
      </c>
      <c r="C32">
        <v>2</v>
      </c>
      <c r="D32">
        <v>3</v>
      </c>
      <c r="E32" s="23">
        <v>0.55169000000000001</v>
      </c>
      <c r="F32">
        <v>7</v>
      </c>
      <c r="G32">
        <v>0.97965999999999998</v>
      </c>
      <c r="H32">
        <v>16.631160000000001</v>
      </c>
    </row>
    <row r="33" spans="1:18" x14ac:dyDescent="0.25">
      <c r="A33" t="s">
        <v>416</v>
      </c>
      <c r="B33" t="s">
        <v>507</v>
      </c>
      <c r="C33">
        <v>2</v>
      </c>
      <c r="D33">
        <v>4</v>
      </c>
      <c r="E33" s="30">
        <v>4.3692099999999998</v>
      </c>
      <c r="F33">
        <v>6</v>
      </c>
      <c r="G33">
        <v>0.51290999999999998</v>
      </c>
      <c r="H33">
        <v>4.7717400000000003</v>
      </c>
      <c r="R33" s="10"/>
    </row>
    <row r="34" spans="1:18" x14ac:dyDescent="0.25">
      <c r="A34" t="s">
        <v>416</v>
      </c>
      <c r="B34" t="s">
        <v>507</v>
      </c>
      <c r="C34">
        <v>3</v>
      </c>
      <c r="D34">
        <v>1</v>
      </c>
      <c r="E34" s="23">
        <v>1.1589799999999999</v>
      </c>
      <c r="F34">
        <v>26</v>
      </c>
      <c r="G34">
        <v>1.1370499999999999</v>
      </c>
      <c r="H34">
        <v>2.4258500000000001</v>
      </c>
    </row>
    <row r="35" spans="1:18" x14ac:dyDescent="0.25">
      <c r="A35" t="s">
        <v>416</v>
      </c>
      <c r="B35" t="s">
        <v>507</v>
      </c>
      <c r="C35">
        <v>3</v>
      </c>
      <c r="D35">
        <v>2</v>
      </c>
      <c r="E35" s="23">
        <v>0.64634999999999998</v>
      </c>
      <c r="F35">
        <v>14</v>
      </c>
      <c r="G35">
        <v>0.91471000000000002</v>
      </c>
      <c r="H35">
        <v>1.6858500000000001</v>
      </c>
      <c r="N35" s="10"/>
    </row>
    <row r="36" spans="1:18" x14ac:dyDescent="0.25">
      <c r="A36" t="s">
        <v>416</v>
      </c>
      <c r="B36" t="s">
        <v>507</v>
      </c>
      <c r="C36">
        <v>3</v>
      </c>
      <c r="D36">
        <v>3</v>
      </c>
      <c r="E36" s="23">
        <v>0.78925000000000001</v>
      </c>
      <c r="F36">
        <v>10</v>
      </c>
      <c r="G36">
        <v>0.85211999999999999</v>
      </c>
      <c r="H36">
        <v>2.07775</v>
      </c>
    </row>
    <row r="37" spans="1:18" x14ac:dyDescent="0.25">
      <c r="A37" t="s">
        <v>416</v>
      </c>
      <c r="B37" t="s">
        <v>507</v>
      </c>
      <c r="C37">
        <v>3</v>
      </c>
      <c r="D37">
        <v>4</v>
      </c>
      <c r="E37" s="23">
        <v>0.46590999999999999</v>
      </c>
      <c r="F37">
        <v>6</v>
      </c>
      <c r="G37">
        <v>1.43405</v>
      </c>
      <c r="H37">
        <v>0.96245000000000003</v>
      </c>
      <c r="R37" s="10"/>
    </row>
    <row r="38" spans="1:18" x14ac:dyDescent="0.25">
      <c r="A38" t="s">
        <v>417</v>
      </c>
      <c r="B38" t="s">
        <v>505</v>
      </c>
      <c r="C38">
        <v>1</v>
      </c>
      <c r="D38">
        <v>1</v>
      </c>
      <c r="E38">
        <v>0.1671</v>
      </c>
      <c r="F38">
        <v>18</v>
      </c>
      <c r="G38">
        <v>1.7526600000000001</v>
      </c>
      <c r="H38">
        <v>0.86304000000000003</v>
      </c>
    </row>
    <row r="39" spans="1:18" x14ac:dyDescent="0.25">
      <c r="A39" t="s">
        <v>417</v>
      </c>
      <c r="B39" t="s">
        <v>505</v>
      </c>
      <c r="C39">
        <v>1</v>
      </c>
      <c r="D39">
        <v>2</v>
      </c>
      <c r="E39">
        <v>0.37286000000000002</v>
      </c>
      <c r="F39">
        <v>18</v>
      </c>
      <c r="G39">
        <v>1.5099</v>
      </c>
      <c r="H39">
        <v>2.3355999999999999</v>
      </c>
      <c r="M39" s="10"/>
      <c r="N39" s="10"/>
    </row>
    <row r="40" spans="1:18" x14ac:dyDescent="0.25">
      <c r="A40" t="s">
        <v>417</v>
      </c>
      <c r="B40" t="s">
        <v>505</v>
      </c>
      <c r="C40">
        <v>2</v>
      </c>
      <c r="D40">
        <v>1</v>
      </c>
      <c r="E40">
        <v>0.13242999999999999</v>
      </c>
      <c r="F40">
        <v>18</v>
      </c>
      <c r="G40">
        <v>1.9157200000000001</v>
      </c>
      <c r="H40">
        <v>0.45368999999999998</v>
      </c>
    </row>
    <row r="41" spans="1:18" x14ac:dyDescent="0.25">
      <c r="A41" t="s">
        <v>417</v>
      </c>
      <c r="B41" t="s">
        <v>505</v>
      </c>
      <c r="C41">
        <v>2</v>
      </c>
      <c r="D41">
        <v>2</v>
      </c>
      <c r="E41">
        <v>0.53832999999999998</v>
      </c>
      <c r="F41">
        <v>17</v>
      </c>
      <c r="G41">
        <v>1.50203</v>
      </c>
      <c r="H41">
        <v>1.45418</v>
      </c>
      <c r="R41" s="10"/>
    </row>
    <row r="42" spans="1:18" x14ac:dyDescent="0.25">
      <c r="A42" t="s">
        <v>417</v>
      </c>
      <c r="B42" t="s">
        <v>505</v>
      </c>
      <c r="C42">
        <v>3</v>
      </c>
      <c r="D42">
        <v>1</v>
      </c>
      <c r="E42">
        <v>0.14351</v>
      </c>
      <c r="F42">
        <v>17</v>
      </c>
      <c r="G42">
        <v>1.55477</v>
      </c>
      <c r="H42">
        <v>1.69516</v>
      </c>
    </row>
    <row r="43" spans="1:18" x14ac:dyDescent="0.25">
      <c r="A43" t="s">
        <v>417</v>
      </c>
      <c r="B43" t="s">
        <v>505</v>
      </c>
      <c r="C43">
        <v>3</v>
      </c>
      <c r="D43">
        <v>2</v>
      </c>
      <c r="E43">
        <v>0.16758999999999999</v>
      </c>
      <c r="F43">
        <v>16</v>
      </c>
      <c r="G43">
        <v>1.69336</v>
      </c>
      <c r="H43">
        <v>1.2126699999999999</v>
      </c>
      <c r="M43" s="10"/>
      <c r="N43" s="10"/>
    </row>
    <row r="44" spans="1:18" x14ac:dyDescent="0.25">
      <c r="A44" t="s">
        <v>417</v>
      </c>
      <c r="B44" t="s">
        <v>505</v>
      </c>
      <c r="C44">
        <v>3</v>
      </c>
      <c r="D44">
        <v>3</v>
      </c>
      <c r="E44">
        <v>0.13098000000000001</v>
      </c>
      <c r="F44">
        <v>36</v>
      </c>
      <c r="G44">
        <v>1.87866</v>
      </c>
      <c r="H44">
        <v>1.2213700000000001</v>
      </c>
    </row>
    <row r="45" spans="1:18" x14ac:dyDescent="0.25">
      <c r="A45" t="s">
        <v>417</v>
      </c>
      <c r="B45" t="s">
        <v>506</v>
      </c>
      <c r="C45">
        <v>1</v>
      </c>
      <c r="D45">
        <v>1</v>
      </c>
      <c r="E45">
        <v>0.32129999999999997</v>
      </c>
      <c r="F45">
        <v>36</v>
      </c>
      <c r="G45">
        <v>1.8036099999999999</v>
      </c>
      <c r="H45">
        <v>1.8611200000000001</v>
      </c>
      <c r="R45" s="10"/>
    </row>
    <row r="46" spans="1:18" x14ac:dyDescent="0.25">
      <c r="A46" t="s">
        <v>417</v>
      </c>
      <c r="B46" t="s">
        <v>506</v>
      </c>
      <c r="C46">
        <v>1</v>
      </c>
      <c r="D46">
        <v>2</v>
      </c>
      <c r="E46">
        <v>0.31085000000000002</v>
      </c>
      <c r="F46">
        <v>36</v>
      </c>
      <c r="G46">
        <v>1.8784799999999999</v>
      </c>
      <c r="H46">
        <v>1.4145099999999999</v>
      </c>
    </row>
    <row r="47" spans="1:18" x14ac:dyDescent="0.25">
      <c r="A47" t="s">
        <v>417</v>
      </c>
      <c r="B47" t="s">
        <v>506</v>
      </c>
      <c r="C47">
        <v>2</v>
      </c>
      <c r="D47">
        <v>1</v>
      </c>
      <c r="E47">
        <v>0.14721999999999999</v>
      </c>
      <c r="F47">
        <v>163.4</v>
      </c>
      <c r="G47">
        <v>1.9147000000000001</v>
      </c>
      <c r="H47">
        <v>4.3455500000000002</v>
      </c>
      <c r="M47" s="10"/>
      <c r="N47" s="10"/>
    </row>
    <row r="48" spans="1:18" x14ac:dyDescent="0.25">
      <c r="A48" t="s">
        <v>417</v>
      </c>
      <c r="B48" t="s">
        <v>506</v>
      </c>
      <c r="C48">
        <v>2</v>
      </c>
      <c r="D48">
        <v>2</v>
      </c>
      <c r="E48">
        <v>0.82143999999999995</v>
      </c>
      <c r="F48">
        <v>163.4</v>
      </c>
      <c r="G48">
        <v>1.7352700000000001</v>
      </c>
      <c r="H48">
        <v>13.13081</v>
      </c>
    </row>
    <row r="49" spans="1:18" x14ac:dyDescent="0.25">
      <c r="A49" t="s">
        <v>417</v>
      </c>
      <c r="B49" t="s">
        <v>506</v>
      </c>
      <c r="C49">
        <v>3</v>
      </c>
      <c r="D49">
        <v>1</v>
      </c>
      <c r="E49">
        <v>9.8449999999999996E-2</v>
      </c>
      <c r="F49">
        <v>38</v>
      </c>
      <c r="G49">
        <v>1.77559</v>
      </c>
      <c r="H49">
        <v>2.74159</v>
      </c>
      <c r="R49" s="10"/>
    </row>
    <row r="50" spans="1:18" x14ac:dyDescent="0.25">
      <c r="A50" t="s">
        <v>417</v>
      </c>
      <c r="B50" t="s">
        <v>506</v>
      </c>
      <c r="C50">
        <v>3</v>
      </c>
      <c r="D50">
        <v>2</v>
      </c>
      <c r="E50">
        <v>9.7720000000000001E-2</v>
      </c>
      <c r="F50">
        <v>19</v>
      </c>
      <c r="G50">
        <v>1.82117</v>
      </c>
      <c r="H50">
        <v>0.70803000000000005</v>
      </c>
    </row>
    <row r="51" spans="1:18" x14ac:dyDescent="0.25">
      <c r="A51" t="s">
        <v>417</v>
      </c>
      <c r="B51" t="s">
        <v>506</v>
      </c>
      <c r="C51">
        <v>3</v>
      </c>
      <c r="D51">
        <v>3</v>
      </c>
      <c r="E51">
        <v>0.25897999999999999</v>
      </c>
      <c r="F51">
        <v>73.099999999999994</v>
      </c>
      <c r="G51">
        <v>1.99482</v>
      </c>
      <c r="H51">
        <v>0.15848000000000001</v>
      </c>
      <c r="M51" s="10"/>
      <c r="N51" s="10"/>
    </row>
    <row r="52" spans="1:18" x14ac:dyDescent="0.25">
      <c r="A52" t="s">
        <v>417</v>
      </c>
      <c r="B52" t="s">
        <v>507</v>
      </c>
      <c r="C52">
        <v>1</v>
      </c>
      <c r="D52">
        <v>1</v>
      </c>
      <c r="E52">
        <v>0.10704</v>
      </c>
      <c r="F52">
        <v>19</v>
      </c>
      <c r="G52">
        <v>1.9491799999999999</v>
      </c>
      <c r="H52">
        <v>0.31320999999999999</v>
      </c>
    </row>
    <row r="53" spans="1:18" x14ac:dyDescent="0.25">
      <c r="A53" t="s">
        <v>417</v>
      </c>
      <c r="B53" t="s">
        <v>507</v>
      </c>
      <c r="C53">
        <v>1</v>
      </c>
      <c r="D53">
        <v>2</v>
      </c>
      <c r="E53">
        <v>0.26413999999999999</v>
      </c>
      <c r="F53">
        <v>17</v>
      </c>
      <c r="G53">
        <v>1.78816</v>
      </c>
      <c r="H53">
        <v>0.75190000000000001</v>
      </c>
      <c r="R53" s="10"/>
    </row>
    <row r="54" spans="1:18" x14ac:dyDescent="0.25">
      <c r="A54" t="s">
        <v>417</v>
      </c>
      <c r="B54" t="s">
        <v>507</v>
      </c>
      <c r="C54">
        <v>2</v>
      </c>
      <c r="D54">
        <v>1</v>
      </c>
      <c r="E54">
        <v>0.12475</v>
      </c>
      <c r="F54">
        <v>73.099999999999994</v>
      </c>
      <c r="G54">
        <v>1.97641</v>
      </c>
      <c r="H54">
        <v>0.47516999999999998</v>
      </c>
    </row>
    <row r="55" spans="1:18" x14ac:dyDescent="0.25">
      <c r="A55" t="s">
        <v>417</v>
      </c>
      <c r="B55" t="s">
        <v>507</v>
      </c>
      <c r="C55">
        <v>2</v>
      </c>
      <c r="D55">
        <v>2</v>
      </c>
      <c r="E55">
        <v>0.19747999999999999</v>
      </c>
      <c r="F55">
        <v>77.400000000000006</v>
      </c>
      <c r="G55">
        <v>1.9862299999999999</v>
      </c>
      <c r="H55">
        <v>0.45489000000000002</v>
      </c>
      <c r="M55" s="10"/>
      <c r="N55" s="10"/>
    </row>
    <row r="56" spans="1:18" x14ac:dyDescent="0.25">
      <c r="A56" t="s">
        <v>417</v>
      </c>
      <c r="B56" t="s">
        <v>507</v>
      </c>
      <c r="C56">
        <v>3</v>
      </c>
      <c r="D56">
        <v>1</v>
      </c>
      <c r="E56">
        <v>5.9540000000000003E-2</v>
      </c>
      <c r="F56">
        <v>21</v>
      </c>
      <c r="G56">
        <v>1.85653</v>
      </c>
      <c r="H56">
        <v>0.43897000000000003</v>
      </c>
    </row>
    <row r="57" spans="1:18" x14ac:dyDescent="0.25">
      <c r="A57" t="s">
        <v>417</v>
      </c>
      <c r="B57" t="s">
        <v>507</v>
      </c>
      <c r="C57">
        <v>3</v>
      </c>
      <c r="D57">
        <v>2</v>
      </c>
      <c r="E57">
        <v>7.0680000000000007E-2</v>
      </c>
      <c r="F57">
        <v>21</v>
      </c>
      <c r="G57">
        <v>1.6153299999999999</v>
      </c>
      <c r="H57">
        <v>1.7927999999999999</v>
      </c>
      <c r="R57" s="10"/>
    </row>
    <row r="58" spans="1:18" x14ac:dyDescent="0.25">
      <c r="A58" t="s">
        <v>417</v>
      </c>
      <c r="B58" t="s">
        <v>507</v>
      </c>
      <c r="C58">
        <v>3</v>
      </c>
      <c r="D58">
        <v>3</v>
      </c>
      <c r="E58">
        <v>9.8030000000000006E-2</v>
      </c>
      <c r="F58">
        <v>21</v>
      </c>
      <c r="G58">
        <v>1.89551</v>
      </c>
      <c r="H58">
        <v>0.52998000000000001</v>
      </c>
    </row>
    <row r="59" spans="1:18" x14ac:dyDescent="0.25">
      <c r="M59" s="10"/>
      <c r="N59" s="10"/>
    </row>
    <row r="61" spans="1:18" x14ac:dyDescent="0.25">
      <c r="R61" s="10"/>
    </row>
    <row r="63" spans="1:18" x14ac:dyDescent="0.25">
      <c r="M63" s="10"/>
      <c r="N63" s="10"/>
    </row>
    <row r="65" spans="13:18" x14ac:dyDescent="0.25">
      <c r="R65" s="10"/>
    </row>
    <row r="67" spans="13:18" x14ac:dyDescent="0.25">
      <c r="M67" s="10"/>
      <c r="N67" s="10"/>
    </row>
    <row r="69" spans="13:18" x14ac:dyDescent="0.25">
      <c r="R69" s="10"/>
    </row>
    <row r="71" spans="13:18" x14ac:dyDescent="0.25">
      <c r="M71" s="10"/>
      <c r="N71" s="10"/>
    </row>
    <row r="73" spans="13:18" x14ac:dyDescent="0.25">
      <c r="R73" s="10"/>
    </row>
    <row r="75" spans="13:18" x14ac:dyDescent="0.25">
      <c r="M75" s="10"/>
      <c r="N75" s="10"/>
    </row>
    <row r="77" spans="13:18" x14ac:dyDescent="0.25">
      <c r="R77" s="10"/>
    </row>
    <row r="79" spans="13:18" x14ac:dyDescent="0.25">
      <c r="M79" s="10"/>
      <c r="N79" s="10"/>
    </row>
    <row r="81" spans="13:18" x14ac:dyDescent="0.25">
      <c r="R81" s="10"/>
    </row>
    <row r="83" spans="13:18" x14ac:dyDescent="0.25">
      <c r="M83" s="10"/>
      <c r="N83" s="10"/>
    </row>
    <row r="85" spans="13:18" x14ac:dyDescent="0.25">
      <c r="R85" s="10"/>
    </row>
    <row r="87" spans="13:18" x14ac:dyDescent="0.25">
      <c r="M87" s="10"/>
      <c r="N87" s="10"/>
    </row>
    <row r="89" spans="13:18" x14ac:dyDescent="0.25">
      <c r="R89" s="10"/>
    </row>
    <row r="91" spans="13:18" x14ac:dyDescent="0.25">
      <c r="M91" s="10"/>
      <c r="N91" s="10"/>
    </row>
    <row r="93" spans="13:18" x14ac:dyDescent="0.25">
      <c r="R93" s="10"/>
    </row>
    <row r="95" spans="13:18" x14ac:dyDescent="0.25">
      <c r="M95" s="10"/>
      <c r="N95" s="10"/>
    </row>
    <row r="97" spans="13:18" x14ac:dyDescent="0.25">
      <c r="R97" s="10"/>
    </row>
    <row r="99" spans="13:18" x14ac:dyDescent="0.25">
      <c r="M99" s="10"/>
      <c r="N99" s="10"/>
    </row>
    <row r="101" spans="13:18" x14ac:dyDescent="0.25">
      <c r="R101" s="10"/>
    </row>
    <row r="103" spans="13:18" x14ac:dyDescent="0.25">
      <c r="M103" s="10"/>
      <c r="N103" s="10"/>
    </row>
    <row r="105" spans="13:18" x14ac:dyDescent="0.25">
      <c r="R105" s="10"/>
    </row>
    <row r="107" spans="13:18" x14ac:dyDescent="0.25">
      <c r="M107" s="10"/>
      <c r="N107" s="10"/>
    </row>
    <row r="109" spans="13:18" x14ac:dyDescent="0.25">
      <c r="R109" s="10"/>
    </row>
    <row r="111" spans="13:18" x14ac:dyDescent="0.25">
      <c r="M111" s="10"/>
    </row>
    <row r="113" spans="13:18" x14ac:dyDescent="0.25">
      <c r="R113" s="10"/>
    </row>
    <row r="115" spans="13:18" x14ac:dyDescent="0.25">
      <c r="M115" s="10"/>
    </row>
    <row r="117" spans="13:18" x14ac:dyDescent="0.25">
      <c r="R117" s="10"/>
    </row>
    <row r="119" spans="13:18" x14ac:dyDescent="0.25">
      <c r="M119" s="10"/>
    </row>
    <row r="121" spans="13:18" x14ac:dyDescent="0.25">
      <c r="R121" s="10"/>
    </row>
    <row r="125" spans="13:18" x14ac:dyDescent="0.25">
      <c r="R125" s="10"/>
    </row>
    <row r="129" spans="18:18" x14ac:dyDescent="0.25">
      <c r="R129" s="10"/>
    </row>
    <row r="133" spans="18:18" x14ac:dyDescent="0.25">
      <c r="R133" s="10"/>
    </row>
    <row r="137" spans="18:18" x14ac:dyDescent="0.25">
      <c r="R137" s="10"/>
    </row>
    <row r="141" spans="18:18" x14ac:dyDescent="0.25">
      <c r="R141" s="10"/>
    </row>
    <row r="145" spans="18:18" x14ac:dyDescent="0.25">
      <c r="R145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DB87-FA83-46C7-928E-783615CA77BA}">
  <dimension ref="A1:AO191"/>
  <sheetViews>
    <sheetView topLeftCell="A163" workbookViewId="0">
      <selection activeCell="E197" sqref="E197"/>
    </sheetView>
  </sheetViews>
  <sheetFormatPr defaultRowHeight="15" x14ac:dyDescent="0.25"/>
  <cols>
    <col min="1" max="1" width="34.5703125" bestFit="1" customWidth="1"/>
    <col min="2" max="2" width="39.7109375" bestFit="1" customWidth="1"/>
  </cols>
  <sheetData>
    <row r="1" spans="1:21" x14ac:dyDescent="0.25">
      <c r="A1" t="s">
        <v>398</v>
      </c>
    </row>
    <row r="4" spans="1:21" x14ac:dyDescent="0.25">
      <c r="A4" t="s">
        <v>350</v>
      </c>
      <c r="B4" s="10">
        <v>44958.625821759262</v>
      </c>
    </row>
    <row r="5" spans="1:21" x14ac:dyDescent="0.25">
      <c r="A5" t="s">
        <v>399</v>
      </c>
      <c r="B5" t="s">
        <v>367</v>
      </c>
    </row>
    <row r="6" spans="1:21" x14ac:dyDescent="0.25">
      <c r="A6" t="s">
        <v>400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</row>
    <row r="7" spans="1:21" x14ac:dyDescent="0.25">
      <c r="A7" t="s">
        <v>401</v>
      </c>
      <c r="C7">
        <v>0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12</v>
      </c>
      <c r="P7">
        <v>13</v>
      </c>
      <c r="Q7">
        <v>14</v>
      </c>
      <c r="R7">
        <v>15</v>
      </c>
      <c r="S7">
        <v>16</v>
      </c>
      <c r="T7">
        <v>17</v>
      </c>
      <c r="U7">
        <v>18</v>
      </c>
    </row>
    <row r="8" spans="1:21" x14ac:dyDescent="0.25">
      <c r="A8" t="s">
        <v>402</v>
      </c>
      <c r="C8">
        <v>918900</v>
      </c>
      <c r="D8">
        <v>6905</v>
      </c>
      <c r="E8">
        <v>9289</v>
      </c>
      <c r="F8">
        <v>11464</v>
      </c>
      <c r="G8">
        <v>13041</v>
      </c>
      <c r="H8">
        <v>13738</v>
      </c>
      <c r="I8">
        <v>13568</v>
      </c>
      <c r="J8">
        <v>12089</v>
      </c>
      <c r="K8">
        <v>9839</v>
      </c>
      <c r="L8">
        <v>7927</v>
      </c>
      <c r="M8">
        <v>6395</v>
      </c>
      <c r="N8">
        <v>5493</v>
      </c>
      <c r="O8">
        <v>4689</v>
      </c>
      <c r="P8">
        <v>3878</v>
      </c>
      <c r="Q8">
        <v>3350</v>
      </c>
      <c r="R8">
        <v>2698</v>
      </c>
      <c r="S8">
        <v>2132</v>
      </c>
      <c r="T8">
        <v>1647</v>
      </c>
      <c r="U8">
        <v>1534</v>
      </c>
    </row>
    <row r="9" spans="1:21" x14ac:dyDescent="0.25">
      <c r="A9" t="s">
        <v>403</v>
      </c>
      <c r="C9">
        <v>87.63</v>
      </c>
      <c r="D9">
        <v>0.66</v>
      </c>
      <c r="E9">
        <v>0.89</v>
      </c>
      <c r="F9">
        <v>1.0900000000000001</v>
      </c>
      <c r="G9">
        <v>1.24</v>
      </c>
      <c r="H9">
        <v>1.31</v>
      </c>
      <c r="I9">
        <v>1.29</v>
      </c>
      <c r="J9">
        <v>1.1499999999999999</v>
      </c>
      <c r="K9">
        <v>0.94</v>
      </c>
      <c r="L9">
        <v>0.76</v>
      </c>
      <c r="M9">
        <v>0.61</v>
      </c>
      <c r="N9">
        <v>0.52</v>
      </c>
      <c r="O9">
        <v>0.45</v>
      </c>
      <c r="P9">
        <v>0.37</v>
      </c>
      <c r="Q9">
        <v>0.32</v>
      </c>
      <c r="R9">
        <v>0.26</v>
      </c>
      <c r="S9">
        <v>0.2</v>
      </c>
      <c r="T9">
        <v>0.16</v>
      </c>
      <c r="U9">
        <v>0.15</v>
      </c>
    </row>
    <row r="10" spans="1:21" x14ac:dyDescent="0.25">
      <c r="A10" t="s">
        <v>404</v>
      </c>
      <c r="B10">
        <v>0.86304000000000003</v>
      </c>
    </row>
    <row r="11" spans="1:21" x14ac:dyDescent="0.25">
      <c r="A11" t="s">
        <v>405</v>
      </c>
      <c r="B11">
        <v>6.97865</v>
      </c>
    </row>
    <row r="13" spans="1:21" x14ac:dyDescent="0.25">
      <c r="A13" t="s">
        <v>354</v>
      </c>
      <c r="B13" s="10">
        <v>44958.625833333332</v>
      </c>
    </row>
    <row r="14" spans="1:21" x14ac:dyDescent="0.25">
      <c r="A14" t="s">
        <v>399</v>
      </c>
      <c r="B14" t="s">
        <v>471</v>
      </c>
    </row>
    <row r="15" spans="1:21" x14ac:dyDescent="0.25">
      <c r="A15" t="s">
        <v>400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</row>
    <row r="16" spans="1:21" x14ac:dyDescent="0.25">
      <c r="A16" t="s">
        <v>401</v>
      </c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15</v>
      </c>
      <c r="S16">
        <v>16</v>
      </c>
      <c r="T16">
        <v>17</v>
      </c>
      <c r="U16">
        <v>18</v>
      </c>
    </row>
    <row r="17" spans="1:21" x14ac:dyDescent="0.25">
      <c r="A17" t="s">
        <v>402</v>
      </c>
      <c r="C17">
        <v>785997</v>
      </c>
      <c r="D17">
        <v>7474</v>
      </c>
      <c r="E17">
        <v>9403</v>
      </c>
      <c r="F17">
        <v>11845</v>
      </c>
      <c r="G17">
        <v>13999</v>
      </c>
      <c r="H17">
        <v>16660</v>
      </c>
      <c r="I17">
        <v>18240</v>
      </c>
      <c r="J17">
        <v>19765</v>
      </c>
      <c r="K17">
        <v>21413</v>
      </c>
      <c r="L17">
        <v>20840</v>
      </c>
      <c r="M17">
        <v>20097</v>
      </c>
      <c r="N17">
        <v>17551</v>
      </c>
      <c r="O17">
        <v>15665</v>
      </c>
      <c r="P17">
        <v>14101</v>
      </c>
      <c r="Q17">
        <v>13426</v>
      </c>
      <c r="R17">
        <v>12535</v>
      </c>
      <c r="S17">
        <v>11175</v>
      </c>
      <c r="T17">
        <v>9848</v>
      </c>
      <c r="U17">
        <v>8542</v>
      </c>
    </row>
    <row r="18" spans="1:21" x14ac:dyDescent="0.25">
      <c r="A18" t="s">
        <v>403</v>
      </c>
      <c r="C18">
        <v>74.959999999999994</v>
      </c>
      <c r="D18">
        <v>0.71</v>
      </c>
      <c r="E18">
        <v>0.9</v>
      </c>
      <c r="F18">
        <v>1.1299999999999999</v>
      </c>
      <c r="G18">
        <v>1.34</v>
      </c>
      <c r="H18">
        <v>1.59</v>
      </c>
      <c r="I18">
        <v>1.74</v>
      </c>
      <c r="J18">
        <v>1.88</v>
      </c>
      <c r="K18">
        <v>2.04</v>
      </c>
      <c r="L18">
        <v>1.99</v>
      </c>
      <c r="M18">
        <v>1.92</v>
      </c>
      <c r="N18">
        <v>1.67</v>
      </c>
      <c r="O18">
        <v>1.49</v>
      </c>
      <c r="P18">
        <v>1.34</v>
      </c>
      <c r="Q18">
        <v>1.28</v>
      </c>
      <c r="R18">
        <v>1.2</v>
      </c>
      <c r="S18">
        <v>1.07</v>
      </c>
      <c r="T18">
        <v>0.94</v>
      </c>
      <c r="U18">
        <v>0.81</v>
      </c>
    </row>
    <row r="19" spans="1:21" x14ac:dyDescent="0.25">
      <c r="A19" t="s">
        <v>404</v>
      </c>
      <c r="B19">
        <v>2.3355999999999999</v>
      </c>
    </row>
    <row r="20" spans="1:21" x14ac:dyDescent="0.25">
      <c r="A20" t="s">
        <v>405</v>
      </c>
      <c r="B20">
        <v>9.3269300000000008</v>
      </c>
    </row>
    <row r="22" spans="1:21" x14ac:dyDescent="0.25">
      <c r="A22" t="s">
        <v>354</v>
      </c>
      <c r="B22" s="10">
        <v>44958.625844907408</v>
      </c>
    </row>
    <row r="23" spans="1:21" x14ac:dyDescent="0.25">
      <c r="A23" t="s">
        <v>399</v>
      </c>
      <c r="B23" t="s">
        <v>472</v>
      </c>
    </row>
    <row r="24" spans="1:21" x14ac:dyDescent="0.25">
      <c r="A24" t="s">
        <v>400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</row>
    <row r="25" spans="1:21" x14ac:dyDescent="0.25">
      <c r="A25" t="s">
        <v>401</v>
      </c>
      <c r="C25">
        <v>0</v>
      </c>
      <c r="D25">
        <v>1</v>
      </c>
      <c r="E25">
        <v>2</v>
      </c>
      <c r="F25">
        <v>3</v>
      </c>
      <c r="G25">
        <v>4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13</v>
      </c>
      <c r="Q25">
        <v>14</v>
      </c>
      <c r="R25">
        <v>15</v>
      </c>
      <c r="S25">
        <v>16</v>
      </c>
      <c r="T25">
        <v>17</v>
      </c>
      <c r="U25">
        <v>18</v>
      </c>
    </row>
    <row r="26" spans="1:21" x14ac:dyDescent="0.25">
      <c r="A26" t="s">
        <v>402</v>
      </c>
      <c r="C26">
        <v>1004387</v>
      </c>
      <c r="D26">
        <v>3</v>
      </c>
      <c r="E26">
        <v>3</v>
      </c>
      <c r="F26">
        <v>20</v>
      </c>
      <c r="G26">
        <v>69</v>
      </c>
      <c r="H26">
        <v>463</v>
      </c>
      <c r="I26">
        <v>1331</v>
      </c>
      <c r="J26">
        <v>2474</v>
      </c>
      <c r="K26">
        <v>4373</v>
      </c>
      <c r="L26">
        <v>5937</v>
      </c>
      <c r="M26">
        <v>7674</v>
      </c>
      <c r="N26">
        <v>7536</v>
      </c>
      <c r="O26">
        <v>4143</v>
      </c>
      <c r="P26">
        <v>2688</v>
      </c>
      <c r="Q26">
        <v>2258</v>
      </c>
      <c r="R26">
        <v>1983</v>
      </c>
      <c r="S26">
        <v>1753</v>
      </c>
      <c r="T26">
        <v>1011</v>
      </c>
      <c r="U26">
        <v>470</v>
      </c>
    </row>
    <row r="27" spans="1:21" x14ac:dyDescent="0.25">
      <c r="A27" t="s">
        <v>403</v>
      </c>
      <c r="C27">
        <v>95.79</v>
      </c>
      <c r="D27">
        <v>0</v>
      </c>
      <c r="E27">
        <v>0</v>
      </c>
      <c r="F27">
        <v>0</v>
      </c>
      <c r="G27">
        <v>0.01</v>
      </c>
      <c r="H27">
        <v>0.04</v>
      </c>
      <c r="I27">
        <v>0.13</v>
      </c>
      <c r="J27">
        <v>0.24</v>
      </c>
      <c r="K27">
        <v>0.42</v>
      </c>
      <c r="L27">
        <v>0.56999999999999995</v>
      </c>
      <c r="M27">
        <v>0.73</v>
      </c>
      <c r="N27">
        <v>0.72</v>
      </c>
      <c r="O27">
        <v>0.4</v>
      </c>
      <c r="P27">
        <v>0.26</v>
      </c>
      <c r="Q27">
        <v>0.22</v>
      </c>
      <c r="R27">
        <v>0.19</v>
      </c>
      <c r="S27">
        <v>0.17</v>
      </c>
      <c r="T27">
        <v>0.1</v>
      </c>
      <c r="U27">
        <v>0.04</v>
      </c>
    </row>
    <row r="28" spans="1:21" x14ac:dyDescent="0.25">
      <c r="A28" t="s">
        <v>404</v>
      </c>
      <c r="B28">
        <v>0.45368999999999998</v>
      </c>
    </row>
    <row r="29" spans="1:21" x14ac:dyDescent="0.25">
      <c r="A29" t="s">
        <v>405</v>
      </c>
      <c r="B29">
        <v>10.765779999999999</v>
      </c>
    </row>
    <row r="31" spans="1:21" x14ac:dyDescent="0.25">
      <c r="A31" t="s">
        <v>354</v>
      </c>
      <c r="B31" s="10">
        <v>44958.625856481478</v>
      </c>
    </row>
    <row r="32" spans="1:21" x14ac:dyDescent="0.25">
      <c r="A32" t="s">
        <v>399</v>
      </c>
      <c r="B32" t="s">
        <v>368</v>
      </c>
    </row>
    <row r="33" spans="1:20" x14ac:dyDescent="0.25">
      <c r="A33" t="s">
        <v>400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>
        <v>14</v>
      </c>
      <c r="Q33">
        <v>15</v>
      </c>
      <c r="R33">
        <v>16</v>
      </c>
      <c r="S33">
        <v>17</v>
      </c>
      <c r="T33">
        <v>18</v>
      </c>
    </row>
    <row r="34" spans="1:20" x14ac:dyDescent="0.25">
      <c r="A34" t="s">
        <v>401</v>
      </c>
      <c r="C34">
        <v>0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L34">
        <v>9</v>
      </c>
      <c r="M34">
        <v>10</v>
      </c>
      <c r="N34">
        <v>11</v>
      </c>
      <c r="O34">
        <v>12</v>
      </c>
      <c r="P34">
        <v>13</v>
      </c>
      <c r="Q34">
        <v>14</v>
      </c>
      <c r="R34">
        <v>15</v>
      </c>
      <c r="S34">
        <v>16</v>
      </c>
      <c r="T34">
        <v>17</v>
      </c>
    </row>
    <row r="35" spans="1:20" x14ac:dyDescent="0.25">
      <c r="A35" t="s">
        <v>402</v>
      </c>
      <c r="C35">
        <v>782214</v>
      </c>
      <c r="D35">
        <v>16916</v>
      </c>
      <c r="E35">
        <v>22666</v>
      </c>
      <c r="F35">
        <v>29027</v>
      </c>
      <c r="G35">
        <v>34317</v>
      </c>
      <c r="H35">
        <v>35706</v>
      </c>
      <c r="I35">
        <v>33022</v>
      </c>
      <c r="J35">
        <v>30329</v>
      </c>
      <c r="K35">
        <v>22933</v>
      </c>
      <c r="L35">
        <v>12993</v>
      </c>
      <c r="M35">
        <v>8073</v>
      </c>
      <c r="N35">
        <v>5426</v>
      </c>
      <c r="O35">
        <v>3978</v>
      </c>
      <c r="P35">
        <v>3060</v>
      </c>
      <c r="Q35">
        <v>2562</v>
      </c>
      <c r="R35">
        <v>2096</v>
      </c>
      <c r="S35">
        <v>1774</v>
      </c>
      <c r="T35">
        <v>1484</v>
      </c>
    </row>
    <row r="36" spans="1:20" x14ac:dyDescent="0.25">
      <c r="A36" t="s">
        <v>403</v>
      </c>
      <c r="C36">
        <v>74.599999999999994</v>
      </c>
      <c r="D36">
        <v>1.61</v>
      </c>
      <c r="E36">
        <v>2.16</v>
      </c>
      <c r="F36">
        <v>2.77</v>
      </c>
      <c r="G36">
        <v>3.27</v>
      </c>
      <c r="H36">
        <v>3.41</v>
      </c>
      <c r="I36">
        <v>3.15</v>
      </c>
      <c r="J36">
        <v>2.89</v>
      </c>
      <c r="K36">
        <v>2.19</v>
      </c>
      <c r="L36">
        <v>1.24</v>
      </c>
      <c r="M36">
        <v>0.77</v>
      </c>
      <c r="N36">
        <v>0.52</v>
      </c>
      <c r="O36">
        <v>0.38</v>
      </c>
      <c r="P36">
        <v>0.28999999999999998</v>
      </c>
      <c r="Q36">
        <v>0.24</v>
      </c>
      <c r="R36">
        <v>0.2</v>
      </c>
      <c r="S36">
        <v>0.17</v>
      </c>
      <c r="T36">
        <v>0.14000000000000001</v>
      </c>
    </row>
    <row r="37" spans="1:20" x14ac:dyDescent="0.25">
      <c r="A37" t="s">
        <v>404</v>
      </c>
      <c r="B37">
        <v>1.45418</v>
      </c>
    </row>
    <row r="38" spans="1:20" x14ac:dyDescent="0.25">
      <c r="A38" t="s">
        <v>405</v>
      </c>
      <c r="B38">
        <v>5.7245999999999997</v>
      </c>
    </row>
    <row r="40" spans="1:20" x14ac:dyDescent="0.25">
      <c r="A40" t="s">
        <v>354</v>
      </c>
      <c r="B40" s="10">
        <v>44958.625868055555</v>
      </c>
    </row>
    <row r="41" spans="1:20" x14ac:dyDescent="0.25">
      <c r="A41" t="s">
        <v>399</v>
      </c>
      <c r="B41" t="s">
        <v>473</v>
      </c>
    </row>
    <row r="42" spans="1:20" x14ac:dyDescent="0.25">
      <c r="A42" t="s">
        <v>400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>
        <v>8</v>
      </c>
      <c r="K42">
        <v>9</v>
      </c>
      <c r="L42">
        <v>10</v>
      </c>
      <c r="M42">
        <v>11</v>
      </c>
      <c r="N42">
        <v>12</v>
      </c>
      <c r="O42">
        <v>13</v>
      </c>
      <c r="P42">
        <v>14</v>
      </c>
      <c r="Q42">
        <v>15</v>
      </c>
      <c r="R42">
        <v>16</v>
      </c>
      <c r="S42">
        <v>17</v>
      </c>
      <c r="T42">
        <v>18</v>
      </c>
    </row>
    <row r="43" spans="1:20" x14ac:dyDescent="0.25">
      <c r="A43" t="s">
        <v>401</v>
      </c>
      <c r="C43">
        <v>0</v>
      </c>
      <c r="D43">
        <v>1</v>
      </c>
      <c r="E43">
        <v>2</v>
      </c>
      <c r="F43">
        <v>3</v>
      </c>
      <c r="G43">
        <v>4</v>
      </c>
      <c r="H43">
        <v>5</v>
      </c>
      <c r="I43">
        <v>6</v>
      </c>
      <c r="J43">
        <v>7</v>
      </c>
      <c r="K43">
        <v>8</v>
      </c>
      <c r="L43">
        <v>9</v>
      </c>
      <c r="M43">
        <v>10</v>
      </c>
      <c r="N43">
        <v>11</v>
      </c>
      <c r="O43">
        <v>12</v>
      </c>
      <c r="P43">
        <v>13</v>
      </c>
      <c r="Q43">
        <v>14</v>
      </c>
      <c r="R43">
        <v>15</v>
      </c>
      <c r="S43">
        <v>16</v>
      </c>
      <c r="T43">
        <v>17</v>
      </c>
    </row>
    <row r="44" spans="1:20" x14ac:dyDescent="0.25">
      <c r="A44" t="s">
        <v>402</v>
      </c>
      <c r="C44">
        <v>811495</v>
      </c>
      <c r="D44">
        <v>8910</v>
      </c>
      <c r="E44">
        <v>11678</v>
      </c>
      <c r="F44">
        <v>14695</v>
      </c>
      <c r="G44">
        <v>18286</v>
      </c>
      <c r="H44">
        <v>21426</v>
      </c>
      <c r="I44">
        <v>24023</v>
      </c>
      <c r="J44">
        <v>24611</v>
      </c>
      <c r="K44">
        <v>23955</v>
      </c>
      <c r="L44">
        <v>22396</v>
      </c>
      <c r="M44">
        <v>19277</v>
      </c>
      <c r="N44">
        <v>14660</v>
      </c>
      <c r="O44">
        <v>9943</v>
      </c>
      <c r="P44">
        <v>7091</v>
      </c>
      <c r="Q44">
        <v>5511</v>
      </c>
      <c r="R44">
        <v>4293</v>
      </c>
      <c r="S44">
        <v>3358</v>
      </c>
      <c r="T44">
        <v>2968</v>
      </c>
    </row>
    <row r="45" spans="1:20" x14ac:dyDescent="0.25">
      <c r="A45" t="s">
        <v>403</v>
      </c>
      <c r="C45">
        <v>77.39</v>
      </c>
      <c r="D45">
        <v>0.85</v>
      </c>
      <c r="E45">
        <v>1.1100000000000001</v>
      </c>
      <c r="F45">
        <v>1.4</v>
      </c>
      <c r="G45">
        <v>1.74</v>
      </c>
      <c r="H45">
        <v>2.04</v>
      </c>
      <c r="I45">
        <v>2.29</v>
      </c>
      <c r="J45">
        <v>2.35</v>
      </c>
      <c r="K45">
        <v>2.2799999999999998</v>
      </c>
      <c r="L45">
        <v>2.14</v>
      </c>
      <c r="M45">
        <v>1.84</v>
      </c>
      <c r="N45">
        <v>1.4</v>
      </c>
      <c r="O45">
        <v>0.95</v>
      </c>
      <c r="P45">
        <v>0.68</v>
      </c>
      <c r="Q45">
        <v>0.53</v>
      </c>
      <c r="R45">
        <v>0.41</v>
      </c>
      <c r="S45">
        <v>0.32</v>
      </c>
      <c r="T45">
        <v>0.28000000000000003</v>
      </c>
    </row>
    <row r="46" spans="1:20" x14ac:dyDescent="0.25">
      <c r="A46" t="s">
        <v>404</v>
      </c>
      <c r="B46">
        <v>1.69516</v>
      </c>
    </row>
    <row r="47" spans="1:20" x14ac:dyDescent="0.25">
      <c r="A47" t="s">
        <v>405</v>
      </c>
      <c r="B47">
        <v>7.4974600000000002</v>
      </c>
    </row>
    <row r="49" spans="1:39" x14ac:dyDescent="0.25">
      <c r="A49" t="s">
        <v>354</v>
      </c>
      <c r="B49" s="10">
        <v>44958.625868055555</v>
      </c>
    </row>
    <row r="50" spans="1:39" x14ac:dyDescent="0.25">
      <c r="A50" t="s">
        <v>399</v>
      </c>
      <c r="B50" t="s">
        <v>474</v>
      </c>
    </row>
    <row r="51" spans="1:39" x14ac:dyDescent="0.25">
      <c r="A51" t="s">
        <v>400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  <c r="L51">
        <v>10</v>
      </c>
      <c r="M51">
        <v>11</v>
      </c>
      <c r="N51">
        <v>12</v>
      </c>
      <c r="O51">
        <v>13</v>
      </c>
      <c r="P51">
        <v>14</v>
      </c>
      <c r="Q51">
        <v>15</v>
      </c>
      <c r="R51">
        <v>16</v>
      </c>
      <c r="S51">
        <v>17</v>
      </c>
      <c r="T51">
        <v>18</v>
      </c>
    </row>
    <row r="52" spans="1:39" x14ac:dyDescent="0.25">
      <c r="A52" t="s">
        <v>401</v>
      </c>
      <c r="C52">
        <v>0</v>
      </c>
      <c r="D52">
        <v>1</v>
      </c>
      <c r="E52">
        <v>2</v>
      </c>
      <c r="F52">
        <v>3</v>
      </c>
      <c r="G52">
        <v>4</v>
      </c>
      <c r="H52">
        <v>5</v>
      </c>
      <c r="I52">
        <v>6</v>
      </c>
      <c r="J52">
        <v>7</v>
      </c>
      <c r="K52">
        <v>8</v>
      </c>
      <c r="L52">
        <v>9</v>
      </c>
      <c r="M52">
        <v>10</v>
      </c>
      <c r="N52">
        <v>11</v>
      </c>
      <c r="O52">
        <v>12</v>
      </c>
      <c r="P52">
        <v>13</v>
      </c>
      <c r="Q52">
        <v>14</v>
      </c>
      <c r="R52">
        <v>15</v>
      </c>
      <c r="S52">
        <v>16</v>
      </c>
      <c r="T52">
        <v>17</v>
      </c>
    </row>
    <row r="53" spans="1:39" x14ac:dyDescent="0.25">
      <c r="A53" t="s">
        <v>402</v>
      </c>
      <c r="C53">
        <v>887792</v>
      </c>
      <c r="D53">
        <v>79</v>
      </c>
      <c r="E53">
        <v>300</v>
      </c>
      <c r="F53">
        <v>916</v>
      </c>
      <c r="G53">
        <v>3006</v>
      </c>
      <c r="H53">
        <v>8470</v>
      </c>
      <c r="I53">
        <v>21358</v>
      </c>
      <c r="J53">
        <v>33002</v>
      </c>
      <c r="K53">
        <v>33201</v>
      </c>
      <c r="L53">
        <v>27519</v>
      </c>
      <c r="M53">
        <v>22563</v>
      </c>
      <c r="N53">
        <v>8966</v>
      </c>
      <c r="O53">
        <v>1201</v>
      </c>
      <c r="P53">
        <v>176</v>
      </c>
      <c r="Q53">
        <v>23</v>
      </c>
      <c r="R53">
        <v>3</v>
      </c>
      <c r="S53">
        <v>1</v>
      </c>
      <c r="T53">
        <v>0</v>
      </c>
    </row>
    <row r="54" spans="1:39" x14ac:dyDescent="0.25">
      <c r="A54" t="s">
        <v>403</v>
      </c>
      <c r="C54">
        <v>84.67</v>
      </c>
      <c r="D54">
        <v>0.01</v>
      </c>
      <c r="E54">
        <v>0.03</v>
      </c>
      <c r="F54">
        <v>0.09</v>
      </c>
      <c r="G54">
        <v>0.28999999999999998</v>
      </c>
      <c r="H54">
        <v>0.81</v>
      </c>
      <c r="I54">
        <v>2.04</v>
      </c>
      <c r="J54">
        <v>3.15</v>
      </c>
      <c r="K54">
        <v>3.17</v>
      </c>
      <c r="L54">
        <v>2.62</v>
      </c>
      <c r="M54">
        <v>2.15</v>
      </c>
      <c r="N54">
        <v>0.86</v>
      </c>
      <c r="O54">
        <v>0.11</v>
      </c>
      <c r="P54">
        <v>0.02</v>
      </c>
      <c r="Q54">
        <v>0</v>
      </c>
      <c r="R54">
        <v>0</v>
      </c>
      <c r="S54">
        <v>0</v>
      </c>
      <c r="T54">
        <v>0</v>
      </c>
    </row>
    <row r="55" spans="1:39" x14ac:dyDescent="0.25">
      <c r="A55" t="s">
        <v>404</v>
      </c>
      <c r="B55">
        <v>1.2126699999999999</v>
      </c>
    </row>
    <row r="56" spans="1:39" x14ac:dyDescent="0.25">
      <c r="A56" t="s">
        <v>405</v>
      </c>
      <c r="B56">
        <v>7.9086299999999996</v>
      </c>
    </row>
    <row r="58" spans="1:39" x14ac:dyDescent="0.25">
      <c r="A58" t="s">
        <v>354</v>
      </c>
      <c r="B58" s="10">
        <v>44958.625879629632</v>
      </c>
    </row>
    <row r="59" spans="1:39" x14ac:dyDescent="0.25">
      <c r="A59" t="s">
        <v>399</v>
      </c>
      <c r="B59" t="s">
        <v>369</v>
      </c>
    </row>
    <row r="60" spans="1:39" x14ac:dyDescent="0.25">
      <c r="A60" t="s">
        <v>400</v>
      </c>
      <c r="C60">
        <v>1</v>
      </c>
      <c r="D60">
        <v>2</v>
      </c>
      <c r="E60">
        <v>3</v>
      </c>
      <c r="F60">
        <v>4</v>
      </c>
      <c r="G60">
        <v>5</v>
      </c>
      <c r="H60">
        <v>6</v>
      </c>
      <c r="I60">
        <v>7</v>
      </c>
      <c r="J60">
        <v>8</v>
      </c>
      <c r="K60">
        <v>9</v>
      </c>
      <c r="L60">
        <v>10</v>
      </c>
      <c r="M60">
        <v>11</v>
      </c>
      <c r="N60">
        <v>12</v>
      </c>
      <c r="O60">
        <v>13</v>
      </c>
      <c r="P60">
        <v>14</v>
      </c>
      <c r="Q60">
        <v>15</v>
      </c>
      <c r="R60">
        <v>16</v>
      </c>
      <c r="S60">
        <v>17</v>
      </c>
      <c r="T60">
        <v>18</v>
      </c>
      <c r="U60">
        <v>19</v>
      </c>
      <c r="V60">
        <v>20</v>
      </c>
      <c r="W60">
        <v>21</v>
      </c>
      <c r="X60">
        <v>22</v>
      </c>
      <c r="Y60">
        <v>23</v>
      </c>
      <c r="Z60">
        <v>24</v>
      </c>
      <c r="AA60">
        <v>25</v>
      </c>
      <c r="AB60">
        <v>26</v>
      </c>
      <c r="AC60">
        <v>27</v>
      </c>
      <c r="AD60">
        <v>28</v>
      </c>
      <c r="AE60">
        <v>29</v>
      </c>
      <c r="AF60">
        <v>30</v>
      </c>
      <c r="AG60">
        <v>31</v>
      </c>
      <c r="AH60">
        <v>32</v>
      </c>
      <c r="AI60">
        <v>33</v>
      </c>
      <c r="AJ60">
        <v>34</v>
      </c>
      <c r="AK60">
        <v>35</v>
      </c>
      <c r="AL60">
        <v>36</v>
      </c>
      <c r="AM60">
        <v>37</v>
      </c>
    </row>
    <row r="61" spans="1:39" x14ac:dyDescent="0.25">
      <c r="A61" t="s">
        <v>401</v>
      </c>
      <c r="C61">
        <v>0</v>
      </c>
      <c r="D61">
        <v>1</v>
      </c>
      <c r="E61">
        <v>2</v>
      </c>
      <c r="F61">
        <v>3</v>
      </c>
      <c r="G61">
        <v>4</v>
      </c>
      <c r="H61">
        <v>5</v>
      </c>
      <c r="I61">
        <v>6</v>
      </c>
      <c r="J61">
        <v>7</v>
      </c>
      <c r="K61">
        <v>8</v>
      </c>
      <c r="L61">
        <v>9</v>
      </c>
      <c r="M61">
        <v>10</v>
      </c>
      <c r="N61">
        <v>11</v>
      </c>
      <c r="O61">
        <v>12</v>
      </c>
      <c r="P61">
        <v>13</v>
      </c>
      <c r="Q61">
        <v>14</v>
      </c>
      <c r="R61">
        <v>15</v>
      </c>
      <c r="S61">
        <v>16</v>
      </c>
      <c r="T61">
        <v>17</v>
      </c>
      <c r="U61">
        <v>18</v>
      </c>
      <c r="V61">
        <v>19</v>
      </c>
      <c r="W61">
        <v>20</v>
      </c>
      <c r="X61">
        <v>21</v>
      </c>
      <c r="Y61">
        <v>22</v>
      </c>
      <c r="Z61">
        <v>23</v>
      </c>
      <c r="AA61">
        <v>24</v>
      </c>
      <c r="AB61">
        <v>25</v>
      </c>
      <c r="AC61">
        <v>26</v>
      </c>
      <c r="AD61">
        <v>27</v>
      </c>
      <c r="AE61">
        <v>28</v>
      </c>
      <c r="AF61">
        <v>29</v>
      </c>
      <c r="AG61">
        <v>30</v>
      </c>
      <c r="AH61">
        <v>31</v>
      </c>
      <c r="AI61">
        <v>32</v>
      </c>
      <c r="AJ61">
        <v>33</v>
      </c>
      <c r="AK61">
        <v>34</v>
      </c>
      <c r="AL61">
        <v>35</v>
      </c>
      <c r="AM61">
        <v>36</v>
      </c>
    </row>
    <row r="62" spans="1:39" x14ac:dyDescent="0.25">
      <c r="A62" t="s">
        <v>402</v>
      </c>
      <c r="C62">
        <v>984825</v>
      </c>
      <c r="D62">
        <v>749</v>
      </c>
      <c r="E62">
        <v>866</v>
      </c>
      <c r="F62">
        <v>985</v>
      </c>
      <c r="G62">
        <v>1245</v>
      </c>
      <c r="H62">
        <v>1314</v>
      </c>
      <c r="I62">
        <v>1454</v>
      </c>
      <c r="J62">
        <v>1522</v>
      </c>
      <c r="K62">
        <v>1566</v>
      </c>
      <c r="L62">
        <v>1705</v>
      </c>
      <c r="M62">
        <v>1784</v>
      </c>
      <c r="N62">
        <v>1803</v>
      </c>
      <c r="O62">
        <v>1872</v>
      </c>
      <c r="P62">
        <v>1907</v>
      </c>
      <c r="Q62">
        <v>1908</v>
      </c>
      <c r="R62">
        <v>1930</v>
      </c>
      <c r="S62">
        <v>1930</v>
      </c>
      <c r="T62">
        <v>1968</v>
      </c>
      <c r="U62">
        <v>2175</v>
      </c>
      <c r="V62">
        <v>2087</v>
      </c>
      <c r="W62">
        <v>2178</v>
      </c>
      <c r="X62">
        <v>2068</v>
      </c>
      <c r="Y62">
        <v>2071</v>
      </c>
      <c r="Z62">
        <v>1918</v>
      </c>
      <c r="AA62">
        <v>1780</v>
      </c>
      <c r="AB62">
        <v>1742</v>
      </c>
      <c r="AC62">
        <v>1657</v>
      </c>
      <c r="AD62">
        <v>1736</v>
      </c>
      <c r="AE62">
        <v>1673</v>
      </c>
      <c r="AF62">
        <v>1627</v>
      </c>
      <c r="AG62">
        <v>1629</v>
      </c>
      <c r="AH62">
        <v>1647</v>
      </c>
      <c r="AI62">
        <v>1800</v>
      </c>
      <c r="AJ62">
        <v>1933</v>
      </c>
      <c r="AK62">
        <v>2015</v>
      </c>
      <c r="AL62">
        <v>2262</v>
      </c>
      <c r="AM62">
        <v>3245</v>
      </c>
    </row>
    <row r="63" spans="1:39" x14ac:dyDescent="0.25">
      <c r="A63" t="s">
        <v>403</v>
      </c>
      <c r="C63">
        <v>93.92</v>
      </c>
      <c r="D63">
        <v>7.0000000000000007E-2</v>
      </c>
      <c r="E63">
        <v>0.08</v>
      </c>
      <c r="F63">
        <v>0.09</v>
      </c>
      <c r="G63">
        <v>0.12</v>
      </c>
      <c r="H63">
        <v>0.13</v>
      </c>
      <c r="I63">
        <v>0.14000000000000001</v>
      </c>
      <c r="J63">
        <v>0.15</v>
      </c>
      <c r="K63">
        <v>0.15</v>
      </c>
      <c r="L63">
        <v>0.16</v>
      </c>
      <c r="M63">
        <v>0.17</v>
      </c>
      <c r="N63">
        <v>0.17</v>
      </c>
      <c r="O63">
        <v>0.18</v>
      </c>
      <c r="P63">
        <v>0.18</v>
      </c>
      <c r="Q63">
        <v>0.18</v>
      </c>
      <c r="R63">
        <v>0.18</v>
      </c>
      <c r="S63">
        <v>0.18</v>
      </c>
      <c r="T63">
        <v>0.19</v>
      </c>
      <c r="U63">
        <v>0.21</v>
      </c>
      <c r="V63">
        <v>0.2</v>
      </c>
      <c r="W63">
        <v>0.21</v>
      </c>
      <c r="X63">
        <v>0.2</v>
      </c>
      <c r="Y63">
        <v>0.2</v>
      </c>
      <c r="Z63">
        <v>0.18</v>
      </c>
      <c r="AA63">
        <v>0.17</v>
      </c>
      <c r="AB63">
        <v>0.17</v>
      </c>
      <c r="AC63">
        <v>0.16</v>
      </c>
      <c r="AD63">
        <v>0.17</v>
      </c>
      <c r="AE63">
        <v>0.16</v>
      </c>
      <c r="AF63">
        <v>0.16</v>
      </c>
      <c r="AG63">
        <v>0.16</v>
      </c>
      <c r="AH63">
        <v>0.16</v>
      </c>
      <c r="AI63">
        <v>0.17</v>
      </c>
      <c r="AJ63">
        <v>0.18</v>
      </c>
      <c r="AK63">
        <v>0.19</v>
      </c>
      <c r="AL63">
        <v>0.22</v>
      </c>
      <c r="AM63">
        <v>0.31</v>
      </c>
    </row>
    <row r="64" spans="1:39" x14ac:dyDescent="0.25">
      <c r="A64" t="s">
        <v>404</v>
      </c>
      <c r="B64">
        <v>1.2213700000000001</v>
      </c>
    </row>
    <row r="65" spans="1:39" x14ac:dyDescent="0.25">
      <c r="A65" t="s">
        <v>405</v>
      </c>
      <c r="B65">
        <v>20.08905</v>
      </c>
    </row>
    <row r="67" spans="1:39" x14ac:dyDescent="0.25">
      <c r="A67" t="s">
        <v>354</v>
      </c>
      <c r="B67" s="10">
        <v>44958.625891203701</v>
      </c>
    </row>
    <row r="68" spans="1:39" x14ac:dyDescent="0.25">
      <c r="A68" t="s">
        <v>399</v>
      </c>
      <c r="B68" t="s">
        <v>475</v>
      </c>
    </row>
    <row r="69" spans="1:39" x14ac:dyDescent="0.25">
      <c r="A69" t="s">
        <v>400</v>
      </c>
      <c r="C69">
        <v>1</v>
      </c>
      <c r="D69">
        <v>2</v>
      </c>
      <c r="E69">
        <v>3</v>
      </c>
      <c r="F69">
        <v>4</v>
      </c>
      <c r="G69">
        <v>5</v>
      </c>
      <c r="H69">
        <v>6</v>
      </c>
      <c r="I69">
        <v>7</v>
      </c>
      <c r="J69">
        <v>8</v>
      </c>
      <c r="K69">
        <v>9</v>
      </c>
      <c r="L69">
        <v>10</v>
      </c>
      <c r="M69">
        <v>11</v>
      </c>
      <c r="N69">
        <v>12</v>
      </c>
      <c r="O69">
        <v>13</v>
      </c>
      <c r="P69">
        <v>14</v>
      </c>
      <c r="Q69">
        <v>15</v>
      </c>
      <c r="R69">
        <v>16</v>
      </c>
      <c r="S69">
        <v>17</v>
      </c>
      <c r="T69">
        <v>18</v>
      </c>
      <c r="U69">
        <v>19</v>
      </c>
      <c r="V69">
        <v>20</v>
      </c>
      <c r="W69">
        <v>21</v>
      </c>
      <c r="X69">
        <v>22</v>
      </c>
      <c r="Y69">
        <v>23</v>
      </c>
      <c r="Z69">
        <v>24</v>
      </c>
      <c r="AA69">
        <v>25</v>
      </c>
      <c r="AB69">
        <v>26</v>
      </c>
      <c r="AC69">
        <v>27</v>
      </c>
      <c r="AD69">
        <v>28</v>
      </c>
      <c r="AE69">
        <v>29</v>
      </c>
      <c r="AF69">
        <v>30</v>
      </c>
      <c r="AG69">
        <v>31</v>
      </c>
      <c r="AH69">
        <v>32</v>
      </c>
      <c r="AI69">
        <v>33</v>
      </c>
      <c r="AJ69">
        <v>34</v>
      </c>
      <c r="AK69">
        <v>35</v>
      </c>
      <c r="AL69">
        <v>36</v>
      </c>
      <c r="AM69">
        <v>37</v>
      </c>
    </row>
    <row r="70" spans="1:39" x14ac:dyDescent="0.25">
      <c r="A70" t="s">
        <v>401</v>
      </c>
      <c r="C70">
        <v>0</v>
      </c>
      <c r="D70">
        <v>1</v>
      </c>
      <c r="E70">
        <v>2</v>
      </c>
      <c r="F70">
        <v>3</v>
      </c>
      <c r="G70">
        <v>4</v>
      </c>
      <c r="H70">
        <v>5</v>
      </c>
      <c r="I70">
        <v>6</v>
      </c>
      <c r="J70">
        <v>7</v>
      </c>
      <c r="K70">
        <v>8</v>
      </c>
      <c r="L70">
        <v>9</v>
      </c>
      <c r="M70">
        <v>10</v>
      </c>
      <c r="N70">
        <v>11</v>
      </c>
      <c r="O70">
        <v>12</v>
      </c>
      <c r="P70">
        <v>13</v>
      </c>
      <c r="Q70">
        <v>14</v>
      </c>
      <c r="R70">
        <v>15</v>
      </c>
      <c r="S70">
        <v>16</v>
      </c>
      <c r="T70">
        <v>17</v>
      </c>
      <c r="U70">
        <v>18</v>
      </c>
      <c r="V70">
        <v>19</v>
      </c>
      <c r="W70">
        <v>20</v>
      </c>
      <c r="X70">
        <v>21</v>
      </c>
      <c r="Y70">
        <v>22</v>
      </c>
      <c r="Z70">
        <v>23</v>
      </c>
      <c r="AA70">
        <v>24</v>
      </c>
      <c r="AB70">
        <v>25</v>
      </c>
      <c r="AC70">
        <v>26</v>
      </c>
      <c r="AD70">
        <v>27</v>
      </c>
      <c r="AE70">
        <v>28</v>
      </c>
      <c r="AF70">
        <v>29</v>
      </c>
      <c r="AG70">
        <v>30</v>
      </c>
      <c r="AH70">
        <v>31</v>
      </c>
      <c r="AI70">
        <v>32</v>
      </c>
      <c r="AJ70">
        <v>33</v>
      </c>
      <c r="AK70">
        <v>34</v>
      </c>
      <c r="AL70">
        <v>35</v>
      </c>
      <c r="AM70">
        <v>36</v>
      </c>
    </row>
    <row r="71" spans="1:39" x14ac:dyDescent="0.25">
      <c r="A71" t="s">
        <v>402</v>
      </c>
      <c r="C71">
        <v>945133</v>
      </c>
      <c r="D71">
        <v>1038</v>
      </c>
      <c r="E71">
        <v>1290</v>
      </c>
      <c r="F71">
        <v>1429</v>
      </c>
      <c r="G71">
        <v>1832</v>
      </c>
      <c r="H71">
        <v>2150</v>
      </c>
      <c r="I71">
        <v>2472</v>
      </c>
      <c r="J71">
        <v>2745</v>
      </c>
      <c r="K71">
        <v>2885</v>
      </c>
      <c r="L71">
        <v>3102</v>
      </c>
      <c r="M71">
        <v>3182</v>
      </c>
      <c r="N71">
        <v>3287</v>
      </c>
      <c r="O71">
        <v>3413</v>
      </c>
      <c r="P71">
        <v>3401</v>
      </c>
      <c r="Q71">
        <v>3510</v>
      </c>
      <c r="R71">
        <v>3527</v>
      </c>
      <c r="S71">
        <v>3670</v>
      </c>
      <c r="T71">
        <v>3813</v>
      </c>
      <c r="U71">
        <v>3658</v>
      </c>
      <c r="V71">
        <v>3718</v>
      </c>
      <c r="W71">
        <v>3874</v>
      </c>
      <c r="X71">
        <v>3840</v>
      </c>
      <c r="Y71">
        <v>3819</v>
      </c>
      <c r="Z71">
        <v>3632</v>
      </c>
      <c r="AA71">
        <v>3801</v>
      </c>
      <c r="AB71">
        <v>3580</v>
      </c>
      <c r="AC71">
        <v>3316</v>
      </c>
      <c r="AD71">
        <v>3034</v>
      </c>
      <c r="AE71">
        <v>2850</v>
      </c>
      <c r="AF71">
        <v>2518</v>
      </c>
      <c r="AG71">
        <v>2340</v>
      </c>
      <c r="AH71">
        <v>2056</v>
      </c>
      <c r="AI71">
        <v>1977</v>
      </c>
      <c r="AJ71">
        <v>1923</v>
      </c>
      <c r="AK71">
        <v>2015</v>
      </c>
      <c r="AL71">
        <v>2104</v>
      </c>
      <c r="AM71">
        <v>2642</v>
      </c>
    </row>
    <row r="72" spans="1:39" x14ac:dyDescent="0.25">
      <c r="A72" t="s">
        <v>403</v>
      </c>
      <c r="C72">
        <v>90.13</v>
      </c>
      <c r="D72">
        <v>0.1</v>
      </c>
      <c r="E72">
        <v>0.12</v>
      </c>
      <c r="F72">
        <v>0.14000000000000001</v>
      </c>
      <c r="G72">
        <v>0.17</v>
      </c>
      <c r="H72">
        <v>0.21</v>
      </c>
      <c r="I72">
        <v>0.24</v>
      </c>
      <c r="J72">
        <v>0.26</v>
      </c>
      <c r="K72">
        <v>0.28000000000000003</v>
      </c>
      <c r="L72">
        <v>0.3</v>
      </c>
      <c r="M72">
        <v>0.3</v>
      </c>
      <c r="N72">
        <v>0.31</v>
      </c>
      <c r="O72">
        <v>0.33</v>
      </c>
      <c r="P72">
        <v>0.32</v>
      </c>
      <c r="Q72">
        <v>0.33</v>
      </c>
      <c r="R72">
        <v>0.34</v>
      </c>
      <c r="S72">
        <v>0.35</v>
      </c>
      <c r="T72">
        <v>0.36</v>
      </c>
      <c r="U72">
        <v>0.35</v>
      </c>
      <c r="V72">
        <v>0.35</v>
      </c>
      <c r="W72">
        <v>0.37</v>
      </c>
      <c r="X72">
        <v>0.37</v>
      </c>
      <c r="Y72">
        <v>0.36</v>
      </c>
      <c r="Z72">
        <v>0.35</v>
      </c>
      <c r="AA72">
        <v>0.36</v>
      </c>
      <c r="AB72">
        <v>0.34</v>
      </c>
      <c r="AC72">
        <v>0.32</v>
      </c>
      <c r="AD72">
        <v>0.28999999999999998</v>
      </c>
      <c r="AE72">
        <v>0.27</v>
      </c>
      <c r="AF72">
        <v>0.24</v>
      </c>
      <c r="AG72">
        <v>0.22</v>
      </c>
      <c r="AH72">
        <v>0.2</v>
      </c>
      <c r="AI72">
        <v>0.19</v>
      </c>
      <c r="AJ72">
        <v>0.18</v>
      </c>
      <c r="AK72">
        <v>0.19</v>
      </c>
      <c r="AL72">
        <v>0.2</v>
      </c>
      <c r="AM72">
        <v>0.25</v>
      </c>
    </row>
    <row r="73" spans="1:39" x14ac:dyDescent="0.25">
      <c r="A73" t="s">
        <v>404</v>
      </c>
      <c r="B73">
        <v>1.8611200000000001</v>
      </c>
    </row>
    <row r="74" spans="1:39" x14ac:dyDescent="0.25">
      <c r="A74" t="s">
        <v>405</v>
      </c>
      <c r="B74">
        <v>18.865670000000001</v>
      </c>
    </row>
    <row r="76" spans="1:39" x14ac:dyDescent="0.25">
      <c r="A76" t="s">
        <v>354</v>
      </c>
      <c r="B76" s="10">
        <v>44958.625902777778</v>
      </c>
    </row>
    <row r="77" spans="1:39" x14ac:dyDescent="0.25">
      <c r="A77" t="s">
        <v>399</v>
      </c>
      <c r="B77" t="s">
        <v>476</v>
      </c>
    </row>
    <row r="78" spans="1:39" x14ac:dyDescent="0.25">
      <c r="A78" t="s">
        <v>400</v>
      </c>
      <c r="C78">
        <v>1</v>
      </c>
      <c r="D78">
        <v>2</v>
      </c>
      <c r="E78">
        <v>3</v>
      </c>
      <c r="F78">
        <v>4</v>
      </c>
      <c r="G78">
        <v>5</v>
      </c>
      <c r="H78">
        <v>6</v>
      </c>
      <c r="I78">
        <v>7</v>
      </c>
      <c r="J78">
        <v>8</v>
      </c>
      <c r="K78">
        <v>9</v>
      </c>
      <c r="L78">
        <v>10</v>
      </c>
      <c r="M78">
        <v>11</v>
      </c>
      <c r="N78">
        <v>12</v>
      </c>
      <c r="O78">
        <v>13</v>
      </c>
      <c r="P78">
        <v>14</v>
      </c>
      <c r="Q78">
        <v>15</v>
      </c>
      <c r="R78">
        <v>16</v>
      </c>
      <c r="S78">
        <v>17</v>
      </c>
      <c r="T78">
        <v>18</v>
      </c>
      <c r="U78">
        <v>19</v>
      </c>
      <c r="V78">
        <v>20</v>
      </c>
      <c r="W78">
        <v>21</v>
      </c>
      <c r="X78">
        <v>22</v>
      </c>
      <c r="Y78">
        <v>23</v>
      </c>
      <c r="Z78">
        <v>24</v>
      </c>
      <c r="AA78">
        <v>25</v>
      </c>
      <c r="AB78">
        <v>26</v>
      </c>
      <c r="AC78">
        <v>27</v>
      </c>
      <c r="AD78">
        <v>28</v>
      </c>
      <c r="AE78">
        <v>29</v>
      </c>
      <c r="AF78">
        <v>30</v>
      </c>
      <c r="AG78">
        <v>31</v>
      </c>
      <c r="AH78">
        <v>32</v>
      </c>
      <c r="AI78">
        <v>33</v>
      </c>
      <c r="AJ78">
        <v>34</v>
      </c>
      <c r="AK78">
        <v>35</v>
      </c>
      <c r="AL78">
        <v>36</v>
      </c>
      <c r="AM78">
        <v>37</v>
      </c>
    </row>
    <row r="79" spans="1:39" x14ac:dyDescent="0.25">
      <c r="A79" t="s">
        <v>401</v>
      </c>
      <c r="C79">
        <v>0</v>
      </c>
      <c r="D79">
        <v>1</v>
      </c>
      <c r="E79">
        <v>2</v>
      </c>
      <c r="F79">
        <v>3</v>
      </c>
      <c r="G79">
        <v>4</v>
      </c>
      <c r="H79">
        <v>5</v>
      </c>
      <c r="I79">
        <v>6</v>
      </c>
      <c r="J79">
        <v>7</v>
      </c>
      <c r="K79">
        <v>8</v>
      </c>
      <c r="L79">
        <v>9</v>
      </c>
      <c r="M79">
        <v>10</v>
      </c>
      <c r="N79">
        <v>11</v>
      </c>
      <c r="O79">
        <v>12</v>
      </c>
      <c r="P79">
        <v>13</v>
      </c>
      <c r="Q79">
        <v>14</v>
      </c>
      <c r="R79">
        <v>15</v>
      </c>
      <c r="S79">
        <v>16</v>
      </c>
      <c r="T79">
        <v>17</v>
      </c>
      <c r="U79">
        <v>18</v>
      </c>
      <c r="V79">
        <v>19</v>
      </c>
      <c r="W79">
        <v>20</v>
      </c>
      <c r="X79">
        <v>21</v>
      </c>
      <c r="Y79">
        <v>22</v>
      </c>
      <c r="Z79">
        <v>23</v>
      </c>
      <c r="AA79">
        <v>24</v>
      </c>
      <c r="AB79">
        <v>25</v>
      </c>
      <c r="AC79">
        <v>26</v>
      </c>
      <c r="AD79">
        <v>27</v>
      </c>
      <c r="AE79">
        <v>28</v>
      </c>
      <c r="AF79">
        <v>29</v>
      </c>
      <c r="AG79">
        <v>30</v>
      </c>
      <c r="AH79">
        <v>31</v>
      </c>
      <c r="AI79">
        <v>32</v>
      </c>
      <c r="AJ79">
        <v>33</v>
      </c>
      <c r="AK79">
        <v>34</v>
      </c>
      <c r="AL79">
        <v>35</v>
      </c>
      <c r="AM79">
        <v>36</v>
      </c>
    </row>
    <row r="80" spans="1:39" x14ac:dyDescent="0.25">
      <c r="A80" t="s">
        <v>402</v>
      </c>
      <c r="C80">
        <v>984858</v>
      </c>
      <c r="D80">
        <v>16</v>
      </c>
      <c r="E80">
        <v>46</v>
      </c>
      <c r="F80">
        <v>119</v>
      </c>
      <c r="G80">
        <v>334</v>
      </c>
      <c r="H80">
        <v>544</v>
      </c>
      <c r="I80">
        <v>784</v>
      </c>
      <c r="J80">
        <v>989</v>
      </c>
      <c r="K80">
        <v>1107</v>
      </c>
      <c r="L80">
        <v>1204</v>
      </c>
      <c r="M80">
        <v>1363</v>
      </c>
      <c r="N80">
        <v>1388</v>
      </c>
      <c r="O80">
        <v>1458</v>
      </c>
      <c r="P80">
        <v>1537</v>
      </c>
      <c r="Q80">
        <v>1661</v>
      </c>
      <c r="R80">
        <v>1682</v>
      </c>
      <c r="S80">
        <v>1662</v>
      </c>
      <c r="T80">
        <v>1737</v>
      </c>
      <c r="U80">
        <v>1728</v>
      </c>
      <c r="V80">
        <v>1787</v>
      </c>
      <c r="W80">
        <v>1837</v>
      </c>
      <c r="X80">
        <v>2061</v>
      </c>
      <c r="Y80">
        <v>2256</v>
      </c>
      <c r="Z80">
        <v>2404</v>
      </c>
      <c r="AA80">
        <v>2582</v>
      </c>
      <c r="AB80">
        <v>2717</v>
      </c>
      <c r="AC80">
        <v>2888</v>
      </c>
      <c r="AD80">
        <v>2651</v>
      </c>
      <c r="AE80">
        <v>2400</v>
      </c>
      <c r="AF80">
        <v>2288</v>
      </c>
      <c r="AG80">
        <v>2161</v>
      </c>
      <c r="AH80">
        <v>2205</v>
      </c>
      <c r="AI80">
        <v>2428</v>
      </c>
      <c r="AJ80">
        <v>2644</v>
      </c>
      <c r="AK80">
        <v>2486</v>
      </c>
      <c r="AL80">
        <v>2676</v>
      </c>
      <c r="AM80">
        <v>3888</v>
      </c>
    </row>
    <row r="81" spans="1:41" x14ac:dyDescent="0.25">
      <c r="A81" t="s">
        <v>403</v>
      </c>
      <c r="C81">
        <v>93.92</v>
      </c>
      <c r="D81">
        <v>0</v>
      </c>
      <c r="E81">
        <v>0</v>
      </c>
      <c r="F81">
        <v>0.01</v>
      </c>
      <c r="G81">
        <v>0.03</v>
      </c>
      <c r="H81">
        <v>0.05</v>
      </c>
      <c r="I81">
        <v>7.0000000000000007E-2</v>
      </c>
      <c r="J81">
        <v>0.09</v>
      </c>
      <c r="K81">
        <v>0.11</v>
      </c>
      <c r="L81">
        <v>0.11</v>
      </c>
      <c r="M81">
        <v>0.13</v>
      </c>
      <c r="N81">
        <v>0.13</v>
      </c>
      <c r="O81">
        <v>0.14000000000000001</v>
      </c>
      <c r="P81">
        <v>0.15</v>
      </c>
      <c r="Q81">
        <v>0.16</v>
      </c>
      <c r="R81">
        <v>0.16</v>
      </c>
      <c r="S81">
        <v>0.16</v>
      </c>
      <c r="T81">
        <v>0.17</v>
      </c>
      <c r="U81">
        <v>0.16</v>
      </c>
      <c r="V81">
        <v>0.17</v>
      </c>
      <c r="W81">
        <v>0.18</v>
      </c>
      <c r="X81">
        <v>0.2</v>
      </c>
      <c r="Y81">
        <v>0.22</v>
      </c>
      <c r="Z81">
        <v>0.23</v>
      </c>
      <c r="AA81">
        <v>0.25</v>
      </c>
      <c r="AB81">
        <v>0.26</v>
      </c>
      <c r="AC81">
        <v>0.28000000000000003</v>
      </c>
      <c r="AD81">
        <v>0.25</v>
      </c>
      <c r="AE81">
        <v>0.23</v>
      </c>
      <c r="AF81">
        <v>0.22</v>
      </c>
      <c r="AG81">
        <v>0.21</v>
      </c>
      <c r="AH81">
        <v>0.21</v>
      </c>
      <c r="AI81">
        <v>0.23</v>
      </c>
      <c r="AJ81">
        <v>0.25</v>
      </c>
      <c r="AK81">
        <v>0.24</v>
      </c>
      <c r="AL81">
        <v>0.26</v>
      </c>
      <c r="AM81">
        <v>0.37</v>
      </c>
    </row>
    <row r="82" spans="1:41" x14ac:dyDescent="0.25">
      <c r="A82" t="s">
        <v>404</v>
      </c>
      <c r="B82">
        <v>1.4145099999999999</v>
      </c>
    </row>
    <row r="83" spans="1:41" x14ac:dyDescent="0.25">
      <c r="A83" t="s">
        <v>405</v>
      </c>
      <c r="B83">
        <v>23.277830000000002</v>
      </c>
    </row>
    <row r="85" spans="1:41" x14ac:dyDescent="0.25">
      <c r="A85" t="s">
        <v>354</v>
      </c>
      <c r="B85" s="10">
        <v>44958.625914351855</v>
      </c>
    </row>
    <row r="86" spans="1:41" x14ac:dyDescent="0.25">
      <c r="A86" t="s">
        <v>399</v>
      </c>
      <c r="B86" t="s">
        <v>371</v>
      </c>
    </row>
    <row r="87" spans="1:41" x14ac:dyDescent="0.25">
      <c r="A87" t="s">
        <v>400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</row>
    <row r="88" spans="1:41" x14ac:dyDescent="0.25">
      <c r="A88" t="s">
        <v>401</v>
      </c>
      <c r="C88">
        <v>0</v>
      </c>
      <c r="D88">
        <v>4.3</v>
      </c>
      <c r="E88">
        <v>8.6</v>
      </c>
      <c r="F88">
        <v>12.9</v>
      </c>
      <c r="G88">
        <v>17.2</v>
      </c>
      <c r="H88">
        <v>21.5</v>
      </c>
      <c r="I88">
        <v>25.8</v>
      </c>
      <c r="J88">
        <v>30.1</v>
      </c>
      <c r="K88">
        <v>34.4</v>
      </c>
      <c r="L88">
        <v>38.700000000000003</v>
      </c>
      <c r="M88">
        <v>43</v>
      </c>
      <c r="N88">
        <v>47.3</v>
      </c>
      <c r="O88">
        <v>51.6</v>
      </c>
      <c r="P88">
        <v>55.9</v>
      </c>
      <c r="Q88">
        <v>60.2</v>
      </c>
      <c r="R88">
        <v>64.5</v>
      </c>
      <c r="S88">
        <v>68.8</v>
      </c>
      <c r="T88">
        <v>73.099999999999994</v>
      </c>
      <c r="U88">
        <v>77.400000000000006</v>
      </c>
      <c r="V88">
        <v>81.7</v>
      </c>
      <c r="W88">
        <v>86</v>
      </c>
      <c r="X88">
        <v>90.3</v>
      </c>
      <c r="Y88">
        <v>94.6</v>
      </c>
      <c r="Z88">
        <v>98.9</v>
      </c>
      <c r="AA88">
        <v>103.2</v>
      </c>
      <c r="AB88">
        <v>107.5</v>
      </c>
      <c r="AC88">
        <v>111.8</v>
      </c>
      <c r="AD88">
        <v>116.1</v>
      </c>
      <c r="AE88">
        <v>120.4</v>
      </c>
      <c r="AF88">
        <v>124.7</v>
      </c>
      <c r="AG88">
        <v>129</v>
      </c>
      <c r="AH88">
        <v>133.30000000000001</v>
      </c>
      <c r="AI88">
        <v>137.6</v>
      </c>
      <c r="AJ88">
        <v>141.9</v>
      </c>
      <c r="AK88">
        <v>146.19999999999999</v>
      </c>
      <c r="AL88">
        <v>150.5</v>
      </c>
      <c r="AM88">
        <v>154.80000000000001</v>
      </c>
      <c r="AN88">
        <v>159.1</v>
      </c>
      <c r="AO88">
        <v>163.4</v>
      </c>
    </row>
    <row r="89" spans="1:41" x14ac:dyDescent="0.25">
      <c r="A89" t="s">
        <v>402</v>
      </c>
      <c r="C89">
        <v>1003853</v>
      </c>
      <c r="D89">
        <v>77</v>
      </c>
      <c r="E89">
        <v>139</v>
      </c>
      <c r="F89">
        <v>170</v>
      </c>
      <c r="G89">
        <v>279</v>
      </c>
      <c r="H89">
        <v>431</v>
      </c>
      <c r="I89">
        <v>564</v>
      </c>
      <c r="J89">
        <v>765</v>
      </c>
      <c r="K89">
        <v>998</v>
      </c>
      <c r="L89">
        <v>1106</v>
      </c>
      <c r="M89">
        <v>1054</v>
      </c>
      <c r="N89">
        <v>1146</v>
      </c>
      <c r="O89">
        <v>1178</v>
      </c>
      <c r="P89">
        <v>1225</v>
      </c>
      <c r="Q89">
        <v>1270</v>
      </c>
      <c r="R89">
        <v>1188</v>
      </c>
      <c r="S89">
        <v>1209</v>
      </c>
      <c r="T89">
        <v>1176</v>
      </c>
      <c r="U89">
        <v>1208</v>
      </c>
      <c r="V89">
        <v>1092</v>
      </c>
      <c r="W89">
        <v>1062</v>
      </c>
      <c r="X89">
        <v>1058</v>
      </c>
      <c r="Y89">
        <v>1018</v>
      </c>
      <c r="Z89">
        <v>1067</v>
      </c>
      <c r="AA89">
        <v>1107</v>
      </c>
      <c r="AB89">
        <v>1222</v>
      </c>
      <c r="AC89">
        <v>1342</v>
      </c>
      <c r="AD89">
        <v>1366</v>
      </c>
      <c r="AE89">
        <v>1456</v>
      </c>
      <c r="AF89">
        <v>1490</v>
      </c>
      <c r="AG89">
        <v>1720</v>
      </c>
      <c r="AH89">
        <v>1714</v>
      </c>
      <c r="AI89">
        <v>1881</v>
      </c>
      <c r="AJ89">
        <v>1702</v>
      </c>
      <c r="AK89">
        <v>1677</v>
      </c>
      <c r="AL89">
        <v>1660</v>
      </c>
      <c r="AM89">
        <v>1803</v>
      </c>
      <c r="AN89">
        <v>2061</v>
      </c>
      <c r="AO89">
        <v>2042</v>
      </c>
    </row>
    <row r="90" spans="1:41" x14ac:dyDescent="0.25">
      <c r="A90" t="s">
        <v>403</v>
      </c>
      <c r="C90">
        <v>95.73</v>
      </c>
      <c r="D90">
        <v>0.01</v>
      </c>
      <c r="E90">
        <v>0.01</v>
      </c>
      <c r="F90">
        <v>0.02</v>
      </c>
      <c r="G90">
        <v>0.03</v>
      </c>
      <c r="H90">
        <v>0.04</v>
      </c>
      <c r="I90">
        <v>0.05</v>
      </c>
      <c r="J90">
        <v>7.0000000000000007E-2</v>
      </c>
      <c r="K90">
        <v>0.1</v>
      </c>
      <c r="L90">
        <v>0.11</v>
      </c>
      <c r="M90">
        <v>0.1</v>
      </c>
      <c r="N90">
        <v>0.11</v>
      </c>
      <c r="O90">
        <v>0.11</v>
      </c>
      <c r="P90">
        <v>0.12</v>
      </c>
      <c r="Q90">
        <v>0.12</v>
      </c>
      <c r="R90">
        <v>0.11</v>
      </c>
      <c r="S90">
        <v>0.12</v>
      </c>
      <c r="T90">
        <v>0.11</v>
      </c>
      <c r="U90">
        <v>0.12</v>
      </c>
      <c r="V90">
        <v>0.1</v>
      </c>
      <c r="W90">
        <v>0.1</v>
      </c>
      <c r="X90">
        <v>0.1</v>
      </c>
      <c r="Y90">
        <v>0.1</v>
      </c>
      <c r="Z90">
        <v>0.1</v>
      </c>
      <c r="AA90">
        <v>0.11</v>
      </c>
      <c r="AB90">
        <v>0.12</v>
      </c>
      <c r="AC90">
        <v>0.13</v>
      </c>
      <c r="AD90">
        <v>0.13</v>
      </c>
      <c r="AE90">
        <v>0.14000000000000001</v>
      </c>
      <c r="AF90">
        <v>0.14000000000000001</v>
      </c>
      <c r="AG90">
        <v>0.16</v>
      </c>
      <c r="AH90">
        <v>0.16</v>
      </c>
      <c r="AI90">
        <v>0.18</v>
      </c>
      <c r="AJ90">
        <v>0.16</v>
      </c>
      <c r="AK90">
        <v>0.16</v>
      </c>
      <c r="AL90">
        <v>0.16</v>
      </c>
      <c r="AM90">
        <v>0.17</v>
      </c>
      <c r="AN90">
        <v>0.2</v>
      </c>
      <c r="AO90">
        <v>0.19</v>
      </c>
    </row>
    <row r="91" spans="1:41" x14ac:dyDescent="0.25">
      <c r="A91" t="s">
        <v>404</v>
      </c>
      <c r="B91">
        <v>4.3455500000000002</v>
      </c>
    </row>
    <row r="92" spans="1:41" x14ac:dyDescent="0.25">
      <c r="A92" t="s">
        <v>405</v>
      </c>
      <c r="B92">
        <v>101.88585999999999</v>
      </c>
    </row>
    <row r="94" spans="1:41" x14ac:dyDescent="0.25">
      <c r="A94" t="s">
        <v>354</v>
      </c>
      <c r="B94" s="10">
        <v>44958.625925925924</v>
      </c>
    </row>
    <row r="95" spans="1:41" x14ac:dyDescent="0.25">
      <c r="A95" t="s">
        <v>399</v>
      </c>
      <c r="B95" t="s">
        <v>479</v>
      </c>
    </row>
    <row r="96" spans="1:41" x14ac:dyDescent="0.25">
      <c r="A96" t="s">
        <v>400</v>
      </c>
      <c r="C96">
        <v>1</v>
      </c>
      <c r="D96">
        <v>2</v>
      </c>
      <c r="E96">
        <v>3</v>
      </c>
      <c r="F96">
        <v>4</v>
      </c>
      <c r="G96">
        <v>5</v>
      </c>
      <c r="H96">
        <v>6</v>
      </c>
      <c r="I96">
        <v>7</v>
      </c>
      <c r="J96">
        <v>8</v>
      </c>
      <c r="K96">
        <v>9</v>
      </c>
      <c r="L96">
        <v>10</v>
      </c>
      <c r="M96">
        <v>11</v>
      </c>
      <c r="N96">
        <v>12</v>
      </c>
      <c r="O96">
        <v>13</v>
      </c>
      <c r="P96">
        <v>14</v>
      </c>
      <c r="Q96">
        <v>15</v>
      </c>
      <c r="R96">
        <v>16</v>
      </c>
      <c r="S96">
        <v>17</v>
      </c>
      <c r="T96">
        <v>18</v>
      </c>
      <c r="U96">
        <v>19</v>
      </c>
      <c r="V96">
        <v>20</v>
      </c>
      <c r="W96">
        <v>21</v>
      </c>
      <c r="X96">
        <v>22</v>
      </c>
      <c r="Y96">
        <v>23</v>
      </c>
      <c r="Z96">
        <v>24</v>
      </c>
      <c r="AA96">
        <v>25</v>
      </c>
      <c r="AB96">
        <v>26</v>
      </c>
      <c r="AC96">
        <v>27</v>
      </c>
      <c r="AD96">
        <v>28</v>
      </c>
      <c r="AE96">
        <v>29</v>
      </c>
      <c r="AF96">
        <v>30</v>
      </c>
      <c r="AG96">
        <v>31</v>
      </c>
      <c r="AH96">
        <v>32</v>
      </c>
      <c r="AI96">
        <v>33</v>
      </c>
      <c r="AJ96">
        <v>34</v>
      </c>
      <c r="AK96">
        <v>35</v>
      </c>
      <c r="AL96">
        <v>36</v>
      </c>
      <c r="AM96">
        <v>37</v>
      </c>
      <c r="AN96">
        <v>38</v>
      </c>
      <c r="AO96">
        <v>39</v>
      </c>
    </row>
    <row r="97" spans="1:41" x14ac:dyDescent="0.25">
      <c r="A97" t="s">
        <v>401</v>
      </c>
      <c r="C97">
        <v>0</v>
      </c>
      <c r="D97">
        <v>4.3</v>
      </c>
      <c r="E97">
        <v>8.6</v>
      </c>
      <c r="F97">
        <v>12.9</v>
      </c>
      <c r="G97">
        <v>17.2</v>
      </c>
      <c r="H97">
        <v>21.5</v>
      </c>
      <c r="I97">
        <v>25.8</v>
      </c>
      <c r="J97">
        <v>30.1</v>
      </c>
      <c r="K97">
        <v>34.4</v>
      </c>
      <c r="L97">
        <v>38.700000000000003</v>
      </c>
      <c r="M97">
        <v>43</v>
      </c>
      <c r="N97">
        <v>47.3</v>
      </c>
      <c r="O97">
        <v>51.6</v>
      </c>
      <c r="P97">
        <v>55.9</v>
      </c>
      <c r="Q97">
        <v>60.2</v>
      </c>
      <c r="R97">
        <v>64.5</v>
      </c>
      <c r="S97">
        <v>68.8</v>
      </c>
      <c r="T97">
        <v>73.099999999999994</v>
      </c>
      <c r="U97">
        <v>77.400000000000006</v>
      </c>
      <c r="V97">
        <v>81.7</v>
      </c>
      <c r="W97">
        <v>86</v>
      </c>
      <c r="X97">
        <v>90.3</v>
      </c>
      <c r="Y97">
        <v>94.6</v>
      </c>
      <c r="Z97">
        <v>98.9</v>
      </c>
      <c r="AA97">
        <v>103.2</v>
      </c>
      <c r="AB97">
        <v>107.5</v>
      </c>
      <c r="AC97">
        <v>111.8</v>
      </c>
      <c r="AD97">
        <v>116.1</v>
      </c>
      <c r="AE97">
        <v>120.4</v>
      </c>
      <c r="AF97">
        <v>124.7</v>
      </c>
      <c r="AG97">
        <v>129</v>
      </c>
      <c r="AH97">
        <v>133.30000000000001</v>
      </c>
      <c r="AI97">
        <v>137.6</v>
      </c>
      <c r="AJ97">
        <v>141.9</v>
      </c>
      <c r="AK97">
        <v>146.19999999999999</v>
      </c>
      <c r="AL97">
        <v>150.5</v>
      </c>
      <c r="AM97">
        <v>154.80000000000001</v>
      </c>
      <c r="AN97">
        <v>159.1</v>
      </c>
      <c r="AO97">
        <v>163.4</v>
      </c>
    </row>
    <row r="98" spans="1:41" x14ac:dyDescent="0.25">
      <c r="A98" t="s">
        <v>402</v>
      </c>
      <c r="C98">
        <v>909367</v>
      </c>
      <c r="D98">
        <v>356</v>
      </c>
      <c r="E98">
        <v>476</v>
      </c>
      <c r="F98">
        <v>559</v>
      </c>
      <c r="G98">
        <v>772</v>
      </c>
      <c r="H98">
        <v>966</v>
      </c>
      <c r="I98">
        <v>1302</v>
      </c>
      <c r="J98">
        <v>1594</v>
      </c>
      <c r="K98">
        <v>2036</v>
      </c>
      <c r="L98">
        <v>2625</v>
      </c>
      <c r="M98">
        <v>3070</v>
      </c>
      <c r="N98">
        <v>3506</v>
      </c>
      <c r="O98">
        <v>3817</v>
      </c>
      <c r="P98">
        <v>4252</v>
      </c>
      <c r="Q98">
        <v>4519</v>
      </c>
      <c r="R98">
        <v>4655</v>
      </c>
      <c r="S98">
        <v>4694</v>
      </c>
      <c r="T98">
        <v>4801</v>
      </c>
      <c r="U98">
        <v>4808</v>
      </c>
      <c r="V98">
        <v>4523</v>
      </c>
      <c r="W98">
        <v>4304</v>
      </c>
      <c r="X98">
        <v>4397</v>
      </c>
      <c r="Y98">
        <v>4260</v>
      </c>
      <c r="Z98">
        <v>4185</v>
      </c>
      <c r="AA98">
        <v>4321</v>
      </c>
      <c r="AB98">
        <v>4290</v>
      </c>
      <c r="AC98">
        <v>4263</v>
      </c>
      <c r="AD98">
        <v>4506</v>
      </c>
      <c r="AE98">
        <v>4540</v>
      </c>
      <c r="AF98">
        <v>4585</v>
      </c>
      <c r="AG98">
        <v>4890</v>
      </c>
      <c r="AH98">
        <v>4997</v>
      </c>
      <c r="AI98">
        <v>5104</v>
      </c>
      <c r="AJ98">
        <v>5057</v>
      </c>
      <c r="AK98">
        <v>4900</v>
      </c>
      <c r="AL98">
        <v>4729</v>
      </c>
      <c r="AM98">
        <v>4501</v>
      </c>
      <c r="AN98">
        <v>4173</v>
      </c>
      <c r="AO98">
        <v>3876</v>
      </c>
    </row>
    <row r="99" spans="1:41" x14ac:dyDescent="0.25">
      <c r="A99" t="s">
        <v>403</v>
      </c>
      <c r="C99">
        <v>86.72</v>
      </c>
      <c r="D99">
        <v>0.03</v>
      </c>
      <c r="E99">
        <v>0.05</v>
      </c>
      <c r="F99">
        <v>0.05</v>
      </c>
      <c r="G99">
        <v>7.0000000000000007E-2</v>
      </c>
      <c r="H99">
        <v>0.09</v>
      </c>
      <c r="I99">
        <v>0.12</v>
      </c>
      <c r="J99">
        <v>0.15</v>
      </c>
      <c r="K99">
        <v>0.19</v>
      </c>
      <c r="L99">
        <v>0.25</v>
      </c>
      <c r="M99">
        <v>0.28999999999999998</v>
      </c>
      <c r="N99">
        <v>0.33</v>
      </c>
      <c r="O99">
        <v>0.36</v>
      </c>
      <c r="P99">
        <v>0.41</v>
      </c>
      <c r="Q99">
        <v>0.43</v>
      </c>
      <c r="R99">
        <v>0.44</v>
      </c>
      <c r="S99">
        <v>0.45</v>
      </c>
      <c r="T99">
        <v>0.46</v>
      </c>
      <c r="U99">
        <v>0.46</v>
      </c>
      <c r="V99">
        <v>0.43</v>
      </c>
      <c r="W99">
        <v>0.41</v>
      </c>
      <c r="X99">
        <v>0.42</v>
      </c>
      <c r="Y99">
        <v>0.41</v>
      </c>
      <c r="Z99">
        <v>0.4</v>
      </c>
      <c r="AA99">
        <v>0.41</v>
      </c>
      <c r="AB99">
        <v>0.41</v>
      </c>
      <c r="AC99">
        <v>0.41</v>
      </c>
      <c r="AD99">
        <v>0.43</v>
      </c>
      <c r="AE99">
        <v>0.43</v>
      </c>
      <c r="AF99">
        <v>0.44</v>
      </c>
      <c r="AG99">
        <v>0.47</v>
      </c>
      <c r="AH99">
        <v>0.48</v>
      </c>
      <c r="AI99">
        <v>0.49</v>
      </c>
      <c r="AJ99">
        <v>0.48</v>
      </c>
      <c r="AK99">
        <v>0.47</v>
      </c>
      <c r="AL99">
        <v>0.45</v>
      </c>
      <c r="AM99">
        <v>0.43</v>
      </c>
      <c r="AN99">
        <v>0.4</v>
      </c>
      <c r="AO99">
        <v>0.37</v>
      </c>
    </row>
    <row r="100" spans="1:41" x14ac:dyDescent="0.25">
      <c r="A100" t="s">
        <v>404</v>
      </c>
      <c r="B100">
        <v>13.13081</v>
      </c>
    </row>
    <row r="101" spans="1:41" x14ac:dyDescent="0.25">
      <c r="A101" t="s">
        <v>405</v>
      </c>
      <c r="B101">
        <v>98.90634</v>
      </c>
    </row>
    <row r="103" spans="1:41" x14ac:dyDescent="0.25">
      <c r="A103" t="s">
        <v>354</v>
      </c>
      <c r="B103" s="10">
        <v>44958.625937500001</v>
      </c>
    </row>
    <row r="104" spans="1:41" x14ac:dyDescent="0.25">
      <c r="A104" t="s">
        <v>399</v>
      </c>
      <c r="B104" t="s">
        <v>480</v>
      </c>
    </row>
    <row r="105" spans="1:41" x14ac:dyDescent="0.25">
      <c r="A105" t="s">
        <v>400</v>
      </c>
      <c r="C105">
        <v>1</v>
      </c>
      <c r="D105">
        <v>2</v>
      </c>
      <c r="E105">
        <v>3</v>
      </c>
      <c r="F105">
        <v>4</v>
      </c>
      <c r="G105">
        <v>5</v>
      </c>
      <c r="H105">
        <v>6</v>
      </c>
      <c r="I105">
        <v>7</v>
      </c>
      <c r="J105">
        <v>8</v>
      </c>
      <c r="K105">
        <v>9</v>
      </c>
      <c r="L105">
        <v>10</v>
      </c>
      <c r="M105">
        <v>11</v>
      </c>
      <c r="N105">
        <v>12</v>
      </c>
      <c r="O105">
        <v>13</v>
      </c>
      <c r="P105">
        <v>14</v>
      </c>
      <c r="Q105">
        <v>15</v>
      </c>
      <c r="R105">
        <v>16</v>
      </c>
      <c r="S105">
        <v>17</v>
      </c>
      <c r="T105">
        <v>18</v>
      </c>
      <c r="U105">
        <v>19</v>
      </c>
      <c r="V105">
        <v>20</v>
      </c>
      <c r="W105">
        <v>21</v>
      </c>
      <c r="X105">
        <v>22</v>
      </c>
      <c r="Y105">
        <v>23</v>
      </c>
      <c r="Z105">
        <v>24</v>
      </c>
      <c r="AA105">
        <v>25</v>
      </c>
      <c r="AB105">
        <v>26</v>
      </c>
      <c r="AC105">
        <v>27</v>
      </c>
      <c r="AD105">
        <v>28</v>
      </c>
      <c r="AE105">
        <v>29</v>
      </c>
      <c r="AF105">
        <v>30</v>
      </c>
      <c r="AG105">
        <v>31</v>
      </c>
      <c r="AH105">
        <v>32</v>
      </c>
      <c r="AI105">
        <v>33</v>
      </c>
      <c r="AJ105">
        <v>34</v>
      </c>
      <c r="AK105">
        <v>35</v>
      </c>
      <c r="AL105">
        <v>36</v>
      </c>
      <c r="AM105">
        <v>37</v>
      </c>
      <c r="AN105">
        <v>38</v>
      </c>
      <c r="AO105">
        <v>39</v>
      </c>
    </row>
    <row r="106" spans="1:41" x14ac:dyDescent="0.25">
      <c r="A106" t="s">
        <v>401</v>
      </c>
      <c r="C106">
        <v>0</v>
      </c>
      <c r="D106">
        <v>1</v>
      </c>
      <c r="E106">
        <v>2</v>
      </c>
      <c r="F106">
        <v>3</v>
      </c>
      <c r="G106">
        <v>4</v>
      </c>
      <c r="H106">
        <v>5</v>
      </c>
      <c r="I106">
        <v>6</v>
      </c>
      <c r="J106">
        <v>7</v>
      </c>
      <c r="K106">
        <v>8</v>
      </c>
      <c r="L106">
        <v>9</v>
      </c>
      <c r="M106">
        <v>10</v>
      </c>
      <c r="N106">
        <v>11</v>
      </c>
      <c r="O106">
        <v>12</v>
      </c>
      <c r="P106">
        <v>13</v>
      </c>
      <c r="Q106">
        <v>14</v>
      </c>
      <c r="R106">
        <v>15</v>
      </c>
      <c r="S106">
        <v>16</v>
      </c>
      <c r="T106">
        <v>17</v>
      </c>
      <c r="U106">
        <v>18</v>
      </c>
      <c r="V106">
        <v>19</v>
      </c>
      <c r="W106">
        <v>20</v>
      </c>
      <c r="X106">
        <v>21</v>
      </c>
      <c r="Y106">
        <v>22</v>
      </c>
      <c r="Z106">
        <v>23</v>
      </c>
      <c r="AA106">
        <v>24</v>
      </c>
      <c r="AB106">
        <v>25</v>
      </c>
      <c r="AC106">
        <v>26</v>
      </c>
      <c r="AD106">
        <v>27</v>
      </c>
      <c r="AE106">
        <v>28</v>
      </c>
      <c r="AF106">
        <v>29</v>
      </c>
      <c r="AG106">
        <v>30</v>
      </c>
      <c r="AH106">
        <v>31</v>
      </c>
      <c r="AI106">
        <v>32</v>
      </c>
      <c r="AJ106">
        <v>33</v>
      </c>
      <c r="AK106">
        <v>34</v>
      </c>
      <c r="AL106">
        <v>35</v>
      </c>
      <c r="AM106">
        <v>36</v>
      </c>
      <c r="AN106">
        <v>37</v>
      </c>
      <c r="AO106">
        <v>38</v>
      </c>
    </row>
    <row r="107" spans="1:41" x14ac:dyDescent="0.25">
      <c r="A107" t="s">
        <v>402</v>
      </c>
      <c r="C107">
        <v>930899</v>
      </c>
      <c r="D107">
        <v>18</v>
      </c>
      <c r="E107">
        <v>31</v>
      </c>
      <c r="F107">
        <v>23</v>
      </c>
      <c r="G107">
        <v>30</v>
      </c>
      <c r="H107">
        <v>53</v>
      </c>
      <c r="I107">
        <v>102</v>
      </c>
      <c r="J107">
        <v>168</v>
      </c>
      <c r="K107">
        <v>345</v>
      </c>
      <c r="L107">
        <v>700</v>
      </c>
      <c r="M107">
        <v>1402</v>
      </c>
      <c r="N107">
        <v>2026</v>
      </c>
      <c r="O107">
        <v>2737</v>
      </c>
      <c r="P107">
        <v>3325</v>
      </c>
      <c r="Q107">
        <v>3905</v>
      </c>
      <c r="R107">
        <v>4435</v>
      </c>
      <c r="S107">
        <v>5083</v>
      </c>
      <c r="T107">
        <v>5488</v>
      </c>
      <c r="U107">
        <v>5378</v>
      </c>
      <c r="V107">
        <v>5039</v>
      </c>
      <c r="W107">
        <v>4936</v>
      </c>
      <c r="X107">
        <v>4468</v>
      </c>
      <c r="Y107">
        <v>4169</v>
      </c>
      <c r="Z107">
        <v>3890</v>
      </c>
      <c r="AA107">
        <v>3594</v>
      </c>
      <c r="AB107">
        <v>3426</v>
      </c>
      <c r="AC107">
        <v>3409</v>
      </c>
      <c r="AD107">
        <v>3232</v>
      </c>
      <c r="AE107">
        <v>3386</v>
      </c>
      <c r="AF107">
        <v>3618</v>
      </c>
      <c r="AG107">
        <v>3911</v>
      </c>
      <c r="AH107">
        <v>4133</v>
      </c>
      <c r="AI107">
        <v>4210</v>
      </c>
      <c r="AJ107">
        <v>4376</v>
      </c>
      <c r="AK107">
        <v>4412</v>
      </c>
      <c r="AL107">
        <v>4228</v>
      </c>
      <c r="AM107">
        <v>4205</v>
      </c>
      <c r="AN107">
        <v>4440</v>
      </c>
      <c r="AO107">
        <v>5346</v>
      </c>
    </row>
    <row r="108" spans="1:41" x14ac:dyDescent="0.25">
      <c r="A108" t="s">
        <v>403</v>
      </c>
      <c r="C108">
        <v>88.78</v>
      </c>
      <c r="D108">
        <v>0</v>
      </c>
      <c r="E108">
        <v>0</v>
      </c>
      <c r="F108">
        <v>0</v>
      </c>
      <c r="G108">
        <v>0</v>
      </c>
      <c r="H108">
        <v>0.01</v>
      </c>
      <c r="I108">
        <v>0.01</v>
      </c>
      <c r="J108">
        <v>0.02</v>
      </c>
      <c r="K108">
        <v>0.03</v>
      </c>
      <c r="L108">
        <v>7.0000000000000007E-2</v>
      </c>
      <c r="M108">
        <v>0.13</v>
      </c>
      <c r="N108">
        <v>0.19</v>
      </c>
      <c r="O108">
        <v>0.26</v>
      </c>
      <c r="P108">
        <v>0.32</v>
      </c>
      <c r="Q108">
        <v>0.37</v>
      </c>
      <c r="R108">
        <v>0.42</v>
      </c>
      <c r="S108">
        <v>0.48</v>
      </c>
      <c r="T108">
        <v>0.52</v>
      </c>
      <c r="U108">
        <v>0.51</v>
      </c>
      <c r="V108">
        <v>0.48</v>
      </c>
      <c r="W108">
        <v>0.47</v>
      </c>
      <c r="X108">
        <v>0.43</v>
      </c>
      <c r="Y108">
        <v>0.4</v>
      </c>
      <c r="Z108">
        <v>0.37</v>
      </c>
      <c r="AA108">
        <v>0.34</v>
      </c>
      <c r="AB108">
        <v>0.33</v>
      </c>
      <c r="AC108">
        <v>0.33</v>
      </c>
      <c r="AD108">
        <v>0.31</v>
      </c>
      <c r="AE108">
        <v>0.32</v>
      </c>
      <c r="AF108">
        <v>0.35</v>
      </c>
      <c r="AG108">
        <v>0.37</v>
      </c>
      <c r="AH108">
        <v>0.39</v>
      </c>
      <c r="AI108">
        <v>0.4</v>
      </c>
      <c r="AJ108">
        <v>0.42</v>
      </c>
      <c r="AK108">
        <v>0.42</v>
      </c>
      <c r="AL108">
        <v>0.4</v>
      </c>
      <c r="AM108">
        <v>0.4</v>
      </c>
      <c r="AN108">
        <v>0.42</v>
      </c>
      <c r="AO108">
        <v>0.51</v>
      </c>
    </row>
    <row r="109" spans="1:41" x14ac:dyDescent="0.25">
      <c r="A109" t="s">
        <v>404</v>
      </c>
      <c r="B109">
        <v>2.74159</v>
      </c>
    </row>
    <row r="110" spans="1:41" x14ac:dyDescent="0.25">
      <c r="A110" t="s">
        <v>405</v>
      </c>
      <c r="B110">
        <v>24.429310000000001</v>
      </c>
    </row>
    <row r="112" spans="1:41" x14ac:dyDescent="0.25">
      <c r="A112" t="s">
        <v>354</v>
      </c>
      <c r="B112" s="10">
        <v>44958.625937500001</v>
      </c>
    </row>
    <row r="113" spans="1:22" x14ac:dyDescent="0.25">
      <c r="A113" t="s">
        <v>399</v>
      </c>
      <c r="B113" t="s">
        <v>372</v>
      </c>
    </row>
    <row r="114" spans="1:22" x14ac:dyDescent="0.25">
      <c r="A114" t="s">
        <v>400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  <c r="J114">
        <v>8</v>
      </c>
      <c r="K114">
        <v>9</v>
      </c>
      <c r="L114">
        <v>10</v>
      </c>
      <c r="M114">
        <v>11</v>
      </c>
      <c r="N114">
        <v>12</v>
      </c>
      <c r="O114">
        <v>13</v>
      </c>
      <c r="P114">
        <v>14</v>
      </c>
      <c r="Q114">
        <v>15</v>
      </c>
      <c r="R114">
        <v>16</v>
      </c>
      <c r="S114">
        <v>17</v>
      </c>
      <c r="T114">
        <v>18</v>
      </c>
      <c r="U114">
        <v>19</v>
      </c>
      <c r="V114">
        <v>20</v>
      </c>
    </row>
    <row r="115" spans="1:22" x14ac:dyDescent="0.25">
      <c r="A115" t="s">
        <v>401</v>
      </c>
      <c r="C115">
        <v>0</v>
      </c>
      <c r="D115">
        <v>1</v>
      </c>
      <c r="E115">
        <v>2</v>
      </c>
      <c r="F115">
        <v>3</v>
      </c>
      <c r="G115">
        <v>4</v>
      </c>
      <c r="H115">
        <v>5</v>
      </c>
      <c r="I115">
        <v>6</v>
      </c>
      <c r="J115">
        <v>7</v>
      </c>
      <c r="K115">
        <v>8</v>
      </c>
      <c r="L115">
        <v>9</v>
      </c>
      <c r="M115">
        <v>10</v>
      </c>
      <c r="N115">
        <v>11</v>
      </c>
      <c r="O115">
        <v>12</v>
      </c>
      <c r="P115">
        <v>13</v>
      </c>
      <c r="Q115">
        <v>14</v>
      </c>
      <c r="R115">
        <v>15</v>
      </c>
      <c r="S115">
        <v>16</v>
      </c>
      <c r="T115">
        <v>17</v>
      </c>
      <c r="U115">
        <v>18</v>
      </c>
      <c r="V115">
        <v>19</v>
      </c>
    </row>
    <row r="116" spans="1:22" x14ac:dyDescent="0.25">
      <c r="A116" t="s">
        <v>402</v>
      </c>
      <c r="C116">
        <v>954820</v>
      </c>
      <c r="D116">
        <v>1133</v>
      </c>
      <c r="E116">
        <v>2143</v>
      </c>
      <c r="F116">
        <v>3732</v>
      </c>
      <c r="G116">
        <v>5778</v>
      </c>
      <c r="H116">
        <v>7755</v>
      </c>
      <c r="I116">
        <v>9354</v>
      </c>
      <c r="J116">
        <v>11559</v>
      </c>
      <c r="K116">
        <v>13234</v>
      </c>
      <c r="L116">
        <v>12952</v>
      </c>
      <c r="M116">
        <v>9701</v>
      </c>
      <c r="N116">
        <v>6623</v>
      </c>
      <c r="O116">
        <v>3567</v>
      </c>
      <c r="P116">
        <v>2207</v>
      </c>
      <c r="Q116">
        <v>1223</v>
      </c>
      <c r="R116">
        <v>948</v>
      </c>
      <c r="S116">
        <v>695</v>
      </c>
      <c r="T116">
        <v>448</v>
      </c>
      <c r="U116">
        <v>363</v>
      </c>
      <c r="V116">
        <v>341</v>
      </c>
    </row>
    <row r="117" spans="1:22" x14ac:dyDescent="0.25">
      <c r="A117" t="s">
        <v>403</v>
      </c>
      <c r="C117">
        <v>91.06</v>
      </c>
      <c r="D117">
        <v>0.11</v>
      </c>
      <c r="E117">
        <v>0.2</v>
      </c>
      <c r="F117">
        <v>0.36</v>
      </c>
      <c r="G117">
        <v>0.55000000000000004</v>
      </c>
      <c r="H117">
        <v>0.74</v>
      </c>
      <c r="I117">
        <v>0.89</v>
      </c>
      <c r="J117">
        <v>1.1000000000000001</v>
      </c>
      <c r="K117">
        <v>1.26</v>
      </c>
      <c r="L117">
        <v>1.24</v>
      </c>
      <c r="M117">
        <v>0.93</v>
      </c>
      <c r="N117">
        <v>0.63</v>
      </c>
      <c r="O117">
        <v>0.34</v>
      </c>
      <c r="P117">
        <v>0.21</v>
      </c>
      <c r="Q117">
        <v>0.12</v>
      </c>
      <c r="R117">
        <v>0.09</v>
      </c>
      <c r="S117">
        <v>7.0000000000000007E-2</v>
      </c>
      <c r="T117">
        <v>0.04</v>
      </c>
      <c r="U117">
        <v>0.03</v>
      </c>
      <c r="V117">
        <v>0.03</v>
      </c>
    </row>
    <row r="118" spans="1:22" x14ac:dyDescent="0.25">
      <c r="A118" t="s">
        <v>404</v>
      </c>
      <c r="B118">
        <v>0.70803000000000005</v>
      </c>
    </row>
    <row r="119" spans="1:22" x14ac:dyDescent="0.25">
      <c r="A119" t="s">
        <v>405</v>
      </c>
      <c r="B119">
        <v>7.91873</v>
      </c>
    </row>
    <row r="121" spans="1:22" x14ac:dyDescent="0.25">
      <c r="A121" t="s">
        <v>354</v>
      </c>
      <c r="B121" s="10">
        <v>44958.625949074078</v>
      </c>
    </row>
    <row r="122" spans="1:22" x14ac:dyDescent="0.25">
      <c r="A122" t="s">
        <v>399</v>
      </c>
      <c r="B122" t="s">
        <v>481</v>
      </c>
    </row>
    <row r="123" spans="1:22" x14ac:dyDescent="0.25">
      <c r="A123" t="s">
        <v>400</v>
      </c>
      <c r="C123">
        <v>1</v>
      </c>
      <c r="D123">
        <v>2</v>
      </c>
      <c r="E123">
        <v>3</v>
      </c>
      <c r="F123">
        <v>4</v>
      </c>
      <c r="G123">
        <v>5</v>
      </c>
      <c r="H123">
        <v>6</v>
      </c>
      <c r="I123">
        <v>7</v>
      </c>
      <c r="J123">
        <v>8</v>
      </c>
      <c r="K123">
        <v>9</v>
      </c>
      <c r="L123">
        <v>10</v>
      </c>
      <c r="M123">
        <v>11</v>
      </c>
      <c r="N123">
        <v>12</v>
      </c>
      <c r="O123">
        <v>13</v>
      </c>
      <c r="P123">
        <v>14</v>
      </c>
      <c r="Q123">
        <v>15</v>
      </c>
      <c r="R123">
        <v>16</v>
      </c>
      <c r="S123">
        <v>17</v>
      </c>
      <c r="T123">
        <v>18</v>
      </c>
    </row>
    <row r="124" spans="1:22" x14ac:dyDescent="0.25">
      <c r="A124" t="s">
        <v>401</v>
      </c>
      <c r="C124">
        <v>0</v>
      </c>
      <c r="D124">
        <v>4.3</v>
      </c>
      <c r="E124">
        <v>8.6</v>
      </c>
      <c r="F124">
        <v>12.9</v>
      </c>
      <c r="G124">
        <v>17.2</v>
      </c>
      <c r="H124">
        <v>21.5</v>
      </c>
      <c r="I124">
        <v>25.8</v>
      </c>
      <c r="J124">
        <v>30.1</v>
      </c>
      <c r="K124">
        <v>34.4</v>
      </c>
      <c r="L124">
        <v>38.700000000000003</v>
      </c>
      <c r="M124">
        <v>43</v>
      </c>
      <c r="N124">
        <v>47.3</v>
      </c>
      <c r="O124">
        <v>51.6</v>
      </c>
      <c r="P124">
        <v>55.9</v>
      </c>
      <c r="Q124">
        <v>60.2</v>
      </c>
      <c r="R124">
        <v>64.5</v>
      </c>
      <c r="S124">
        <v>68.8</v>
      </c>
      <c r="T124">
        <v>73.099999999999994</v>
      </c>
    </row>
    <row r="125" spans="1:22" x14ac:dyDescent="0.25">
      <c r="A125" t="s">
        <v>402</v>
      </c>
      <c r="C125">
        <v>1045858</v>
      </c>
      <c r="D125">
        <v>4</v>
      </c>
      <c r="E125">
        <v>8</v>
      </c>
      <c r="F125">
        <v>12</v>
      </c>
      <c r="G125">
        <v>17</v>
      </c>
      <c r="H125">
        <v>34</v>
      </c>
      <c r="I125">
        <v>46</v>
      </c>
      <c r="J125">
        <v>51</v>
      </c>
      <c r="K125">
        <v>69</v>
      </c>
      <c r="L125">
        <v>79</v>
      </c>
      <c r="M125">
        <v>110</v>
      </c>
      <c r="N125">
        <v>121</v>
      </c>
      <c r="O125">
        <v>149</v>
      </c>
      <c r="P125">
        <v>182</v>
      </c>
      <c r="Q125">
        <v>206</v>
      </c>
      <c r="R125">
        <v>227</v>
      </c>
      <c r="S125">
        <v>269</v>
      </c>
      <c r="T125">
        <v>1134</v>
      </c>
    </row>
    <row r="126" spans="1:22" x14ac:dyDescent="0.25">
      <c r="A126" t="s">
        <v>403</v>
      </c>
      <c r="C126">
        <v>99.74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0.01</v>
      </c>
      <c r="L126">
        <v>0.01</v>
      </c>
      <c r="M126">
        <v>0.01</v>
      </c>
      <c r="N126">
        <v>0.01</v>
      </c>
      <c r="O126">
        <v>0.01</v>
      </c>
      <c r="P126">
        <v>0.02</v>
      </c>
      <c r="Q126">
        <v>0.02</v>
      </c>
      <c r="R126">
        <v>0.02</v>
      </c>
      <c r="S126">
        <v>0.03</v>
      </c>
      <c r="T126">
        <v>0.11</v>
      </c>
    </row>
    <row r="127" spans="1:22" x14ac:dyDescent="0.25">
      <c r="A127" t="s">
        <v>404</v>
      </c>
      <c r="B127">
        <v>0.15848000000000001</v>
      </c>
    </row>
    <row r="128" spans="1:22" x14ac:dyDescent="0.25">
      <c r="A128" t="s">
        <v>405</v>
      </c>
      <c r="B128">
        <v>61.139740000000003</v>
      </c>
    </row>
    <row r="130" spans="1:22" x14ac:dyDescent="0.25">
      <c r="A130" t="s">
        <v>354</v>
      </c>
      <c r="B130" s="10">
        <v>44958.625960648147</v>
      </c>
    </row>
    <row r="131" spans="1:22" x14ac:dyDescent="0.25">
      <c r="A131" t="s">
        <v>399</v>
      </c>
      <c r="B131" t="s">
        <v>482</v>
      </c>
    </row>
    <row r="132" spans="1:22" x14ac:dyDescent="0.25">
      <c r="A132" t="s">
        <v>400</v>
      </c>
      <c r="C132">
        <v>1</v>
      </c>
      <c r="D132">
        <v>2</v>
      </c>
      <c r="E132">
        <v>3</v>
      </c>
      <c r="F132">
        <v>4</v>
      </c>
      <c r="G132">
        <v>5</v>
      </c>
      <c r="H132">
        <v>6</v>
      </c>
      <c r="I132">
        <v>7</v>
      </c>
      <c r="J132">
        <v>8</v>
      </c>
      <c r="K132">
        <v>9</v>
      </c>
      <c r="L132">
        <v>10</v>
      </c>
      <c r="M132">
        <v>11</v>
      </c>
      <c r="N132">
        <v>12</v>
      </c>
      <c r="O132">
        <v>13</v>
      </c>
      <c r="P132">
        <v>14</v>
      </c>
      <c r="Q132">
        <v>15</v>
      </c>
      <c r="R132">
        <v>16</v>
      </c>
      <c r="S132">
        <v>17</v>
      </c>
      <c r="T132">
        <v>18</v>
      </c>
      <c r="U132">
        <v>19</v>
      </c>
      <c r="V132">
        <v>20</v>
      </c>
    </row>
    <row r="133" spans="1:22" x14ac:dyDescent="0.25">
      <c r="A133" t="s">
        <v>401</v>
      </c>
      <c r="C133">
        <v>0</v>
      </c>
      <c r="D133">
        <v>1</v>
      </c>
      <c r="E133">
        <v>2</v>
      </c>
      <c r="F133">
        <v>3</v>
      </c>
      <c r="G133">
        <v>4</v>
      </c>
      <c r="H133">
        <v>5</v>
      </c>
      <c r="I133">
        <v>6</v>
      </c>
      <c r="J133">
        <v>7</v>
      </c>
      <c r="K133">
        <v>8</v>
      </c>
      <c r="L133">
        <v>9</v>
      </c>
      <c r="M133">
        <v>10</v>
      </c>
      <c r="N133">
        <v>11</v>
      </c>
      <c r="O133">
        <v>12</v>
      </c>
      <c r="P133">
        <v>13</v>
      </c>
      <c r="Q133">
        <v>14</v>
      </c>
      <c r="R133">
        <v>15</v>
      </c>
      <c r="S133">
        <v>16</v>
      </c>
      <c r="T133">
        <v>17</v>
      </c>
      <c r="U133">
        <v>18</v>
      </c>
      <c r="V133">
        <v>19</v>
      </c>
    </row>
    <row r="134" spans="1:22" x14ac:dyDescent="0.25">
      <c r="A134" t="s">
        <v>402</v>
      </c>
      <c r="C134">
        <v>1021932</v>
      </c>
      <c r="D134">
        <v>4</v>
      </c>
      <c r="E134">
        <v>7</v>
      </c>
      <c r="F134">
        <v>4</v>
      </c>
      <c r="G134">
        <v>22</v>
      </c>
      <c r="H134">
        <v>34</v>
      </c>
      <c r="I134">
        <v>111</v>
      </c>
      <c r="J134">
        <v>364</v>
      </c>
      <c r="K134">
        <v>1018</v>
      </c>
      <c r="L134">
        <v>1605</v>
      </c>
      <c r="M134">
        <v>2388</v>
      </c>
      <c r="N134">
        <v>3710</v>
      </c>
      <c r="O134">
        <v>4624</v>
      </c>
      <c r="P134">
        <v>4705</v>
      </c>
      <c r="Q134">
        <v>3610</v>
      </c>
      <c r="R134">
        <v>2496</v>
      </c>
      <c r="S134">
        <v>876</v>
      </c>
      <c r="T134">
        <v>499</v>
      </c>
      <c r="U134">
        <v>264</v>
      </c>
      <c r="V134">
        <v>303</v>
      </c>
    </row>
    <row r="135" spans="1:22" x14ac:dyDescent="0.25">
      <c r="A135" t="s">
        <v>403</v>
      </c>
      <c r="C135">
        <v>97.46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0.01</v>
      </c>
      <c r="J135">
        <v>0.03</v>
      </c>
      <c r="K135">
        <v>0.1</v>
      </c>
      <c r="L135">
        <v>0.15</v>
      </c>
      <c r="M135">
        <v>0.23</v>
      </c>
      <c r="N135">
        <v>0.35</v>
      </c>
      <c r="O135">
        <v>0.44</v>
      </c>
      <c r="P135">
        <v>0.45</v>
      </c>
      <c r="Q135">
        <v>0.34</v>
      </c>
      <c r="R135">
        <v>0.24</v>
      </c>
      <c r="S135">
        <v>0.08</v>
      </c>
      <c r="T135">
        <v>0.05</v>
      </c>
      <c r="U135">
        <v>0.03</v>
      </c>
      <c r="V135">
        <v>0.03</v>
      </c>
    </row>
    <row r="136" spans="1:22" x14ac:dyDescent="0.25">
      <c r="A136" t="s">
        <v>404</v>
      </c>
      <c r="B136">
        <v>0.31320999999999999</v>
      </c>
    </row>
    <row r="137" spans="1:22" x14ac:dyDescent="0.25">
      <c r="A137" t="s">
        <v>405</v>
      </c>
      <c r="B137">
        <v>12.3263</v>
      </c>
    </row>
    <row r="139" spans="1:22" x14ac:dyDescent="0.25">
      <c r="A139" t="s">
        <v>354</v>
      </c>
      <c r="B139" s="10">
        <v>44958.625972222224</v>
      </c>
    </row>
    <row r="140" spans="1:22" x14ac:dyDescent="0.25">
      <c r="A140" t="s">
        <v>399</v>
      </c>
      <c r="B140" t="s">
        <v>374</v>
      </c>
    </row>
    <row r="141" spans="1:22" x14ac:dyDescent="0.25">
      <c r="A141" t="s">
        <v>400</v>
      </c>
      <c r="C141">
        <v>1</v>
      </c>
      <c r="D141">
        <v>2</v>
      </c>
      <c r="E141">
        <v>3</v>
      </c>
      <c r="F141">
        <v>4</v>
      </c>
      <c r="G141">
        <v>5</v>
      </c>
      <c r="H141">
        <v>6</v>
      </c>
      <c r="I141">
        <v>7</v>
      </c>
      <c r="J141">
        <v>8</v>
      </c>
      <c r="K141">
        <v>9</v>
      </c>
      <c r="L141">
        <v>10</v>
      </c>
      <c r="M141">
        <v>11</v>
      </c>
      <c r="N141">
        <v>12</v>
      </c>
      <c r="O141">
        <v>13</v>
      </c>
      <c r="P141">
        <v>14</v>
      </c>
      <c r="Q141">
        <v>15</v>
      </c>
      <c r="R141">
        <v>16</v>
      </c>
      <c r="S141">
        <v>17</v>
      </c>
      <c r="T141">
        <v>18</v>
      </c>
    </row>
    <row r="142" spans="1:22" x14ac:dyDescent="0.25">
      <c r="A142" t="s">
        <v>401</v>
      </c>
      <c r="C142">
        <v>0</v>
      </c>
      <c r="D142">
        <v>1</v>
      </c>
      <c r="E142">
        <v>2</v>
      </c>
      <c r="F142">
        <v>3</v>
      </c>
      <c r="G142">
        <v>4</v>
      </c>
      <c r="H142">
        <v>5</v>
      </c>
      <c r="I142">
        <v>6</v>
      </c>
      <c r="J142">
        <v>7</v>
      </c>
      <c r="K142">
        <v>8</v>
      </c>
      <c r="L142">
        <v>9</v>
      </c>
      <c r="M142">
        <v>10</v>
      </c>
      <c r="N142">
        <v>11</v>
      </c>
      <c r="O142">
        <v>12</v>
      </c>
      <c r="P142">
        <v>13</v>
      </c>
      <c r="Q142">
        <v>14</v>
      </c>
      <c r="R142">
        <v>15</v>
      </c>
      <c r="S142">
        <v>16</v>
      </c>
      <c r="T142">
        <v>17</v>
      </c>
    </row>
    <row r="143" spans="1:22" x14ac:dyDescent="0.25">
      <c r="A143" t="s">
        <v>402</v>
      </c>
      <c r="C143">
        <v>937513</v>
      </c>
      <c r="D143">
        <v>1532</v>
      </c>
      <c r="E143">
        <v>2494</v>
      </c>
      <c r="F143">
        <v>3732</v>
      </c>
      <c r="G143">
        <v>6123</v>
      </c>
      <c r="H143">
        <v>10025</v>
      </c>
      <c r="I143">
        <v>16567</v>
      </c>
      <c r="J143">
        <v>23346</v>
      </c>
      <c r="K143">
        <v>21243</v>
      </c>
      <c r="L143">
        <v>12865</v>
      </c>
      <c r="M143">
        <v>6388</v>
      </c>
      <c r="N143">
        <v>2888</v>
      </c>
      <c r="O143">
        <v>1477</v>
      </c>
      <c r="P143">
        <v>897</v>
      </c>
      <c r="Q143">
        <v>555</v>
      </c>
      <c r="R143">
        <v>390</v>
      </c>
      <c r="S143">
        <v>308</v>
      </c>
      <c r="T143">
        <v>233</v>
      </c>
    </row>
    <row r="144" spans="1:22" x14ac:dyDescent="0.25">
      <c r="A144" t="s">
        <v>403</v>
      </c>
      <c r="C144">
        <v>89.41</v>
      </c>
      <c r="D144">
        <v>0.15</v>
      </c>
      <c r="E144">
        <v>0.24</v>
      </c>
      <c r="F144">
        <v>0.36</v>
      </c>
      <c r="G144">
        <v>0.57999999999999996</v>
      </c>
      <c r="H144">
        <v>0.96</v>
      </c>
      <c r="I144">
        <v>1.58</v>
      </c>
      <c r="J144">
        <v>2.23</v>
      </c>
      <c r="K144">
        <v>2.0299999999999998</v>
      </c>
      <c r="L144">
        <v>1.23</v>
      </c>
      <c r="M144">
        <v>0.61</v>
      </c>
      <c r="N144">
        <v>0.28000000000000003</v>
      </c>
      <c r="O144">
        <v>0.14000000000000001</v>
      </c>
      <c r="P144">
        <v>0.09</v>
      </c>
      <c r="Q144">
        <v>0.05</v>
      </c>
      <c r="R144">
        <v>0.04</v>
      </c>
      <c r="S144">
        <v>0.03</v>
      </c>
      <c r="T144">
        <v>0.02</v>
      </c>
    </row>
    <row r="145" spans="1:21" x14ac:dyDescent="0.25">
      <c r="A145" t="s">
        <v>404</v>
      </c>
      <c r="B145">
        <v>0.75190000000000001</v>
      </c>
    </row>
    <row r="146" spans="1:21" x14ac:dyDescent="0.25">
      <c r="A146" t="s">
        <v>405</v>
      </c>
      <c r="B146">
        <v>7.0989300000000002</v>
      </c>
    </row>
    <row r="148" spans="1:21" x14ac:dyDescent="0.25">
      <c r="A148" t="s">
        <v>354</v>
      </c>
      <c r="B148" s="10">
        <v>44958.625983796293</v>
      </c>
    </row>
    <row r="149" spans="1:21" x14ac:dyDescent="0.25">
      <c r="A149" t="s">
        <v>399</v>
      </c>
      <c r="B149" t="s">
        <v>483</v>
      </c>
    </row>
    <row r="150" spans="1:21" x14ac:dyDescent="0.25">
      <c r="A150" t="s">
        <v>400</v>
      </c>
      <c r="C150">
        <v>1</v>
      </c>
      <c r="D150">
        <v>2</v>
      </c>
      <c r="E150">
        <v>3</v>
      </c>
      <c r="F150">
        <v>4</v>
      </c>
      <c r="G150">
        <v>5</v>
      </c>
      <c r="H150">
        <v>6</v>
      </c>
      <c r="I150">
        <v>7</v>
      </c>
      <c r="J150">
        <v>8</v>
      </c>
      <c r="K150">
        <v>9</v>
      </c>
      <c r="L150">
        <v>10</v>
      </c>
      <c r="M150">
        <v>11</v>
      </c>
      <c r="N150">
        <v>12</v>
      </c>
      <c r="O150">
        <v>13</v>
      </c>
      <c r="P150">
        <v>14</v>
      </c>
      <c r="Q150">
        <v>15</v>
      </c>
      <c r="R150">
        <v>16</v>
      </c>
      <c r="S150">
        <v>17</v>
      </c>
      <c r="T150">
        <v>18</v>
      </c>
      <c r="U150">
        <v>19</v>
      </c>
    </row>
    <row r="151" spans="1:21" x14ac:dyDescent="0.25">
      <c r="A151" t="s">
        <v>401</v>
      </c>
      <c r="C151">
        <v>0</v>
      </c>
      <c r="D151">
        <v>4.3</v>
      </c>
      <c r="E151">
        <v>8.6</v>
      </c>
      <c r="F151">
        <v>12.9</v>
      </c>
      <c r="G151">
        <v>17.2</v>
      </c>
      <c r="H151">
        <v>21.5</v>
      </c>
      <c r="I151">
        <v>25.8</v>
      </c>
      <c r="J151">
        <v>30.1</v>
      </c>
      <c r="K151">
        <v>34.4</v>
      </c>
      <c r="L151">
        <v>38.700000000000003</v>
      </c>
      <c r="M151">
        <v>43</v>
      </c>
      <c r="N151">
        <v>47.3</v>
      </c>
      <c r="O151">
        <v>51.6</v>
      </c>
      <c r="P151">
        <v>55.9</v>
      </c>
      <c r="Q151">
        <v>60.2</v>
      </c>
      <c r="R151">
        <v>64.5</v>
      </c>
      <c r="S151">
        <v>68.8</v>
      </c>
      <c r="T151">
        <v>73.099999999999994</v>
      </c>
      <c r="U151">
        <v>77.400000000000006</v>
      </c>
    </row>
    <row r="152" spans="1:21" x14ac:dyDescent="0.25">
      <c r="A152" t="s">
        <v>402</v>
      </c>
      <c r="C152">
        <v>1036210</v>
      </c>
      <c r="D152">
        <v>49</v>
      </c>
      <c r="E152">
        <v>90</v>
      </c>
      <c r="F152">
        <v>119</v>
      </c>
      <c r="G152">
        <v>218</v>
      </c>
      <c r="H152">
        <v>393</v>
      </c>
      <c r="I152">
        <v>635</v>
      </c>
      <c r="J152">
        <v>1026</v>
      </c>
      <c r="K152">
        <v>1444</v>
      </c>
      <c r="L152">
        <v>2142</v>
      </c>
      <c r="M152">
        <v>2452</v>
      </c>
      <c r="N152">
        <v>1779</v>
      </c>
      <c r="O152">
        <v>940</v>
      </c>
      <c r="P152">
        <v>457</v>
      </c>
      <c r="Q152">
        <v>270</v>
      </c>
      <c r="R152">
        <v>165</v>
      </c>
      <c r="S152">
        <v>116</v>
      </c>
      <c r="T152">
        <v>71</v>
      </c>
      <c r="U152">
        <v>0</v>
      </c>
    </row>
    <row r="153" spans="1:21" x14ac:dyDescent="0.25">
      <c r="A153" t="s">
        <v>403</v>
      </c>
      <c r="C153">
        <v>98.82</v>
      </c>
      <c r="D153">
        <v>0</v>
      </c>
      <c r="E153">
        <v>0.01</v>
      </c>
      <c r="F153">
        <v>0.01</v>
      </c>
      <c r="G153">
        <v>0.02</v>
      </c>
      <c r="H153">
        <v>0.04</v>
      </c>
      <c r="I153">
        <v>0.06</v>
      </c>
      <c r="J153">
        <v>0.1</v>
      </c>
      <c r="K153">
        <v>0.14000000000000001</v>
      </c>
      <c r="L153">
        <v>0.2</v>
      </c>
      <c r="M153">
        <v>0.23</v>
      </c>
      <c r="N153">
        <v>0.17</v>
      </c>
      <c r="O153">
        <v>0.09</v>
      </c>
      <c r="P153">
        <v>0.04</v>
      </c>
      <c r="Q153">
        <v>0.03</v>
      </c>
      <c r="R153">
        <v>0.02</v>
      </c>
      <c r="S153">
        <v>0.01</v>
      </c>
      <c r="T153">
        <v>0.01</v>
      </c>
      <c r="U153">
        <v>0</v>
      </c>
    </row>
    <row r="154" spans="1:21" x14ac:dyDescent="0.25">
      <c r="A154" t="s">
        <v>404</v>
      </c>
      <c r="B154">
        <v>0.47516999999999998</v>
      </c>
    </row>
    <row r="155" spans="1:21" x14ac:dyDescent="0.25">
      <c r="A155" t="s">
        <v>405</v>
      </c>
      <c r="B155">
        <v>40.292250000000003</v>
      </c>
    </row>
    <row r="157" spans="1:21" x14ac:dyDescent="0.25">
      <c r="A157" t="s">
        <v>354</v>
      </c>
      <c r="B157" s="10">
        <v>44958.625983796293</v>
      </c>
    </row>
    <row r="158" spans="1:21" x14ac:dyDescent="0.25">
      <c r="A158" t="s">
        <v>399</v>
      </c>
      <c r="B158" t="s">
        <v>484</v>
      </c>
    </row>
    <row r="159" spans="1:21" x14ac:dyDescent="0.25">
      <c r="A159" t="s">
        <v>400</v>
      </c>
      <c r="C159">
        <v>1</v>
      </c>
      <c r="D159">
        <v>2</v>
      </c>
      <c r="E159">
        <v>3</v>
      </c>
      <c r="F159">
        <v>4</v>
      </c>
      <c r="G159">
        <v>5</v>
      </c>
      <c r="H159">
        <v>6</v>
      </c>
      <c r="I159">
        <v>7</v>
      </c>
      <c r="J159">
        <v>8</v>
      </c>
      <c r="K159">
        <v>9</v>
      </c>
      <c r="L159">
        <v>10</v>
      </c>
      <c r="M159">
        <v>11</v>
      </c>
      <c r="N159">
        <v>12</v>
      </c>
      <c r="O159">
        <v>13</v>
      </c>
      <c r="P159">
        <v>14</v>
      </c>
      <c r="Q159">
        <v>15</v>
      </c>
      <c r="R159">
        <v>16</v>
      </c>
      <c r="S159">
        <v>17</v>
      </c>
      <c r="T159">
        <v>18</v>
      </c>
      <c r="U159">
        <v>19</v>
      </c>
    </row>
    <row r="160" spans="1:21" x14ac:dyDescent="0.25">
      <c r="A160" t="s">
        <v>401</v>
      </c>
      <c r="C160">
        <v>0</v>
      </c>
      <c r="D160">
        <v>4.3</v>
      </c>
      <c r="E160">
        <v>8.6</v>
      </c>
      <c r="F160">
        <v>12.9</v>
      </c>
      <c r="G160">
        <v>17.2</v>
      </c>
      <c r="H160">
        <v>21.5</v>
      </c>
      <c r="I160">
        <v>25.8</v>
      </c>
      <c r="J160">
        <v>30.1</v>
      </c>
      <c r="K160">
        <v>34.4</v>
      </c>
      <c r="L160">
        <v>38.700000000000003</v>
      </c>
      <c r="M160">
        <v>43</v>
      </c>
      <c r="N160">
        <v>47.3</v>
      </c>
      <c r="O160">
        <v>51.6</v>
      </c>
      <c r="P160">
        <v>55.9</v>
      </c>
      <c r="Q160">
        <v>60.2</v>
      </c>
      <c r="R160">
        <v>64.5</v>
      </c>
      <c r="S160">
        <v>68.8</v>
      </c>
      <c r="T160">
        <v>73.099999999999994</v>
      </c>
      <c r="U160">
        <v>77.400000000000006</v>
      </c>
    </row>
    <row r="161" spans="1:24" x14ac:dyDescent="0.25">
      <c r="A161" t="s">
        <v>402</v>
      </c>
      <c r="C161">
        <v>1041356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6</v>
      </c>
      <c r="N161">
        <v>16</v>
      </c>
      <c r="O161">
        <v>27</v>
      </c>
      <c r="P161">
        <v>81</v>
      </c>
      <c r="Q161">
        <v>899</v>
      </c>
      <c r="R161">
        <v>3159</v>
      </c>
      <c r="S161">
        <v>2419</v>
      </c>
      <c r="T161">
        <v>387</v>
      </c>
      <c r="U161">
        <v>225</v>
      </c>
    </row>
    <row r="162" spans="1:24" x14ac:dyDescent="0.25">
      <c r="A162" t="s">
        <v>403</v>
      </c>
      <c r="C162">
        <v>99.31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0.01</v>
      </c>
      <c r="Q162">
        <v>0.09</v>
      </c>
      <c r="R162">
        <v>0.3</v>
      </c>
      <c r="S162">
        <v>0.23</v>
      </c>
      <c r="T162">
        <v>0.04</v>
      </c>
      <c r="U162">
        <v>0.02</v>
      </c>
    </row>
    <row r="163" spans="1:24" x14ac:dyDescent="0.25">
      <c r="A163" t="s">
        <v>404</v>
      </c>
      <c r="B163">
        <v>0.45489000000000002</v>
      </c>
    </row>
    <row r="164" spans="1:24" x14ac:dyDescent="0.25">
      <c r="A164" t="s">
        <v>405</v>
      </c>
      <c r="B164">
        <v>66.063959999999994</v>
      </c>
    </row>
    <row r="166" spans="1:24" x14ac:dyDescent="0.25">
      <c r="A166" t="s">
        <v>354</v>
      </c>
      <c r="B166" s="10">
        <v>44958.62599537037</v>
      </c>
    </row>
    <row r="167" spans="1:24" x14ac:dyDescent="0.25">
      <c r="A167" t="s">
        <v>399</v>
      </c>
      <c r="B167" t="s">
        <v>375</v>
      </c>
    </row>
    <row r="168" spans="1:24" x14ac:dyDescent="0.25">
      <c r="A168" t="s">
        <v>400</v>
      </c>
      <c r="C168">
        <v>1</v>
      </c>
      <c r="D168">
        <v>2</v>
      </c>
      <c r="E168">
        <v>3</v>
      </c>
      <c r="F168">
        <v>4</v>
      </c>
      <c r="G168">
        <v>5</v>
      </c>
      <c r="H168">
        <v>6</v>
      </c>
      <c r="I168">
        <v>7</v>
      </c>
      <c r="J168">
        <v>8</v>
      </c>
      <c r="K168">
        <v>9</v>
      </c>
      <c r="L168">
        <v>10</v>
      </c>
      <c r="M168">
        <v>11</v>
      </c>
      <c r="N168">
        <v>12</v>
      </c>
      <c r="O168">
        <v>13</v>
      </c>
      <c r="P168">
        <v>14</v>
      </c>
      <c r="Q168">
        <v>15</v>
      </c>
      <c r="R168">
        <v>16</v>
      </c>
      <c r="S168">
        <v>17</v>
      </c>
      <c r="T168">
        <v>18</v>
      </c>
      <c r="U168">
        <v>19</v>
      </c>
      <c r="V168">
        <v>20</v>
      </c>
      <c r="W168">
        <v>21</v>
      </c>
      <c r="X168">
        <v>22</v>
      </c>
    </row>
    <row r="169" spans="1:24" x14ac:dyDescent="0.25">
      <c r="A169" t="s">
        <v>401</v>
      </c>
      <c r="C169">
        <v>0</v>
      </c>
      <c r="D169">
        <v>1</v>
      </c>
      <c r="E169">
        <v>2</v>
      </c>
      <c r="F169">
        <v>3</v>
      </c>
      <c r="G169">
        <v>4</v>
      </c>
      <c r="H169">
        <v>5</v>
      </c>
      <c r="I169">
        <v>6</v>
      </c>
      <c r="J169">
        <v>7</v>
      </c>
      <c r="K169">
        <v>8</v>
      </c>
      <c r="L169">
        <v>9</v>
      </c>
      <c r="M169">
        <v>10</v>
      </c>
      <c r="N169">
        <v>11</v>
      </c>
      <c r="O169">
        <v>12</v>
      </c>
      <c r="P169">
        <v>13</v>
      </c>
      <c r="Q169">
        <v>14</v>
      </c>
      <c r="R169">
        <v>15</v>
      </c>
      <c r="S169">
        <v>16</v>
      </c>
      <c r="T169">
        <v>17</v>
      </c>
      <c r="U169">
        <v>18</v>
      </c>
      <c r="V169">
        <v>19</v>
      </c>
      <c r="W169">
        <v>20</v>
      </c>
      <c r="X169">
        <v>21</v>
      </c>
    </row>
    <row r="170" spans="1:24" x14ac:dyDescent="0.25">
      <c r="A170" t="s">
        <v>402</v>
      </c>
      <c r="C170">
        <v>973356</v>
      </c>
      <c r="D170">
        <v>4463</v>
      </c>
      <c r="E170">
        <v>6199</v>
      </c>
      <c r="F170">
        <v>7163</v>
      </c>
      <c r="G170">
        <v>8074</v>
      </c>
      <c r="H170">
        <v>8308</v>
      </c>
      <c r="I170">
        <v>8455</v>
      </c>
      <c r="J170">
        <v>8071</v>
      </c>
      <c r="K170">
        <v>7363</v>
      </c>
      <c r="L170">
        <v>5472</v>
      </c>
      <c r="M170">
        <v>4044</v>
      </c>
      <c r="N170">
        <v>3350</v>
      </c>
      <c r="O170">
        <v>1952</v>
      </c>
      <c r="P170">
        <v>1038</v>
      </c>
      <c r="Q170">
        <v>739</v>
      </c>
      <c r="R170">
        <v>361</v>
      </c>
      <c r="S170">
        <v>126</v>
      </c>
      <c r="T170">
        <v>28</v>
      </c>
      <c r="U170">
        <v>8</v>
      </c>
      <c r="V170">
        <v>3</v>
      </c>
      <c r="W170">
        <v>1</v>
      </c>
      <c r="X170">
        <v>2</v>
      </c>
    </row>
    <row r="171" spans="1:24" x14ac:dyDescent="0.25">
      <c r="A171" t="s">
        <v>403</v>
      </c>
      <c r="C171">
        <v>92.83</v>
      </c>
      <c r="D171">
        <v>0.43</v>
      </c>
      <c r="E171">
        <v>0.59</v>
      </c>
      <c r="F171">
        <v>0.68</v>
      </c>
      <c r="G171">
        <v>0.77</v>
      </c>
      <c r="H171">
        <v>0.79</v>
      </c>
      <c r="I171">
        <v>0.81</v>
      </c>
      <c r="J171">
        <v>0.77</v>
      </c>
      <c r="K171">
        <v>0.7</v>
      </c>
      <c r="L171">
        <v>0.52</v>
      </c>
      <c r="M171">
        <v>0.39</v>
      </c>
      <c r="N171">
        <v>0.32</v>
      </c>
      <c r="O171">
        <v>0.19</v>
      </c>
      <c r="P171">
        <v>0.1</v>
      </c>
      <c r="Q171">
        <v>7.0000000000000007E-2</v>
      </c>
      <c r="R171">
        <v>0.03</v>
      </c>
      <c r="S171">
        <v>0.01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x14ac:dyDescent="0.25">
      <c r="A172" t="s">
        <v>404</v>
      </c>
      <c r="B172">
        <v>0.43897000000000003</v>
      </c>
    </row>
    <row r="173" spans="1:24" x14ac:dyDescent="0.25">
      <c r="A173" t="s">
        <v>405</v>
      </c>
      <c r="B173">
        <v>6.1192399999999996</v>
      </c>
    </row>
    <row r="175" spans="1:24" x14ac:dyDescent="0.25">
      <c r="A175" t="s">
        <v>354</v>
      </c>
      <c r="B175" s="10">
        <v>44958.626006944447</v>
      </c>
    </row>
    <row r="176" spans="1:24" x14ac:dyDescent="0.25">
      <c r="A176" t="s">
        <v>399</v>
      </c>
      <c r="B176" t="s">
        <v>485</v>
      </c>
    </row>
    <row r="177" spans="1:24" x14ac:dyDescent="0.25">
      <c r="A177" t="s">
        <v>400</v>
      </c>
      <c r="C177">
        <v>1</v>
      </c>
      <c r="D177">
        <v>2</v>
      </c>
      <c r="E177">
        <v>3</v>
      </c>
      <c r="F177">
        <v>4</v>
      </c>
      <c r="G177">
        <v>5</v>
      </c>
      <c r="H177">
        <v>6</v>
      </c>
      <c r="I177">
        <v>7</v>
      </c>
      <c r="J177">
        <v>8</v>
      </c>
      <c r="K177">
        <v>9</v>
      </c>
      <c r="L177">
        <v>10</v>
      </c>
      <c r="M177">
        <v>11</v>
      </c>
      <c r="N177">
        <v>12</v>
      </c>
      <c r="O177">
        <v>13</v>
      </c>
      <c r="P177">
        <v>14</v>
      </c>
      <c r="Q177">
        <v>15</v>
      </c>
      <c r="R177">
        <v>16</v>
      </c>
      <c r="S177">
        <v>17</v>
      </c>
      <c r="T177">
        <v>18</v>
      </c>
      <c r="U177">
        <v>19</v>
      </c>
      <c r="V177">
        <v>20</v>
      </c>
      <c r="W177">
        <v>21</v>
      </c>
      <c r="X177">
        <v>22</v>
      </c>
    </row>
    <row r="178" spans="1:24" x14ac:dyDescent="0.25">
      <c r="A178" t="s">
        <v>401</v>
      </c>
      <c r="C178">
        <v>0</v>
      </c>
      <c r="D178">
        <v>1</v>
      </c>
      <c r="E178">
        <v>2</v>
      </c>
      <c r="F178">
        <v>3</v>
      </c>
      <c r="G178">
        <v>4</v>
      </c>
      <c r="H178">
        <v>5</v>
      </c>
      <c r="I178">
        <v>6</v>
      </c>
      <c r="J178">
        <v>7</v>
      </c>
      <c r="K178">
        <v>8</v>
      </c>
      <c r="L178">
        <v>9</v>
      </c>
      <c r="M178">
        <v>10</v>
      </c>
      <c r="N178">
        <v>11</v>
      </c>
      <c r="O178">
        <v>12</v>
      </c>
      <c r="P178">
        <v>13</v>
      </c>
      <c r="Q178">
        <v>14</v>
      </c>
      <c r="R178">
        <v>15</v>
      </c>
      <c r="S178">
        <v>16</v>
      </c>
      <c r="T178">
        <v>17</v>
      </c>
      <c r="U178">
        <v>18</v>
      </c>
      <c r="V178">
        <v>19</v>
      </c>
      <c r="W178">
        <v>20</v>
      </c>
      <c r="X178">
        <v>21</v>
      </c>
    </row>
    <row r="179" spans="1:24" x14ac:dyDescent="0.25">
      <c r="A179" t="s">
        <v>402</v>
      </c>
      <c r="C179">
        <v>844183</v>
      </c>
      <c r="D179">
        <v>6142</v>
      </c>
      <c r="E179">
        <v>8096</v>
      </c>
      <c r="F179">
        <v>9458</v>
      </c>
      <c r="G179">
        <v>11148</v>
      </c>
      <c r="H179">
        <v>12309</v>
      </c>
      <c r="I179">
        <v>13735</v>
      </c>
      <c r="J179">
        <v>14600</v>
      </c>
      <c r="K179">
        <v>15567</v>
      </c>
      <c r="L179">
        <v>16713</v>
      </c>
      <c r="M179">
        <v>17129</v>
      </c>
      <c r="N179">
        <v>16209</v>
      </c>
      <c r="O179">
        <v>14877</v>
      </c>
      <c r="P179">
        <v>12524</v>
      </c>
      <c r="Q179">
        <v>10141</v>
      </c>
      <c r="R179">
        <v>7842</v>
      </c>
      <c r="S179">
        <v>6120</v>
      </c>
      <c r="T179">
        <v>4312</v>
      </c>
      <c r="U179">
        <v>3268</v>
      </c>
      <c r="V179">
        <v>1986</v>
      </c>
      <c r="W179">
        <v>1389</v>
      </c>
      <c r="X179">
        <v>828</v>
      </c>
    </row>
    <row r="180" spans="1:24" x14ac:dyDescent="0.25">
      <c r="A180" t="s">
        <v>403</v>
      </c>
      <c r="C180">
        <v>80.510000000000005</v>
      </c>
      <c r="D180">
        <v>0.59</v>
      </c>
      <c r="E180">
        <v>0.77</v>
      </c>
      <c r="F180">
        <v>0.9</v>
      </c>
      <c r="G180">
        <v>1.06</v>
      </c>
      <c r="H180">
        <v>1.17</v>
      </c>
      <c r="I180">
        <v>1.31</v>
      </c>
      <c r="J180">
        <v>1.39</v>
      </c>
      <c r="K180">
        <v>1.48</v>
      </c>
      <c r="L180">
        <v>1.59</v>
      </c>
      <c r="M180">
        <v>1.63</v>
      </c>
      <c r="N180">
        <v>1.55</v>
      </c>
      <c r="O180">
        <v>1.42</v>
      </c>
      <c r="P180">
        <v>1.19</v>
      </c>
      <c r="Q180">
        <v>0.97</v>
      </c>
      <c r="R180">
        <v>0.75</v>
      </c>
      <c r="S180">
        <v>0.57999999999999996</v>
      </c>
      <c r="T180">
        <v>0.41</v>
      </c>
      <c r="U180">
        <v>0.31</v>
      </c>
      <c r="V180">
        <v>0.19</v>
      </c>
      <c r="W180">
        <v>0.13</v>
      </c>
      <c r="X180">
        <v>0.08</v>
      </c>
    </row>
    <row r="181" spans="1:24" x14ac:dyDescent="0.25">
      <c r="A181" t="s">
        <v>404</v>
      </c>
      <c r="B181">
        <v>1.7927999999999999</v>
      </c>
    </row>
    <row r="182" spans="1:24" x14ac:dyDescent="0.25">
      <c r="A182" t="s">
        <v>405</v>
      </c>
      <c r="B182">
        <v>9.1974099999999996</v>
      </c>
    </row>
    <row r="184" spans="1:24" x14ac:dyDescent="0.25">
      <c r="A184" t="s">
        <v>354</v>
      </c>
      <c r="B184" s="10">
        <v>44958.626018518517</v>
      </c>
    </row>
    <row r="185" spans="1:24" x14ac:dyDescent="0.25">
      <c r="A185" t="s">
        <v>399</v>
      </c>
      <c r="B185" t="s">
        <v>486</v>
      </c>
    </row>
    <row r="186" spans="1:24" x14ac:dyDescent="0.25">
      <c r="A186" t="s">
        <v>400</v>
      </c>
      <c r="C186">
        <v>1</v>
      </c>
      <c r="D186">
        <v>2</v>
      </c>
      <c r="E186">
        <v>3</v>
      </c>
      <c r="F186">
        <v>4</v>
      </c>
      <c r="G186">
        <v>5</v>
      </c>
      <c r="H186">
        <v>6</v>
      </c>
      <c r="I186">
        <v>7</v>
      </c>
      <c r="J186">
        <v>8</v>
      </c>
      <c r="K186">
        <v>9</v>
      </c>
      <c r="L186">
        <v>10</v>
      </c>
      <c r="M186">
        <v>11</v>
      </c>
      <c r="N186">
        <v>12</v>
      </c>
      <c r="O186">
        <v>13</v>
      </c>
      <c r="P186">
        <v>14</v>
      </c>
      <c r="Q186">
        <v>15</v>
      </c>
      <c r="R186">
        <v>16</v>
      </c>
      <c r="S186">
        <v>17</v>
      </c>
      <c r="T186">
        <v>18</v>
      </c>
      <c r="U186">
        <v>19</v>
      </c>
      <c r="V186">
        <v>20</v>
      </c>
      <c r="W186">
        <v>21</v>
      </c>
      <c r="X186">
        <v>22</v>
      </c>
    </row>
    <row r="187" spans="1:24" x14ac:dyDescent="0.25">
      <c r="A187" t="s">
        <v>401</v>
      </c>
      <c r="C187">
        <v>0</v>
      </c>
      <c r="D187">
        <v>1</v>
      </c>
      <c r="E187">
        <v>2</v>
      </c>
      <c r="F187">
        <v>3</v>
      </c>
      <c r="G187">
        <v>4</v>
      </c>
      <c r="H187">
        <v>5</v>
      </c>
      <c r="I187">
        <v>6</v>
      </c>
      <c r="J187">
        <v>7</v>
      </c>
      <c r="K187">
        <v>8</v>
      </c>
      <c r="L187">
        <v>9</v>
      </c>
      <c r="M187">
        <v>10</v>
      </c>
      <c r="N187">
        <v>11</v>
      </c>
      <c r="O187">
        <v>12</v>
      </c>
      <c r="P187">
        <v>13</v>
      </c>
      <c r="Q187">
        <v>14</v>
      </c>
      <c r="R187">
        <v>15</v>
      </c>
      <c r="S187">
        <v>16</v>
      </c>
      <c r="T187">
        <v>17</v>
      </c>
      <c r="U187">
        <v>18</v>
      </c>
      <c r="V187">
        <v>19</v>
      </c>
      <c r="W187">
        <v>20</v>
      </c>
      <c r="X187">
        <v>21</v>
      </c>
    </row>
    <row r="188" spans="1:24" x14ac:dyDescent="0.25">
      <c r="A188" t="s">
        <v>402</v>
      </c>
      <c r="C188">
        <v>993795</v>
      </c>
      <c r="D188">
        <v>257</v>
      </c>
      <c r="E188">
        <v>477</v>
      </c>
      <c r="F188">
        <v>644</v>
      </c>
      <c r="G188">
        <v>1170</v>
      </c>
      <c r="H188">
        <v>1971</v>
      </c>
      <c r="I188">
        <v>3150</v>
      </c>
      <c r="J188">
        <v>4419</v>
      </c>
      <c r="K188">
        <v>5301</v>
      </c>
      <c r="L188">
        <v>6046</v>
      </c>
      <c r="M188">
        <v>6467</v>
      </c>
      <c r="N188">
        <v>6174</v>
      </c>
      <c r="O188">
        <v>5249</v>
      </c>
      <c r="P188">
        <v>4255</v>
      </c>
      <c r="Q188">
        <v>3555</v>
      </c>
      <c r="R188">
        <v>2439</v>
      </c>
      <c r="S188">
        <v>1611</v>
      </c>
      <c r="T188">
        <v>821</v>
      </c>
      <c r="U188">
        <v>454</v>
      </c>
      <c r="V188">
        <v>200</v>
      </c>
      <c r="W188">
        <v>101</v>
      </c>
      <c r="X188">
        <v>20</v>
      </c>
    </row>
    <row r="189" spans="1:24" x14ac:dyDescent="0.25">
      <c r="A189" t="s">
        <v>403</v>
      </c>
      <c r="C189">
        <v>94.78</v>
      </c>
      <c r="D189">
        <v>0.02</v>
      </c>
      <c r="E189">
        <v>0.05</v>
      </c>
      <c r="F189">
        <v>0.06</v>
      </c>
      <c r="G189">
        <v>0.11</v>
      </c>
      <c r="H189">
        <v>0.19</v>
      </c>
      <c r="I189">
        <v>0.3</v>
      </c>
      <c r="J189">
        <v>0.42</v>
      </c>
      <c r="K189">
        <v>0.51</v>
      </c>
      <c r="L189">
        <v>0.57999999999999996</v>
      </c>
      <c r="M189">
        <v>0.62</v>
      </c>
      <c r="N189">
        <v>0.59</v>
      </c>
      <c r="O189">
        <v>0.5</v>
      </c>
      <c r="P189">
        <v>0.41</v>
      </c>
      <c r="Q189">
        <v>0.34</v>
      </c>
      <c r="R189">
        <v>0.23</v>
      </c>
      <c r="S189">
        <v>0.15</v>
      </c>
      <c r="T189">
        <v>0.08</v>
      </c>
      <c r="U189">
        <v>0.04</v>
      </c>
      <c r="V189">
        <v>0.02</v>
      </c>
      <c r="W189">
        <v>0.01</v>
      </c>
      <c r="X189">
        <v>0</v>
      </c>
    </row>
    <row r="190" spans="1:24" x14ac:dyDescent="0.25">
      <c r="A190" t="s">
        <v>404</v>
      </c>
      <c r="B190">
        <v>0.52998000000000001</v>
      </c>
    </row>
    <row r="191" spans="1:24" x14ac:dyDescent="0.25">
      <c r="A191" t="s">
        <v>405</v>
      </c>
      <c r="B191">
        <v>10.14439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105E-9F08-4CCA-A200-6D01DCFB8A63}">
  <dimension ref="A1:AC326"/>
  <sheetViews>
    <sheetView topLeftCell="A289" workbookViewId="0">
      <selection activeCell="Q313" sqref="Q313"/>
    </sheetView>
  </sheetViews>
  <sheetFormatPr defaultRowHeight="15" x14ac:dyDescent="0.25"/>
  <cols>
    <col min="1" max="1" width="34.5703125" bestFit="1" customWidth="1"/>
    <col min="2" max="2" width="46.7109375" bestFit="1" customWidth="1"/>
  </cols>
  <sheetData>
    <row r="1" spans="1:21" x14ac:dyDescent="0.25">
      <c r="A1" t="s">
        <v>398</v>
      </c>
    </row>
    <row r="4" spans="1:21" x14ac:dyDescent="0.25">
      <c r="A4" t="s">
        <v>350</v>
      </c>
      <c r="B4" s="10">
        <v>44958.631562499999</v>
      </c>
    </row>
    <row r="5" spans="1:21" x14ac:dyDescent="0.25">
      <c r="A5" t="s">
        <v>399</v>
      </c>
      <c r="B5" t="s">
        <v>445</v>
      </c>
    </row>
    <row r="6" spans="1:21" x14ac:dyDescent="0.25">
      <c r="A6" t="s">
        <v>400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</row>
    <row r="7" spans="1:21" x14ac:dyDescent="0.25">
      <c r="A7" t="s">
        <v>401</v>
      </c>
      <c r="C7">
        <v>0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12</v>
      </c>
      <c r="P7">
        <v>13</v>
      </c>
      <c r="Q7">
        <v>14</v>
      </c>
      <c r="R7">
        <v>15</v>
      </c>
      <c r="S7">
        <v>16</v>
      </c>
      <c r="T7">
        <v>17</v>
      </c>
      <c r="U7">
        <v>18</v>
      </c>
    </row>
    <row r="8" spans="1:21" x14ac:dyDescent="0.25">
      <c r="A8" t="s">
        <v>402</v>
      </c>
      <c r="C8">
        <v>193356</v>
      </c>
      <c r="D8">
        <v>71227</v>
      </c>
      <c r="E8">
        <v>73841</v>
      </c>
      <c r="F8">
        <v>66737</v>
      </c>
      <c r="G8">
        <v>62898</v>
      </c>
      <c r="H8">
        <v>58557</v>
      </c>
      <c r="I8">
        <v>57127</v>
      </c>
      <c r="J8">
        <v>56197</v>
      </c>
      <c r="K8">
        <v>51968</v>
      </c>
      <c r="L8">
        <v>51492</v>
      </c>
      <c r="M8">
        <v>46128</v>
      </c>
      <c r="N8">
        <v>41036</v>
      </c>
      <c r="O8">
        <v>38271</v>
      </c>
      <c r="P8">
        <v>33663</v>
      </c>
      <c r="Q8">
        <v>32975</v>
      </c>
      <c r="R8">
        <v>32078</v>
      </c>
      <c r="S8">
        <v>27954</v>
      </c>
      <c r="T8">
        <v>24945</v>
      </c>
      <c r="U8">
        <v>28126</v>
      </c>
    </row>
    <row r="9" spans="1:21" x14ac:dyDescent="0.25">
      <c r="A9" t="s">
        <v>403</v>
      </c>
      <c r="C9">
        <v>18.440000000000001</v>
      </c>
      <c r="D9">
        <v>6.79</v>
      </c>
      <c r="E9">
        <v>7.04</v>
      </c>
      <c r="F9">
        <v>6.36</v>
      </c>
      <c r="G9">
        <v>6</v>
      </c>
      <c r="H9">
        <v>5.58</v>
      </c>
      <c r="I9">
        <v>5.45</v>
      </c>
      <c r="J9">
        <v>5.36</v>
      </c>
      <c r="K9">
        <v>4.96</v>
      </c>
      <c r="L9">
        <v>4.91</v>
      </c>
      <c r="M9">
        <v>4.4000000000000004</v>
      </c>
      <c r="N9">
        <v>3.91</v>
      </c>
      <c r="O9">
        <v>3.65</v>
      </c>
      <c r="P9">
        <v>3.21</v>
      </c>
      <c r="Q9">
        <v>3.14</v>
      </c>
      <c r="R9">
        <v>3.06</v>
      </c>
      <c r="S9">
        <v>2.67</v>
      </c>
      <c r="T9">
        <v>2.38</v>
      </c>
      <c r="U9">
        <v>2.68</v>
      </c>
    </row>
    <row r="10" spans="1:21" x14ac:dyDescent="0.25">
      <c r="A10" t="s">
        <v>404</v>
      </c>
      <c r="B10">
        <v>6.3979900000000001</v>
      </c>
    </row>
    <row r="11" spans="1:21" x14ac:dyDescent="0.25">
      <c r="A11" t="s">
        <v>405</v>
      </c>
      <c r="B11">
        <v>7.8445</v>
      </c>
    </row>
    <row r="13" spans="1:21" x14ac:dyDescent="0.25">
      <c r="A13" t="s">
        <v>354</v>
      </c>
      <c r="B13" s="10">
        <v>44958.631574074076</v>
      </c>
    </row>
    <row r="14" spans="1:21" x14ac:dyDescent="0.25">
      <c r="A14" t="s">
        <v>399</v>
      </c>
      <c r="B14" t="s">
        <v>446</v>
      </c>
    </row>
    <row r="15" spans="1:21" x14ac:dyDescent="0.25">
      <c r="A15" t="s">
        <v>400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</row>
    <row r="16" spans="1:21" x14ac:dyDescent="0.25">
      <c r="A16" t="s">
        <v>401</v>
      </c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15</v>
      </c>
      <c r="S16">
        <v>16</v>
      </c>
      <c r="T16">
        <v>17</v>
      </c>
      <c r="U16">
        <v>18</v>
      </c>
    </row>
    <row r="17" spans="1:21" x14ac:dyDescent="0.25">
      <c r="A17" t="s">
        <v>402</v>
      </c>
      <c r="C17">
        <v>116459</v>
      </c>
      <c r="D17">
        <v>46621</v>
      </c>
      <c r="E17">
        <v>75844</v>
      </c>
      <c r="F17">
        <v>79944</v>
      </c>
      <c r="G17">
        <v>73255</v>
      </c>
      <c r="H17">
        <v>67664</v>
      </c>
      <c r="I17">
        <v>63756</v>
      </c>
      <c r="J17">
        <v>58717</v>
      </c>
      <c r="K17">
        <v>53082</v>
      </c>
      <c r="L17">
        <v>52819</v>
      </c>
      <c r="M17">
        <v>51194</v>
      </c>
      <c r="N17">
        <v>46266</v>
      </c>
      <c r="O17">
        <v>43759</v>
      </c>
      <c r="P17">
        <v>38945</v>
      </c>
      <c r="Q17">
        <v>35475</v>
      </c>
      <c r="R17">
        <v>35365</v>
      </c>
      <c r="S17">
        <v>32051</v>
      </c>
      <c r="T17">
        <v>32024</v>
      </c>
      <c r="U17">
        <v>45336</v>
      </c>
    </row>
    <row r="18" spans="1:21" x14ac:dyDescent="0.25">
      <c r="A18" t="s">
        <v>403</v>
      </c>
      <c r="C18">
        <v>11.11</v>
      </c>
      <c r="D18">
        <v>4.45</v>
      </c>
      <c r="E18">
        <v>7.23</v>
      </c>
      <c r="F18">
        <v>7.62</v>
      </c>
      <c r="G18">
        <v>6.99</v>
      </c>
      <c r="H18">
        <v>6.45</v>
      </c>
      <c r="I18">
        <v>6.08</v>
      </c>
      <c r="J18">
        <v>5.6</v>
      </c>
      <c r="K18">
        <v>5.0599999999999996</v>
      </c>
      <c r="L18">
        <v>5.04</v>
      </c>
      <c r="M18">
        <v>4.88</v>
      </c>
      <c r="N18">
        <v>4.41</v>
      </c>
      <c r="O18">
        <v>4.17</v>
      </c>
      <c r="P18">
        <v>3.71</v>
      </c>
      <c r="Q18">
        <v>3.38</v>
      </c>
      <c r="R18">
        <v>3.37</v>
      </c>
      <c r="S18">
        <v>3.06</v>
      </c>
      <c r="T18">
        <v>3.05</v>
      </c>
      <c r="U18">
        <v>4.32</v>
      </c>
    </row>
    <row r="19" spans="1:21" x14ac:dyDescent="0.25">
      <c r="A19" t="s">
        <v>404</v>
      </c>
      <c r="B19">
        <v>7.3582799999999997</v>
      </c>
    </row>
    <row r="20" spans="1:21" x14ac:dyDescent="0.25">
      <c r="A20" t="s">
        <v>405</v>
      </c>
      <c r="B20">
        <v>8.2776300000000003</v>
      </c>
    </row>
    <row r="22" spans="1:21" x14ac:dyDescent="0.25">
      <c r="A22" t="s">
        <v>354</v>
      </c>
      <c r="B22" s="10">
        <v>44958.631574074076</v>
      </c>
    </row>
    <row r="23" spans="1:21" x14ac:dyDescent="0.25">
      <c r="A23" t="s">
        <v>399</v>
      </c>
      <c r="B23" t="s">
        <v>447</v>
      </c>
    </row>
    <row r="24" spans="1:21" x14ac:dyDescent="0.25">
      <c r="A24" t="s">
        <v>400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</row>
    <row r="25" spans="1:21" x14ac:dyDescent="0.25">
      <c r="A25" t="s">
        <v>401</v>
      </c>
      <c r="C25">
        <v>0</v>
      </c>
      <c r="D25">
        <v>1</v>
      </c>
      <c r="E25">
        <v>2</v>
      </c>
      <c r="F25">
        <v>3</v>
      </c>
      <c r="G25">
        <v>4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13</v>
      </c>
      <c r="Q25">
        <v>14</v>
      </c>
      <c r="R25">
        <v>15</v>
      </c>
      <c r="S25">
        <v>16</v>
      </c>
      <c r="T25">
        <v>17</v>
      </c>
      <c r="U25">
        <v>18</v>
      </c>
    </row>
    <row r="26" spans="1:21" x14ac:dyDescent="0.25">
      <c r="A26" t="s">
        <v>402</v>
      </c>
      <c r="C26">
        <v>242706</v>
      </c>
      <c r="D26">
        <v>26770</v>
      </c>
      <c r="E26">
        <v>72439</v>
      </c>
      <c r="F26">
        <v>73631</v>
      </c>
      <c r="G26">
        <v>66103</v>
      </c>
      <c r="H26">
        <v>57955</v>
      </c>
      <c r="I26">
        <v>53870</v>
      </c>
      <c r="J26">
        <v>52610</v>
      </c>
      <c r="K26">
        <v>46037</v>
      </c>
      <c r="L26">
        <v>42338</v>
      </c>
      <c r="M26">
        <v>41007</v>
      </c>
      <c r="N26">
        <v>38207</v>
      </c>
      <c r="O26">
        <v>35815</v>
      </c>
      <c r="P26">
        <v>35707</v>
      </c>
      <c r="Q26">
        <v>32268</v>
      </c>
      <c r="R26">
        <v>33616</v>
      </c>
      <c r="S26">
        <v>29127</v>
      </c>
      <c r="T26">
        <v>26140</v>
      </c>
      <c r="U26">
        <v>42230</v>
      </c>
    </row>
    <row r="27" spans="1:21" x14ac:dyDescent="0.25">
      <c r="A27" t="s">
        <v>403</v>
      </c>
      <c r="C27">
        <v>23.15</v>
      </c>
      <c r="D27">
        <v>2.5499999999999998</v>
      </c>
      <c r="E27">
        <v>6.91</v>
      </c>
      <c r="F27">
        <v>7.02</v>
      </c>
      <c r="G27">
        <v>6.3</v>
      </c>
      <c r="H27">
        <v>5.53</v>
      </c>
      <c r="I27">
        <v>5.14</v>
      </c>
      <c r="J27">
        <v>5.0199999999999996</v>
      </c>
      <c r="K27">
        <v>4.3899999999999997</v>
      </c>
      <c r="L27">
        <v>4.04</v>
      </c>
      <c r="M27">
        <v>3.91</v>
      </c>
      <c r="N27">
        <v>3.64</v>
      </c>
      <c r="O27">
        <v>3.42</v>
      </c>
      <c r="P27">
        <v>3.41</v>
      </c>
      <c r="Q27">
        <v>3.08</v>
      </c>
      <c r="R27">
        <v>3.21</v>
      </c>
      <c r="S27">
        <v>2.78</v>
      </c>
      <c r="T27">
        <v>2.4900000000000002</v>
      </c>
      <c r="U27">
        <v>4.03</v>
      </c>
    </row>
    <row r="28" spans="1:21" x14ac:dyDescent="0.25">
      <c r="A28" t="s">
        <v>404</v>
      </c>
      <c r="B28">
        <v>6.4262600000000001</v>
      </c>
    </row>
    <row r="29" spans="1:21" x14ac:dyDescent="0.25">
      <c r="A29" t="s">
        <v>405</v>
      </c>
      <c r="B29">
        <v>8.3616700000000002</v>
      </c>
    </row>
    <row r="31" spans="1:21" x14ac:dyDescent="0.25">
      <c r="A31" t="s">
        <v>354</v>
      </c>
      <c r="B31" s="10">
        <v>44958.631585648145</v>
      </c>
    </row>
    <row r="32" spans="1:21" x14ac:dyDescent="0.25">
      <c r="A32" t="s">
        <v>399</v>
      </c>
      <c r="B32" t="s">
        <v>448</v>
      </c>
    </row>
    <row r="33" spans="1:21" x14ac:dyDescent="0.25">
      <c r="A33" t="s">
        <v>400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>
        <v>14</v>
      </c>
      <c r="Q33">
        <v>15</v>
      </c>
      <c r="R33">
        <v>16</v>
      </c>
      <c r="S33">
        <v>17</v>
      </c>
      <c r="T33">
        <v>18</v>
      </c>
      <c r="U33">
        <v>19</v>
      </c>
    </row>
    <row r="34" spans="1:21" x14ac:dyDescent="0.25">
      <c r="A34" t="s">
        <v>401</v>
      </c>
      <c r="C34">
        <v>0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L34">
        <v>9</v>
      </c>
      <c r="M34">
        <v>10</v>
      </c>
      <c r="N34">
        <v>11</v>
      </c>
      <c r="O34">
        <v>12</v>
      </c>
      <c r="P34">
        <v>13</v>
      </c>
      <c r="Q34">
        <v>14</v>
      </c>
      <c r="R34">
        <v>15</v>
      </c>
      <c r="S34">
        <v>16</v>
      </c>
      <c r="T34">
        <v>17</v>
      </c>
      <c r="U34">
        <v>18</v>
      </c>
    </row>
    <row r="35" spans="1:21" x14ac:dyDescent="0.25">
      <c r="A35" t="s">
        <v>402</v>
      </c>
      <c r="C35">
        <v>102477</v>
      </c>
      <c r="D35">
        <v>27058</v>
      </c>
      <c r="E35">
        <v>43280</v>
      </c>
      <c r="F35">
        <v>68093</v>
      </c>
      <c r="G35">
        <v>72756</v>
      </c>
      <c r="H35">
        <v>66522</v>
      </c>
      <c r="I35">
        <v>61391</v>
      </c>
      <c r="J35">
        <v>54166</v>
      </c>
      <c r="K35">
        <v>53706</v>
      </c>
      <c r="L35">
        <v>50983</v>
      </c>
      <c r="M35">
        <v>45839</v>
      </c>
      <c r="N35">
        <v>42679</v>
      </c>
      <c r="O35">
        <v>41297</v>
      </c>
      <c r="P35">
        <v>40771</v>
      </c>
      <c r="Q35">
        <v>40803</v>
      </c>
      <c r="R35">
        <v>40864</v>
      </c>
      <c r="S35">
        <v>36919</v>
      </c>
      <c r="T35">
        <v>38704</v>
      </c>
      <c r="U35">
        <v>120268</v>
      </c>
    </row>
    <row r="36" spans="1:21" x14ac:dyDescent="0.25">
      <c r="A36" t="s">
        <v>403</v>
      </c>
      <c r="C36">
        <v>9.77</v>
      </c>
      <c r="D36">
        <v>2.58</v>
      </c>
      <c r="E36">
        <v>4.13</v>
      </c>
      <c r="F36">
        <v>6.49</v>
      </c>
      <c r="G36">
        <v>6.94</v>
      </c>
      <c r="H36">
        <v>6.34</v>
      </c>
      <c r="I36">
        <v>5.85</v>
      </c>
      <c r="J36">
        <v>5.17</v>
      </c>
      <c r="K36">
        <v>5.12</v>
      </c>
      <c r="L36">
        <v>4.8600000000000003</v>
      </c>
      <c r="M36">
        <v>4.37</v>
      </c>
      <c r="N36">
        <v>4.07</v>
      </c>
      <c r="O36">
        <v>3.94</v>
      </c>
      <c r="P36">
        <v>3.89</v>
      </c>
      <c r="Q36">
        <v>3.89</v>
      </c>
      <c r="R36">
        <v>3.9</v>
      </c>
      <c r="S36">
        <v>3.52</v>
      </c>
      <c r="T36">
        <v>3.69</v>
      </c>
      <c r="U36">
        <v>11.47</v>
      </c>
    </row>
    <row r="37" spans="1:21" x14ac:dyDescent="0.25">
      <c r="A37" t="s">
        <v>404</v>
      </c>
      <c r="B37">
        <v>8.7057900000000004</v>
      </c>
    </row>
    <row r="38" spans="1:21" x14ac:dyDescent="0.25">
      <c r="A38" t="s">
        <v>405</v>
      </c>
      <c r="B38">
        <v>9.6487599999999993</v>
      </c>
    </row>
    <row r="40" spans="1:21" x14ac:dyDescent="0.25">
      <c r="A40" t="s">
        <v>354</v>
      </c>
      <c r="B40" s="10">
        <v>44958.631597222222</v>
      </c>
    </row>
    <row r="41" spans="1:21" x14ac:dyDescent="0.25">
      <c r="A41" t="s">
        <v>399</v>
      </c>
      <c r="B41" t="s">
        <v>449</v>
      </c>
    </row>
    <row r="42" spans="1:21" x14ac:dyDescent="0.25">
      <c r="A42" t="s">
        <v>400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>
        <v>8</v>
      </c>
      <c r="K42">
        <v>9</v>
      </c>
      <c r="L42">
        <v>10</v>
      </c>
      <c r="M42">
        <v>11</v>
      </c>
      <c r="N42">
        <v>12</v>
      </c>
      <c r="O42">
        <v>13</v>
      </c>
      <c r="P42">
        <v>14</v>
      </c>
      <c r="Q42">
        <v>15</v>
      </c>
      <c r="R42">
        <v>16</v>
      </c>
      <c r="S42">
        <v>17</v>
      </c>
      <c r="T42">
        <v>18</v>
      </c>
      <c r="U42">
        <v>19</v>
      </c>
    </row>
    <row r="43" spans="1:21" x14ac:dyDescent="0.25">
      <c r="A43" t="s">
        <v>401</v>
      </c>
      <c r="C43">
        <v>0</v>
      </c>
      <c r="D43">
        <v>1</v>
      </c>
      <c r="E43">
        <v>2</v>
      </c>
      <c r="F43">
        <v>3</v>
      </c>
      <c r="G43">
        <v>4</v>
      </c>
      <c r="H43">
        <v>5</v>
      </c>
      <c r="I43">
        <v>6</v>
      </c>
      <c r="J43">
        <v>7</v>
      </c>
      <c r="K43">
        <v>8</v>
      </c>
      <c r="L43">
        <v>9</v>
      </c>
      <c r="M43">
        <v>10</v>
      </c>
      <c r="N43">
        <v>11</v>
      </c>
      <c r="O43">
        <v>12</v>
      </c>
      <c r="P43">
        <v>13</v>
      </c>
      <c r="Q43">
        <v>14</v>
      </c>
      <c r="R43">
        <v>15</v>
      </c>
      <c r="S43">
        <v>16</v>
      </c>
      <c r="T43">
        <v>17</v>
      </c>
      <c r="U43">
        <v>18</v>
      </c>
    </row>
    <row r="44" spans="1:21" x14ac:dyDescent="0.25">
      <c r="A44" t="s">
        <v>402</v>
      </c>
      <c r="C44">
        <v>28367</v>
      </c>
      <c r="D44">
        <v>15625</v>
      </c>
      <c r="E44">
        <v>25956</v>
      </c>
      <c r="F44">
        <v>43617</v>
      </c>
      <c r="G44">
        <v>65292</v>
      </c>
      <c r="H44">
        <v>70418</v>
      </c>
      <c r="I44">
        <v>69682</v>
      </c>
      <c r="J44">
        <v>66351</v>
      </c>
      <c r="K44">
        <v>62388</v>
      </c>
      <c r="L44">
        <v>60669</v>
      </c>
      <c r="M44">
        <v>55503</v>
      </c>
      <c r="N44">
        <v>52564</v>
      </c>
      <c r="O44">
        <v>50002</v>
      </c>
      <c r="P44">
        <v>48881</v>
      </c>
      <c r="Q44">
        <v>47274</v>
      </c>
      <c r="R44">
        <v>49226</v>
      </c>
      <c r="S44">
        <v>51267</v>
      </c>
      <c r="T44">
        <v>59706</v>
      </c>
      <c r="U44">
        <v>125788</v>
      </c>
    </row>
    <row r="45" spans="1:21" x14ac:dyDescent="0.25">
      <c r="A45" t="s">
        <v>403</v>
      </c>
      <c r="C45">
        <v>2.71</v>
      </c>
      <c r="D45">
        <v>1.49</v>
      </c>
      <c r="E45">
        <v>2.48</v>
      </c>
      <c r="F45">
        <v>4.16</v>
      </c>
      <c r="G45">
        <v>6.23</v>
      </c>
      <c r="H45">
        <v>6.72</v>
      </c>
      <c r="I45">
        <v>6.65</v>
      </c>
      <c r="J45">
        <v>6.33</v>
      </c>
      <c r="K45">
        <v>5.95</v>
      </c>
      <c r="L45">
        <v>5.79</v>
      </c>
      <c r="M45">
        <v>5.29</v>
      </c>
      <c r="N45">
        <v>5.01</v>
      </c>
      <c r="O45">
        <v>4.7699999999999996</v>
      </c>
      <c r="P45">
        <v>4.66</v>
      </c>
      <c r="Q45">
        <v>4.51</v>
      </c>
      <c r="R45">
        <v>4.6900000000000004</v>
      </c>
      <c r="S45">
        <v>4.8899999999999997</v>
      </c>
      <c r="T45">
        <v>5.69</v>
      </c>
      <c r="U45">
        <v>12</v>
      </c>
    </row>
    <row r="46" spans="1:21" x14ac:dyDescent="0.25">
      <c r="A46" t="s">
        <v>404</v>
      </c>
      <c r="B46">
        <v>10.11631</v>
      </c>
    </row>
    <row r="47" spans="1:21" x14ac:dyDescent="0.25">
      <c r="A47" t="s">
        <v>405</v>
      </c>
      <c r="B47">
        <v>10.397589999999999</v>
      </c>
    </row>
    <row r="49" spans="1:21" x14ac:dyDescent="0.25">
      <c r="A49" t="s">
        <v>354</v>
      </c>
      <c r="B49" s="10">
        <v>44958.631608796299</v>
      </c>
    </row>
    <row r="50" spans="1:21" x14ac:dyDescent="0.25">
      <c r="A50" t="s">
        <v>399</v>
      </c>
      <c r="B50" t="s">
        <v>450</v>
      </c>
    </row>
    <row r="51" spans="1:21" x14ac:dyDescent="0.25">
      <c r="A51" t="s">
        <v>400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  <c r="L51">
        <v>10</v>
      </c>
      <c r="M51">
        <v>11</v>
      </c>
      <c r="N51">
        <v>12</v>
      </c>
      <c r="O51">
        <v>13</v>
      </c>
      <c r="P51">
        <v>14</v>
      </c>
      <c r="Q51">
        <v>15</v>
      </c>
      <c r="R51">
        <v>16</v>
      </c>
      <c r="S51">
        <v>17</v>
      </c>
      <c r="T51">
        <v>18</v>
      </c>
      <c r="U51">
        <v>19</v>
      </c>
    </row>
    <row r="52" spans="1:21" x14ac:dyDescent="0.25">
      <c r="A52" t="s">
        <v>401</v>
      </c>
      <c r="C52">
        <v>0</v>
      </c>
      <c r="D52">
        <v>1</v>
      </c>
      <c r="E52">
        <v>2</v>
      </c>
      <c r="F52">
        <v>3</v>
      </c>
      <c r="G52">
        <v>4</v>
      </c>
      <c r="H52">
        <v>5</v>
      </c>
      <c r="I52">
        <v>6</v>
      </c>
      <c r="J52">
        <v>7</v>
      </c>
      <c r="K52">
        <v>8</v>
      </c>
      <c r="L52">
        <v>9</v>
      </c>
      <c r="M52">
        <v>10</v>
      </c>
      <c r="N52">
        <v>11</v>
      </c>
      <c r="O52">
        <v>12</v>
      </c>
      <c r="P52">
        <v>13</v>
      </c>
      <c r="Q52">
        <v>14</v>
      </c>
      <c r="R52">
        <v>15</v>
      </c>
      <c r="S52">
        <v>16</v>
      </c>
      <c r="T52">
        <v>17</v>
      </c>
      <c r="U52">
        <v>18</v>
      </c>
    </row>
    <row r="53" spans="1:21" x14ac:dyDescent="0.25">
      <c r="A53" t="s">
        <v>402</v>
      </c>
      <c r="C53">
        <v>513014</v>
      </c>
      <c r="D53">
        <v>570</v>
      </c>
      <c r="E53">
        <v>3980</v>
      </c>
      <c r="F53">
        <v>32762</v>
      </c>
      <c r="G53">
        <v>57634</v>
      </c>
      <c r="H53">
        <v>51811</v>
      </c>
      <c r="I53">
        <v>43234</v>
      </c>
      <c r="J53">
        <v>35559</v>
      </c>
      <c r="K53">
        <v>34945</v>
      </c>
      <c r="L53">
        <v>34316</v>
      </c>
      <c r="M53">
        <v>28185</v>
      </c>
      <c r="N53">
        <v>25492</v>
      </c>
      <c r="O53">
        <v>26039</v>
      </c>
      <c r="P53">
        <v>25201</v>
      </c>
      <c r="Q53">
        <v>24926</v>
      </c>
      <c r="R53">
        <v>24029</v>
      </c>
      <c r="S53">
        <v>22263</v>
      </c>
      <c r="T53">
        <v>23126</v>
      </c>
      <c r="U53">
        <v>41490</v>
      </c>
    </row>
    <row r="54" spans="1:21" x14ac:dyDescent="0.25">
      <c r="A54" t="s">
        <v>403</v>
      </c>
      <c r="C54">
        <v>48.92</v>
      </c>
      <c r="D54">
        <v>0.05</v>
      </c>
      <c r="E54">
        <v>0.38</v>
      </c>
      <c r="F54">
        <v>3.12</v>
      </c>
      <c r="G54">
        <v>5.5</v>
      </c>
      <c r="H54">
        <v>4.9400000000000004</v>
      </c>
      <c r="I54">
        <v>4.12</v>
      </c>
      <c r="J54">
        <v>3.39</v>
      </c>
      <c r="K54">
        <v>3.33</v>
      </c>
      <c r="L54">
        <v>3.27</v>
      </c>
      <c r="M54">
        <v>2.69</v>
      </c>
      <c r="N54">
        <v>2.4300000000000002</v>
      </c>
      <c r="O54">
        <v>2.48</v>
      </c>
      <c r="P54">
        <v>2.4</v>
      </c>
      <c r="Q54">
        <v>2.38</v>
      </c>
      <c r="R54">
        <v>2.29</v>
      </c>
      <c r="S54">
        <v>2.12</v>
      </c>
      <c r="T54">
        <v>2.21</v>
      </c>
      <c r="U54">
        <v>3.96</v>
      </c>
    </row>
    <row r="55" spans="1:21" x14ac:dyDescent="0.25">
      <c r="A55" t="s">
        <v>404</v>
      </c>
      <c r="B55">
        <v>4.8647299999999998</v>
      </c>
    </row>
    <row r="56" spans="1:21" x14ac:dyDescent="0.25">
      <c r="A56" t="s">
        <v>405</v>
      </c>
      <c r="B56">
        <v>9.5246499999999994</v>
      </c>
    </row>
    <row r="58" spans="1:21" x14ac:dyDescent="0.25">
      <c r="A58" t="s">
        <v>354</v>
      </c>
      <c r="B58" s="10">
        <v>44958.631620370368</v>
      </c>
    </row>
    <row r="59" spans="1:21" x14ac:dyDescent="0.25">
      <c r="A59" t="s">
        <v>399</v>
      </c>
      <c r="B59" t="s">
        <v>451</v>
      </c>
    </row>
    <row r="60" spans="1:21" x14ac:dyDescent="0.25">
      <c r="A60" t="s">
        <v>400</v>
      </c>
      <c r="C60">
        <v>1</v>
      </c>
      <c r="D60">
        <v>2</v>
      </c>
      <c r="E60">
        <v>3</v>
      </c>
      <c r="F60">
        <v>4</v>
      </c>
      <c r="G60">
        <v>5</v>
      </c>
      <c r="H60">
        <v>6</v>
      </c>
      <c r="I60">
        <v>7</v>
      </c>
      <c r="J60">
        <v>8</v>
      </c>
      <c r="K60">
        <v>9</v>
      </c>
      <c r="L60">
        <v>10</v>
      </c>
    </row>
    <row r="61" spans="1:21" x14ac:dyDescent="0.25">
      <c r="A61" t="s">
        <v>401</v>
      </c>
      <c r="C61">
        <v>0</v>
      </c>
      <c r="D61">
        <v>1</v>
      </c>
      <c r="E61">
        <v>2</v>
      </c>
      <c r="F61">
        <v>3</v>
      </c>
      <c r="G61">
        <v>4</v>
      </c>
      <c r="H61">
        <v>5</v>
      </c>
      <c r="I61">
        <v>6</v>
      </c>
      <c r="J61">
        <v>7</v>
      </c>
      <c r="K61">
        <v>8</v>
      </c>
      <c r="L61">
        <v>9</v>
      </c>
    </row>
    <row r="62" spans="1:21" x14ac:dyDescent="0.25">
      <c r="A62" t="s">
        <v>402</v>
      </c>
      <c r="C62">
        <v>343267</v>
      </c>
      <c r="D62">
        <v>66566</v>
      </c>
      <c r="E62">
        <v>125005</v>
      </c>
      <c r="F62">
        <v>116829</v>
      </c>
      <c r="G62">
        <v>81165</v>
      </c>
      <c r="H62">
        <v>66075</v>
      </c>
      <c r="I62">
        <v>61688</v>
      </c>
      <c r="J62">
        <v>57935</v>
      </c>
      <c r="K62">
        <v>55662</v>
      </c>
      <c r="L62">
        <v>74384</v>
      </c>
    </row>
    <row r="63" spans="1:21" x14ac:dyDescent="0.25">
      <c r="A63" t="s">
        <v>403</v>
      </c>
      <c r="C63">
        <v>32.74</v>
      </c>
      <c r="D63">
        <v>6.35</v>
      </c>
      <c r="E63">
        <v>11.92</v>
      </c>
      <c r="F63">
        <v>11.14</v>
      </c>
      <c r="G63">
        <v>7.74</v>
      </c>
      <c r="H63">
        <v>6.3</v>
      </c>
      <c r="I63">
        <v>5.88</v>
      </c>
      <c r="J63">
        <v>5.53</v>
      </c>
      <c r="K63">
        <v>5.31</v>
      </c>
      <c r="L63">
        <v>7.09</v>
      </c>
    </row>
    <row r="64" spans="1:21" x14ac:dyDescent="0.25">
      <c r="A64" t="s">
        <v>404</v>
      </c>
      <c r="B64">
        <v>3.0636999999999999</v>
      </c>
    </row>
    <row r="65" spans="1:12" x14ac:dyDescent="0.25">
      <c r="A65" t="s">
        <v>405</v>
      </c>
      <c r="B65">
        <v>4.5547700000000004</v>
      </c>
    </row>
    <row r="67" spans="1:12" x14ac:dyDescent="0.25">
      <c r="A67" t="s">
        <v>354</v>
      </c>
      <c r="B67" s="10">
        <v>44958.631631944445</v>
      </c>
    </row>
    <row r="68" spans="1:12" x14ac:dyDescent="0.25">
      <c r="A68" t="s">
        <v>399</v>
      </c>
      <c r="B68" t="s">
        <v>452</v>
      </c>
    </row>
    <row r="69" spans="1:12" x14ac:dyDescent="0.25">
      <c r="A69" t="s">
        <v>400</v>
      </c>
      <c r="C69">
        <v>1</v>
      </c>
      <c r="D69">
        <v>2</v>
      </c>
      <c r="E69">
        <v>3</v>
      </c>
      <c r="F69">
        <v>4</v>
      </c>
      <c r="G69">
        <v>5</v>
      </c>
      <c r="H69">
        <v>6</v>
      </c>
      <c r="I69">
        <v>7</v>
      </c>
      <c r="J69">
        <v>8</v>
      </c>
      <c r="K69">
        <v>9</v>
      </c>
      <c r="L69">
        <v>10</v>
      </c>
    </row>
    <row r="70" spans="1:12" x14ac:dyDescent="0.25">
      <c r="A70" t="s">
        <v>401</v>
      </c>
      <c r="C70">
        <v>0</v>
      </c>
      <c r="D70">
        <v>1</v>
      </c>
      <c r="E70">
        <v>2</v>
      </c>
      <c r="F70">
        <v>3</v>
      </c>
      <c r="G70">
        <v>4</v>
      </c>
      <c r="H70">
        <v>5</v>
      </c>
      <c r="I70">
        <v>6</v>
      </c>
      <c r="J70">
        <v>7</v>
      </c>
      <c r="K70">
        <v>8</v>
      </c>
      <c r="L70">
        <v>9</v>
      </c>
    </row>
    <row r="71" spans="1:12" x14ac:dyDescent="0.25">
      <c r="A71" t="s">
        <v>402</v>
      </c>
      <c r="C71">
        <v>160208</v>
      </c>
      <c r="D71">
        <v>57877</v>
      </c>
      <c r="E71">
        <v>96640</v>
      </c>
      <c r="F71">
        <v>133181</v>
      </c>
      <c r="G71">
        <v>119469</v>
      </c>
      <c r="H71">
        <v>98243</v>
      </c>
      <c r="I71">
        <v>86501</v>
      </c>
      <c r="J71">
        <v>79663</v>
      </c>
      <c r="K71">
        <v>85155</v>
      </c>
      <c r="L71">
        <v>131639</v>
      </c>
    </row>
    <row r="72" spans="1:12" x14ac:dyDescent="0.25">
      <c r="A72" t="s">
        <v>403</v>
      </c>
      <c r="C72">
        <v>15.28</v>
      </c>
      <c r="D72">
        <v>5.52</v>
      </c>
      <c r="E72">
        <v>9.2200000000000006</v>
      </c>
      <c r="F72">
        <v>12.7</v>
      </c>
      <c r="G72">
        <v>11.39</v>
      </c>
      <c r="H72">
        <v>9.3699999999999992</v>
      </c>
      <c r="I72">
        <v>8.25</v>
      </c>
      <c r="J72">
        <v>7.6</v>
      </c>
      <c r="K72">
        <v>8.1199999999999992</v>
      </c>
      <c r="L72">
        <v>12.55</v>
      </c>
    </row>
    <row r="73" spans="1:12" x14ac:dyDescent="0.25">
      <c r="A73" t="s">
        <v>404</v>
      </c>
      <c r="B73">
        <v>4.35107</v>
      </c>
    </row>
    <row r="74" spans="1:12" x14ac:dyDescent="0.25">
      <c r="A74" t="s">
        <v>405</v>
      </c>
      <c r="B74">
        <v>5.1357400000000002</v>
      </c>
    </row>
    <row r="76" spans="1:12" x14ac:dyDescent="0.25">
      <c r="A76" t="s">
        <v>354</v>
      </c>
      <c r="B76" s="10">
        <v>44958.631643518522</v>
      </c>
    </row>
    <row r="77" spans="1:12" x14ac:dyDescent="0.25">
      <c r="A77" t="s">
        <v>399</v>
      </c>
      <c r="B77" t="s">
        <v>453</v>
      </c>
    </row>
    <row r="78" spans="1:12" x14ac:dyDescent="0.25">
      <c r="A78" t="s">
        <v>400</v>
      </c>
      <c r="C78">
        <v>1</v>
      </c>
      <c r="D78">
        <v>2</v>
      </c>
      <c r="E78">
        <v>3</v>
      </c>
      <c r="F78">
        <v>4</v>
      </c>
      <c r="G78">
        <v>5</v>
      </c>
      <c r="H78">
        <v>6</v>
      </c>
      <c r="I78">
        <v>7</v>
      </c>
      <c r="J78">
        <v>8</v>
      </c>
      <c r="K78">
        <v>9</v>
      </c>
      <c r="L78">
        <v>10</v>
      </c>
    </row>
    <row r="79" spans="1:12" x14ac:dyDescent="0.25">
      <c r="A79" t="s">
        <v>401</v>
      </c>
      <c r="C79">
        <v>0</v>
      </c>
      <c r="D79">
        <v>1</v>
      </c>
      <c r="E79">
        <v>2</v>
      </c>
      <c r="F79">
        <v>3</v>
      </c>
      <c r="G79">
        <v>4</v>
      </c>
      <c r="H79">
        <v>5</v>
      </c>
      <c r="I79">
        <v>6</v>
      </c>
      <c r="J79">
        <v>7</v>
      </c>
      <c r="K79">
        <v>8</v>
      </c>
      <c r="L79">
        <v>9</v>
      </c>
    </row>
    <row r="80" spans="1:12" x14ac:dyDescent="0.25">
      <c r="A80" t="s">
        <v>402</v>
      </c>
      <c r="C80">
        <v>250473</v>
      </c>
      <c r="D80">
        <v>9592</v>
      </c>
      <c r="E80">
        <v>47150</v>
      </c>
      <c r="F80">
        <v>140898</v>
      </c>
      <c r="G80">
        <v>132620</v>
      </c>
      <c r="H80">
        <v>104578</v>
      </c>
      <c r="I80">
        <v>81941</v>
      </c>
      <c r="J80">
        <v>71658</v>
      </c>
      <c r="K80">
        <v>70621</v>
      </c>
      <c r="L80">
        <v>139045</v>
      </c>
    </row>
    <row r="81" spans="1:12" x14ac:dyDescent="0.25">
      <c r="A81" t="s">
        <v>403</v>
      </c>
      <c r="C81">
        <v>23.89</v>
      </c>
      <c r="D81">
        <v>0.91</v>
      </c>
      <c r="E81">
        <v>4.5</v>
      </c>
      <c r="F81">
        <v>13.44</v>
      </c>
      <c r="G81">
        <v>12.65</v>
      </c>
      <c r="H81">
        <v>9.9700000000000006</v>
      </c>
      <c r="I81">
        <v>7.81</v>
      </c>
      <c r="J81">
        <v>6.83</v>
      </c>
      <c r="K81">
        <v>6.73</v>
      </c>
      <c r="L81">
        <v>13.26</v>
      </c>
    </row>
    <row r="82" spans="1:12" x14ac:dyDescent="0.25">
      <c r="A82" t="s">
        <v>404</v>
      </c>
      <c r="B82">
        <v>4.1862300000000001</v>
      </c>
    </row>
    <row r="83" spans="1:12" x14ac:dyDescent="0.25">
      <c r="A83" t="s">
        <v>405</v>
      </c>
      <c r="B83">
        <v>5.5000200000000001</v>
      </c>
    </row>
    <row r="85" spans="1:12" x14ac:dyDescent="0.25">
      <c r="A85" t="s">
        <v>354</v>
      </c>
      <c r="B85" s="10">
        <v>44958.631643518522</v>
      </c>
    </row>
    <row r="86" spans="1:12" x14ac:dyDescent="0.25">
      <c r="A86" t="s">
        <v>399</v>
      </c>
      <c r="B86" t="s">
        <v>454</v>
      </c>
    </row>
    <row r="87" spans="1:12" x14ac:dyDescent="0.25">
      <c r="A87" t="s">
        <v>400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</row>
    <row r="88" spans="1:12" x14ac:dyDescent="0.25">
      <c r="A88" t="s">
        <v>401</v>
      </c>
      <c r="C88">
        <v>0</v>
      </c>
      <c r="D88">
        <v>1</v>
      </c>
      <c r="E88">
        <v>2</v>
      </c>
      <c r="F88">
        <v>3</v>
      </c>
      <c r="G88">
        <v>4</v>
      </c>
      <c r="H88">
        <v>5</v>
      </c>
      <c r="I88">
        <v>6</v>
      </c>
      <c r="J88">
        <v>7</v>
      </c>
      <c r="K88">
        <v>8</v>
      </c>
      <c r="L88">
        <v>9</v>
      </c>
    </row>
    <row r="89" spans="1:12" x14ac:dyDescent="0.25">
      <c r="A89" t="s">
        <v>402</v>
      </c>
      <c r="C89">
        <v>516212</v>
      </c>
      <c r="D89">
        <v>150674</v>
      </c>
      <c r="E89">
        <v>201766</v>
      </c>
      <c r="F89">
        <v>126279</v>
      </c>
      <c r="G89">
        <v>44659</v>
      </c>
      <c r="H89">
        <v>7366</v>
      </c>
      <c r="I89">
        <v>1192</v>
      </c>
      <c r="J89">
        <v>287</v>
      </c>
      <c r="K89">
        <v>99</v>
      </c>
      <c r="L89">
        <v>42</v>
      </c>
    </row>
    <row r="90" spans="1:12" x14ac:dyDescent="0.25">
      <c r="A90" t="s">
        <v>403</v>
      </c>
      <c r="C90">
        <v>49.23</v>
      </c>
      <c r="D90">
        <v>14.37</v>
      </c>
      <c r="E90">
        <v>19.239999999999998</v>
      </c>
      <c r="F90">
        <v>12.04</v>
      </c>
      <c r="G90">
        <v>4.26</v>
      </c>
      <c r="H90">
        <v>0.7</v>
      </c>
      <c r="I90">
        <v>0.11</v>
      </c>
      <c r="J90">
        <v>0.03</v>
      </c>
      <c r="K90">
        <v>0.01</v>
      </c>
      <c r="L90">
        <v>0</v>
      </c>
    </row>
    <row r="91" spans="1:12" x14ac:dyDescent="0.25">
      <c r="A91" t="s">
        <v>404</v>
      </c>
      <c r="B91">
        <v>1.1051599999999999</v>
      </c>
    </row>
    <row r="92" spans="1:12" x14ac:dyDescent="0.25">
      <c r="A92" t="s">
        <v>405</v>
      </c>
      <c r="B92">
        <v>2.1767799999999999</v>
      </c>
    </row>
    <row r="94" spans="1:12" x14ac:dyDescent="0.25">
      <c r="A94" t="s">
        <v>354</v>
      </c>
      <c r="B94" s="10">
        <v>44958.631655092591</v>
      </c>
    </row>
    <row r="95" spans="1:12" x14ac:dyDescent="0.25">
      <c r="A95" t="s">
        <v>399</v>
      </c>
      <c r="B95" t="s">
        <v>455</v>
      </c>
    </row>
    <row r="96" spans="1:12" x14ac:dyDescent="0.25">
      <c r="A96" t="s">
        <v>400</v>
      </c>
      <c r="C96">
        <v>1</v>
      </c>
      <c r="D96">
        <v>2</v>
      </c>
      <c r="E96">
        <v>3</v>
      </c>
      <c r="F96">
        <v>4</v>
      </c>
      <c r="G96">
        <v>5</v>
      </c>
      <c r="H96">
        <v>6</v>
      </c>
      <c r="I96">
        <v>7</v>
      </c>
      <c r="J96">
        <v>8</v>
      </c>
      <c r="K96">
        <v>9</v>
      </c>
      <c r="L96">
        <v>10</v>
      </c>
    </row>
    <row r="97" spans="1:12" x14ac:dyDescent="0.25">
      <c r="A97" t="s">
        <v>401</v>
      </c>
      <c r="C97">
        <v>0</v>
      </c>
      <c r="D97">
        <v>1</v>
      </c>
      <c r="E97">
        <v>2</v>
      </c>
      <c r="F97">
        <v>3</v>
      </c>
      <c r="G97">
        <v>4</v>
      </c>
      <c r="H97">
        <v>5</v>
      </c>
      <c r="I97">
        <v>6</v>
      </c>
      <c r="J97">
        <v>7</v>
      </c>
      <c r="K97">
        <v>8</v>
      </c>
      <c r="L97">
        <v>9</v>
      </c>
    </row>
    <row r="98" spans="1:12" x14ac:dyDescent="0.25">
      <c r="A98" t="s">
        <v>402</v>
      </c>
      <c r="C98">
        <v>337886</v>
      </c>
      <c r="D98">
        <v>113748</v>
      </c>
      <c r="E98">
        <v>183420</v>
      </c>
      <c r="F98">
        <v>199730</v>
      </c>
      <c r="G98">
        <v>128318</v>
      </c>
      <c r="H98">
        <v>55409</v>
      </c>
      <c r="I98">
        <v>18364</v>
      </c>
      <c r="J98">
        <v>6938</v>
      </c>
      <c r="K98">
        <v>3066</v>
      </c>
      <c r="L98">
        <v>1697</v>
      </c>
    </row>
    <row r="99" spans="1:12" x14ac:dyDescent="0.25">
      <c r="A99" t="s">
        <v>403</v>
      </c>
      <c r="C99">
        <v>32.22</v>
      </c>
      <c r="D99">
        <v>10.85</v>
      </c>
      <c r="E99">
        <v>17.489999999999998</v>
      </c>
      <c r="F99">
        <v>19.05</v>
      </c>
      <c r="G99">
        <v>12.24</v>
      </c>
      <c r="H99">
        <v>5.28</v>
      </c>
      <c r="I99">
        <v>1.75</v>
      </c>
      <c r="J99">
        <v>0.66</v>
      </c>
      <c r="K99">
        <v>0.28999999999999998</v>
      </c>
      <c r="L99">
        <v>0.16</v>
      </c>
    </row>
    <row r="100" spans="1:12" x14ac:dyDescent="0.25">
      <c r="A100" t="s">
        <v>404</v>
      </c>
      <c r="B100">
        <v>1.97281</v>
      </c>
    </row>
    <row r="101" spans="1:12" x14ac:dyDescent="0.25">
      <c r="A101" t="s">
        <v>405</v>
      </c>
      <c r="B101">
        <v>2.9107599999999998</v>
      </c>
    </row>
    <row r="103" spans="1:12" x14ac:dyDescent="0.25">
      <c r="A103" t="s">
        <v>354</v>
      </c>
      <c r="B103" s="10">
        <v>44958.631666666668</v>
      </c>
    </row>
    <row r="104" spans="1:12" x14ac:dyDescent="0.25">
      <c r="A104" t="s">
        <v>399</v>
      </c>
      <c r="B104" t="s">
        <v>456</v>
      </c>
    </row>
    <row r="105" spans="1:12" x14ac:dyDescent="0.25">
      <c r="A105" t="s">
        <v>400</v>
      </c>
      <c r="C105">
        <v>1</v>
      </c>
      <c r="D105">
        <v>2</v>
      </c>
      <c r="E105">
        <v>3</v>
      </c>
      <c r="F105">
        <v>4</v>
      </c>
      <c r="G105">
        <v>5</v>
      </c>
      <c r="H105">
        <v>6</v>
      </c>
      <c r="I105">
        <v>7</v>
      </c>
      <c r="J105">
        <v>8</v>
      </c>
      <c r="K105">
        <v>9</v>
      </c>
      <c r="L105">
        <v>10</v>
      </c>
    </row>
    <row r="106" spans="1:12" x14ac:dyDescent="0.25">
      <c r="A106" t="s">
        <v>401</v>
      </c>
      <c r="C106">
        <v>0</v>
      </c>
      <c r="D106">
        <v>1</v>
      </c>
      <c r="E106">
        <v>2</v>
      </c>
      <c r="F106">
        <v>3</v>
      </c>
      <c r="G106">
        <v>4</v>
      </c>
      <c r="H106">
        <v>5</v>
      </c>
      <c r="I106">
        <v>6</v>
      </c>
      <c r="J106">
        <v>7</v>
      </c>
      <c r="K106">
        <v>8</v>
      </c>
      <c r="L106">
        <v>9</v>
      </c>
    </row>
    <row r="107" spans="1:12" x14ac:dyDescent="0.25">
      <c r="A107" t="s">
        <v>402</v>
      </c>
      <c r="C107">
        <v>723184</v>
      </c>
      <c r="D107">
        <v>19454</v>
      </c>
      <c r="E107">
        <v>98796</v>
      </c>
      <c r="F107">
        <v>122748</v>
      </c>
      <c r="G107">
        <v>66632</v>
      </c>
      <c r="H107">
        <v>16102</v>
      </c>
      <c r="I107">
        <v>1423</v>
      </c>
      <c r="J107">
        <v>180</v>
      </c>
      <c r="K107">
        <v>45</v>
      </c>
      <c r="L107">
        <v>12</v>
      </c>
    </row>
    <row r="108" spans="1:12" x14ac:dyDescent="0.25">
      <c r="A108" t="s">
        <v>403</v>
      </c>
      <c r="C108">
        <v>68.97</v>
      </c>
      <c r="D108">
        <v>1.86</v>
      </c>
      <c r="E108">
        <v>9.42</v>
      </c>
      <c r="F108">
        <v>11.71</v>
      </c>
      <c r="G108">
        <v>6.35</v>
      </c>
      <c r="H108">
        <v>1.54</v>
      </c>
      <c r="I108">
        <v>0.14000000000000001</v>
      </c>
      <c r="J108">
        <v>0.02</v>
      </c>
      <c r="K108">
        <v>0</v>
      </c>
      <c r="L108">
        <v>0</v>
      </c>
    </row>
    <row r="109" spans="1:12" x14ac:dyDescent="0.25">
      <c r="A109" t="s">
        <v>404</v>
      </c>
      <c r="B109">
        <v>0.89893000000000001</v>
      </c>
    </row>
    <row r="110" spans="1:12" x14ac:dyDescent="0.25">
      <c r="A110" t="s">
        <v>405</v>
      </c>
      <c r="B110">
        <v>2.8967999999999998</v>
      </c>
    </row>
    <row r="112" spans="1:12" x14ac:dyDescent="0.25">
      <c r="A112" t="s">
        <v>354</v>
      </c>
      <c r="B112" s="10">
        <v>44958.631666666668</v>
      </c>
    </row>
    <row r="113" spans="1:12" x14ac:dyDescent="0.25">
      <c r="A113" t="s">
        <v>399</v>
      </c>
      <c r="B113" t="s">
        <v>358</v>
      </c>
    </row>
    <row r="114" spans="1:12" x14ac:dyDescent="0.25">
      <c r="A114" t="s">
        <v>400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  <c r="J114">
        <v>8</v>
      </c>
      <c r="K114">
        <v>9</v>
      </c>
      <c r="L114">
        <v>10</v>
      </c>
    </row>
    <row r="115" spans="1:12" x14ac:dyDescent="0.25">
      <c r="A115" t="s">
        <v>401</v>
      </c>
      <c r="C115">
        <v>0</v>
      </c>
      <c r="D115">
        <v>1</v>
      </c>
      <c r="E115">
        <v>2</v>
      </c>
      <c r="F115">
        <v>3</v>
      </c>
      <c r="G115">
        <v>4</v>
      </c>
      <c r="H115">
        <v>5</v>
      </c>
      <c r="I115">
        <v>6</v>
      </c>
      <c r="J115">
        <v>7</v>
      </c>
      <c r="K115">
        <v>8</v>
      </c>
      <c r="L115">
        <v>9</v>
      </c>
    </row>
    <row r="116" spans="1:12" x14ac:dyDescent="0.25">
      <c r="A116" t="s">
        <v>402</v>
      </c>
      <c r="C116">
        <v>880498</v>
      </c>
      <c r="D116">
        <v>22629</v>
      </c>
      <c r="E116">
        <v>43651</v>
      </c>
      <c r="F116">
        <v>31592</v>
      </c>
      <c r="G116">
        <v>19287</v>
      </c>
      <c r="H116">
        <v>14356</v>
      </c>
      <c r="I116">
        <v>13463</v>
      </c>
      <c r="J116">
        <v>13009</v>
      </c>
      <c r="K116">
        <v>8189</v>
      </c>
      <c r="L116">
        <v>1902</v>
      </c>
    </row>
    <row r="117" spans="1:12" x14ac:dyDescent="0.25">
      <c r="A117" t="s">
        <v>403</v>
      </c>
      <c r="C117">
        <v>83.97</v>
      </c>
      <c r="D117">
        <v>2.16</v>
      </c>
      <c r="E117">
        <v>4.16</v>
      </c>
      <c r="F117">
        <v>3.01</v>
      </c>
      <c r="G117">
        <v>1.84</v>
      </c>
      <c r="H117">
        <v>1.37</v>
      </c>
      <c r="I117">
        <v>1.28</v>
      </c>
      <c r="J117">
        <v>1.24</v>
      </c>
      <c r="K117">
        <v>0.78</v>
      </c>
      <c r="L117">
        <v>0.18</v>
      </c>
    </row>
    <row r="118" spans="1:12" x14ac:dyDescent="0.25">
      <c r="A118" t="s">
        <v>404</v>
      </c>
      <c r="B118">
        <v>0.57994000000000001</v>
      </c>
    </row>
    <row r="119" spans="1:12" x14ac:dyDescent="0.25">
      <c r="A119" t="s">
        <v>405</v>
      </c>
      <c r="B119">
        <v>3.6179999999999999</v>
      </c>
    </row>
    <row r="121" spans="1:12" x14ac:dyDescent="0.25">
      <c r="A121" t="s">
        <v>354</v>
      </c>
      <c r="B121" s="10">
        <v>44958.631678240738</v>
      </c>
    </row>
    <row r="122" spans="1:12" x14ac:dyDescent="0.25">
      <c r="A122" t="s">
        <v>399</v>
      </c>
      <c r="B122" t="s">
        <v>433</v>
      </c>
    </row>
    <row r="123" spans="1:12" x14ac:dyDescent="0.25">
      <c r="A123" t="s">
        <v>400</v>
      </c>
      <c r="C123">
        <v>1</v>
      </c>
      <c r="D123">
        <v>2</v>
      </c>
      <c r="E123">
        <v>3</v>
      </c>
      <c r="F123">
        <v>4</v>
      </c>
      <c r="G123">
        <v>5</v>
      </c>
      <c r="H123">
        <v>6</v>
      </c>
      <c r="I123">
        <v>7</v>
      </c>
      <c r="J123">
        <v>8</v>
      </c>
      <c r="K123">
        <v>9</v>
      </c>
      <c r="L123">
        <v>10</v>
      </c>
    </row>
    <row r="124" spans="1:12" x14ac:dyDescent="0.25">
      <c r="A124" t="s">
        <v>401</v>
      </c>
      <c r="C124">
        <v>0</v>
      </c>
      <c r="D124">
        <v>1</v>
      </c>
      <c r="E124">
        <v>2</v>
      </c>
      <c r="F124">
        <v>3</v>
      </c>
      <c r="G124">
        <v>4</v>
      </c>
      <c r="H124">
        <v>5</v>
      </c>
      <c r="I124">
        <v>6</v>
      </c>
      <c r="J124">
        <v>7</v>
      </c>
      <c r="K124">
        <v>8</v>
      </c>
      <c r="L124">
        <v>9</v>
      </c>
    </row>
    <row r="125" spans="1:12" x14ac:dyDescent="0.25">
      <c r="A125" t="s">
        <v>402</v>
      </c>
      <c r="C125">
        <v>608055</v>
      </c>
      <c r="D125">
        <v>56105</v>
      </c>
      <c r="E125">
        <v>89464</v>
      </c>
      <c r="F125">
        <v>94945</v>
      </c>
      <c r="G125">
        <v>65606</v>
      </c>
      <c r="H125">
        <v>45446</v>
      </c>
      <c r="I125">
        <v>32249</v>
      </c>
      <c r="J125">
        <v>24050</v>
      </c>
      <c r="K125">
        <v>19869</v>
      </c>
      <c r="L125">
        <v>12787</v>
      </c>
    </row>
    <row r="126" spans="1:12" x14ac:dyDescent="0.25">
      <c r="A126" t="s">
        <v>403</v>
      </c>
      <c r="C126">
        <v>57.99</v>
      </c>
      <c r="D126">
        <v>5.35</v>
      </c>
      <c r="E126">
        <v>8.5299999999999994</v>
      </c>
      <c r="F126">
        <v>9.0500000000000007</v>
      </c>
      <c r="G126">
        <v>6.26</v>
      </c>
      <c r="H126">
        <v>4.33</v>
      </c>
      <c r="I126">
        <v>3.08</v>
      </c>
      <c r="J126">
        <v>2.29</v>
      </c>
      <c r="K126">
        <v>1.89</v>
      </c>
      <c r="L126">
        <v>1.22</v>
      </c>
    </row>
    <row r="127" spans="1:12" x14ac:dyDescent="0.25">
      <c r="A127" t="s">
        <v>404</v>
      </c>
      <c r="B127">
        <v>1.56918</v>
      </c>
    </row>
    <row r="128" spans="1:12" x14ac:dyDescent="0.25">
      <c r="A128" t="s">
        <v>405</v>
      </c>
      <c r="B128">
        <v>3.7351200000000002</v>
      </c>
    </row>
    <row r="130" spans="1:12" x14ac:dyDescent="0.25">
      <c r="A130" t="s">
        <v>354</v>
      </c>
      <c r="B130" s="10">
        <v>44958.631689814814</v>
      </c>
    </row>
    <row r="131" spans="1:12" x14ac:dyDescent="0.25">
      <c r="A131" t="s">
        <v>399</v>
      </c>
      <c r="B131" t="s">
        <v>457</v>
      </c>
    </row>
    <row r="132" spans="1:12" x14ac:dyDescent="0.25">
      <c r="A132" t="s">
        <v>400</v>
      </c>
      <c r="C132">
        <v>1</v>
      </c>
      <c r="D132">
        <v>2</v>
      </c>
      <c r="E132">
        <v>3</v>
      </c>
      <c r="F132">
        <v>4</v>
      </c>
      <c r="G132">
        <v>5</v>
      </c>
      <c r="H132">
        <v>6</v>
      </c>
      <c r="I132">
        <v>7</v>
      </c>
      <c r="J132">
        <v>8</v>
      </c>
      <c r="K132">
        <v>9</v>
      </c>
      <c r="L132">
        <v>10</v>
      </c>
    </row>
    <row r="133" spans="1:12" x14ac:dyDescent="0.25">
      <c r="A133" t="s">
        <v>401</v>
      </c>
      <c r="C133">
        <v>0</v>
      </c>
      <c r="D133">
        <v>1</v>
      </c>
      <c r="E133">
        <v>2</v>
      </c>
      <c r="F133">
        <v>3</v>
      </c>
      <c r="G133">
        <v>4</v>
      </c>
      <c r="H133">
        <v>5</v>
      </c>
      <c r="I133">
        <v>6</v>
      </c>
      <c r="J133">
        <v>7</v>
      </c>
      <c r="K133">
        <v>8</v>
      </c>
      <c r="L133">
        <v>9</v>
      </c>
    </row>
    <row r="134" spans="1:12" x14ac:dyDescent="0.25">
      <c r="A134" t="s">
        <v>402</v>
      </c>
      <c r="C134">
        <v>626984</v>
      </c>
      <c r="D134">
        <v>1119</v>
      </c>
      <c r="E134">
        <v>65868</v>
      </c>
      <c r="F134">
        <v>132271</v>
      </c>
      <c r="G134">
        <v>83631</v>
      </c>
      <c r="H134">
        <v>48238</v>
      </c>
      <c r="I134">
        <v>33971</v>
      </c>
      <c r="J134">
        <v>26017</v>
      </c>
      <c r="K134">
        <v>18722</v>
      </c>
      <c r="L134">
        <v>11755</v>
      </c>
    </row>
    <row r="135" spans="1:12" x14ac:dyDescent="0.25">
      <c r="A135" t="s">
        <v>403</v>
      </c>
      <c r="C135">
        <v>59.79</v>
      </c>
      <c r="D135">
        <v>0.11</v>
      </c>
      <c r="E135">
        <v>6.28</v>
      </c>
      <c r="F135">
        <v>12.61</v>
      </c>
      <c r="G135">
        <v>7.98</v>
      </c>
      <c r="H135">
        <v>4.5999999999999996</v>
      </c>
      <c r="I135">
        <v>3.24</v>
      </c>
      <c r="J135">
        <v>2.48</v>
      </c>
      <c r="K135">
        <v>1.79</v>
      </c>
      <c r="L135">
        <v>1.1200000000000001</v>
      </c>
    </row>
    <row r="136" spans="1:12" x14ac:dyDescent="0.25">
      <c r="A136" t="s">
        <v>404</v>
      </c>
      <c r="B136">
        <v>1.66597</v>
      </c>
    </row>
    <row r="137" spans="1:12" x14ac:dyDescent="0.25">
      <c r="A137" t="s">
        <v>405</v>
      </c>
      <c r="B137">
        <v>4.1435700000000004</v>
      </c>
    </row>
    <row r="139" spans="1:12" x14ac:dyDescent="0.25">
      <c r="A139" t="s">
        <v>354</v>
      </c>
      <c r="B139" s="10">
        <v>44958.631689814814</v>
      </c>
    </row>
    <row r="140" spans="1:12" x14ac:dyDescent="0.25">
      <c r="A140" t="s">
        <v>399</v>
      </c>
      <c r="B140" t="s">
        <v>359</v>
      </c>
    </row>
    <row r="141" spans="1:12" x14ac:dyDescent="0.25">
      <c r="A141" t="s">
        <v>400</v>
      </c>
      <c r="C141">
        <v>1</v>
      </c>
      <c r="D141">
        <v>2</v>
      </c>
      <c r="E141">
        <v>3</v>
      </c>
      <c r="F141">
        <v>4</v>
      </c>
      <c r="G141">
        <v>5</v>
      </c>
      <c r="H141">
        <v>6</v>
      </c>
      <c r="I141">
        <v>7</v>
      </c>
      <c r="J141">
        <v>8</v>
      </c>
      <c r="K141">
        <v>9</v>
      </c>
      <c r="L141">
        <v>10</v>
      </c>
    </row>
    <row r="142" spans="1:12" x14ac:dyDescent="0.25">
      <c r="A142" t="s">
        <v>401</v>
      </c>
      <c r="C142">
        <v>0</v>
      </c>
      <c r="D142">
        <v>6.6</v>
      </c>
      <c r="E142">
        <v>13.2</v>
      </c>
      <c r="F142">
        <v>19.8</v>
      </c>
      <c r="G142">
        <v>26.4</v>
      </c>
      <c r="H142">
        <v>33</v>
      </c>
      <c r="I142">
        <v>39.6</v>
      </c>
      <c r="J142">
        <v>46.2</v>
      </c>
      <c r="K142">
        <v>52.8</v>
      </c>
      <c r="L142">
        <v>59.4</v>
      </c>
    </row>
    <row r="143" spans="1:12" x14ac:dyDescent="0.25">
      <c r="A143" t="s">
        <v>402</v>
      </c>
      <c r="C143">
        <v>768138</v>
      </c>
      <c r="D143">
        <v>35649</v>
      </c>
      <c r="E143">
        <v>76219</v>
      </c>
      <c r="F143">
        <v>67601</v>
      </c>
      <c r="G143">
        <v>42528</v>
      </c>
      <c r="H143">
        <v>28485</v>
      </c>
      <c r="I143">
        <v>18411</v>
      </c>
      <c r="J143">
        <v>8547</v>
      </c>
      <c r="K143">
        <v>2560</v>
      </c>
      <c r="L143">
        <v>438</v>
      </c>
    </row>
    <row r="144" spans="1:12" x14ac:dyDescent="0.25">
      <c r="A144" t="s">
        <v>403</v>
      </c>
      <c r="C144">
        <v>73.260000000000005</v>
      </c>
      <c r="D144">
        <v>3.4</v>
      </c>
      <c r="E144">
        <v>7.27</v>
      </c>
      <c r="F144">
        <v>6.45</v>
      </c>
      <c r="G144">
        <v>4.0599999999999996</v>
      </c>
      <c r="H144">
        <v>2.72</v>
      </c>
      <c r="I144">
        <v>1.76</v>
      </c>
      <c r="J144">
        <v>0.82</v>
      </c>
      <c r="K144">
        <v>0.24</v>
      </c>
      <c r="L144">
        <v>0.04</v>
      </c>
    </row>
    <row r="145" spans="1:12" x14ac:dyDescent="0.25">
      <c r="A145" t="s">
        <v>404</v>
      </c>
      <c r="B145">
        <v>5.6531399999999996</v>
      </c>
    </row>
    <row r="146" spans="1:12" x14ac:dyDescent="0.25">
      <c r="A146" t="s">
        <v>405</v>
      </c>
      <c r="B146">
        <v>21.13747</v>
      </c>
    </row>
    <row r="148" spans="1:12" x14ac:dyDescent="0.25">
      <c r="A148" t="s">
        <v>354</v>
      </c>
      <c r="B148" s="10">
        <v>44958.631701388891</v>
      </c>
    </row>
    <row r="149" spans="1:12" x14ac:dyDescent="0.25">
      <c r="A149" t="s">
        <v>399</v>
      </c>
      <c r="B149" t="s">
        <v>434</v>
      </c>
    </row>
    <row r="150" spans="1:12" x14ac:dyDescent="0.25">
      <c r="A150" t="s">
        <v>400</v>
      </c>
      <c r="C150">
        <v>1</v>
      </c>
      <c r="D150">
        <v>2</v>
      </c>
      <c r="E150">
        <v>3</v>
      </c>
      <c r="F150">
        <v>4</v>
      </c>
      <c r="G150">
        <v>5</v>
      </c>
      <c r="H150">
        <v>6</v>
      </c>
      <c r="I150">
        <v>7</v>
      </c>
      <c r="J150">
        <v>8</v>
      </c>
      <c r="K150">
        <v>9</v>
      </c>
      <c r="L150">
        <v>10</v>
      </c>
    </row>
    <row r="151" spans="1:12" x14ac:dyDescent="0.25">
      <c r="A151" t="s">
        <v>401</v>
      </c>
      <c r="C151">
        <v>0</v>
      </c>
      <c r="D151">
        <v>6.6</v>
      </c>
      <c r="E151">
        <v>13.2</v>
      </c>
      <c r="F151">
        <v>19.8</v>
      </c>
      <c r="G151">
        <v>26.4</v>
      </c>
      <c r="H151">
        <v>33</v>
      </c>
      <c r="I151">
        <v>39.6</v>
      </c>
      <c r="J151">
        <v>46.2</v>
      </c>
      <c r="K151">
        <v>52.8</v>
      </c>
      <c r="L151">
        <v>59.4</v>
      </c>
    </row>
    <row r="152" spans="1:12" x14ac:dyDescent="0.25">
      <c r="A152" t="s">
        <v>402</v>
      </c>
      <c r="C152">
        <v>379501</v>
      </c>
      <c r="D152">
        <v>80685</v>
      </c>
      <c r="E152">
        <v>116938</v>
      </c>
      <c r="F152">
        <v>142015</v>
      </c>
      <c r="G152">
        <v>118073</v>
      </c>
      <c r="H152">
        <v>81260</v>
      </c>
      <c r="I152">
        <v>54830</v>
      </c>
      <c r="J152">
        <v>37685</v>
      </c>
      <c r="K152">
        <v>23377</v>
      </c>
      <c r="L152">
        <v>14212</v>
      </c>
    </row>
    <row r="153" spans="1:12" x14ac:dyDescent="0.25">
      <c r="A153" t="s">
        <v>403</v>
      </c>
      <c r="C153">
        <v>36.19</v>
      </c>
      <c r="D153">
        <v>7.69</v>
      </c>
      <c r="E153">
        <v>11.15</v>
      </c>
      <c r="F153">
        <v>13.54</v>
      </c>
      <c r="G153">
        <v>11.26</v>
      </c>
      <c r="H153">
        <v>7.75</v>
      </c>
      <c r="I153">
        <v>5.23</v>
      </c>
      <c r="J153">
        <v>3.59</v>
      </c>
      <c r="K153">
        <v>2.23</v>
      </c>
      <c r="L153">
        <v>1.36</v>
      </c>
    </row>
    <row r="154" spans="1:12" x14ac:dyDescent="0.25">
      <c r="A154" t="s">
        <v>404</v>
      </c>
      <c r="B154">
        <v>15.904920000000001</v>
      </c>
    </row>
    <row r="155" spans="1:12" x14ac:dyDescent="0.25">
      <c r="A155" t="s">
        <v>405</v>
      </c>
      <c r="B155">
        <v>24.92623</v>
      </c>
    </row>
    <row r="157" spans="1:12" x14ac:dyDescent="0.25">
      <c r="A157" t="s">
        <v>354</v>
      </c>
      <c r="B157" s="10">
        <v>44958.631712962961</v>
      </c>
    </row>
    <row r="158" spans="1:12" x14ac:dyDescent="0.25">
      <c r="A158" t="s">
        <v>399</v>
      </c>
      <c r="B158" t="s">
        <v>458</v>
      </c>
    </row>
    <row r="159" spans="1:12" x14ac:dyDescent="0.25">
      <c r="A159" t="s">
        <v>400</v>
      </c>
      <c r="C159">
        <v>1</v>
      </c>
      <c r="D159">
        <v>2</v>
      </c>
      <c r="E159">
        <v>3</v>
      </c>
      <c r="F159">
        <v>4</v>
      </c>
      <c r="G159">
        <v>5</v>
      </c>
      <c r="H159">
        <v>6</v>
      </c>
      <c r="I159">
        <v>7</v>
      </c>
      <c r="J159">
        <v>8</v>
      </c>
      <c r="K159">
        <v>9</v>
      </c>
      <c r="L159">
        <v>10</v>
      </c>
    </row>
    <row r="160" spans="1:12" x14ac:dyDescent="0.25">
      <c r="A160" t="s">
        <v>401</v>
      </c>
      <c r="C160">
        <v>0</v>
      </c>
      <c r="D160">
        <v>1</v>
      </c>
      <c r="E160">
        <v>2</v>
      </c>
      <c r="F160">
        <v>3</v>
      </c>
      <c r="G160">
        <v>4</v>
      </c>
      <c r="H160">
        <v>5</v>
      </c>
      <c r="I160">
        <v>6</v>
      </c>
      <c r="J160">
        <v>7</v>
      </c>
      <c r="K160">
        <v>8</v>
      </c>
      <c r="L160">
        <v>9</v>
      </c>
    </row>
    <row r="161" spans="1:12" x14ac:dyDescent="0.25">
      <c r="A161" t="s">
        <v>402</v>
      </c>
      <c r="C161">
        <v>579013</v>
      </c>
      <c r="D161">
        <v>573</v>
      </c>
      <c r="E161">
        <v>48224</v>
      </c>
      <c r="F161">
        <v>158024</v>
      </c>
      <c r="G161">
        <v>122625</v>
      </c>
      <c r="H161">
        <v>61589</v>
      </c>
      <c r="I161">
        <v>39507</v>
      </c>
      <c r="J161">
        <v>27470</v>
      </c>
      <c r="K161">
        <v>9531</v>
      </c>
      <c r="L161">
        <v>2020</v>
      </c>
    </row>
    <row r="162" spans="1:12" x14ac:dyDescent="0.25">
      <c r="A162" t="s">
        <v>403</v>
      </c>
      <c r="C162">
        <v>55.22</v>
      </c>
      <c r="D162">
        <v>0.05</v>
      </c>
      <c r="E162">
        <v>4.5999999999999996</v>
      </c>
      <c r="F162">
        <v>15.07</v>
      </c>
      <c r="G162">
        <v>11.69</v>
      </c>
      <c r="H162">
        <v>5.87</v>
      </c>
      <c r="I162">
        <v>3.77</v>
      </c>
      <c r="J162">
        <v>2.62</v>
      </c>
      <c r="K162">
        <v>0.91</v>
      </c>
      <c r="L162">
        <v>0.19</v>
      </c>
    </row>
    <row r="163" spans="1:12" x14ac:dyDescent="0.25">
      <c r="A163" t="s">
        <v>404</v>
      </c>
      <c r="B163">
        <v>1.80559</v>
      </c>
    </row>
    <row r="164" spans="1:12" x14ac:dyDescent="0.25">
      <c r="A164" t="s">
        <v>405</v>
      </c>
      <c r="B164">
        <v>4.0320400000000003</v>
      </c>
    </row>
    <row r="166" spans="1:12" x14ac:dyDescent="0.25">
      <c r="A166" t="s">
        <v>354</v>
      </c>
      <c r="B166" s="10">
        <v>44958.631724537037</v>
      </c>
    </row>
    <row r="167" spans="1:12" x14ac:dyDescent="0.25">
      <c r="A167" t="s">
        <v>399</v>
      </c>
      <c r="B167" t="s">
        <v>360</v>
      </c>
    </row>
    <row r="168" spans="1:12" x14ac:dyDescent="0.25">
      <c r="A168" t="s">
        <v>400</v>
      </c>
      <c r="C168">
        <v>1</v>
      </c>
      <c r="D168">
        <v>2</v>
      </c>
      <c r="E168">
        <v>3</v>
      </c>
      <c r="F168">
        <v>4</v>
      </c>
      <c r="G168">
        <v>5</v>
      </c>
      <c r="H168">
        <v>6</v>
      </c>
      <c r="I168">
        <v>7</v>
      </c>
    </row>
    <row r="169" spans="1:12" x14ac:dyDescent="0.25">
      <c r="A169" t="s">
        <v>401</v>
      </c>
      <c r="C169">
        <v>0</v>
      </c>
      <c r="D169">
        <v>6.6</v>
      </c>
      <c r="E169">
        <v>13.2</v>
      </c>
      <c r="F169">
        <v>19.8</v>
      </c>
      <c r="G169">
        <v>26.4</v>
      </c>
      <c r="H169">
        <v>33</v>
      </c>
      <c r="I169">
        <v>39.6</v>
      </c>
    </row>
    <row r="170" spans="1:12" x14ac:dyDescent="0.25">
      <c r="A170" t="s">
        <v>402</v>
      </c>
      <c r="C170">
        <v>795455</v>
      </c>
      <c r="D170">
        <v>38701</v>
      </c>
      <c r="E170">
        <v>84784</v>
      </c>
      <c r="F170">
        <v>62242</v>
      </c>
      <c r="G170">
        <v>34194</v>
      </c>
      <c r="H170">
        <v>20133</v>
      </c>
      <c r="I170">
        <v>13067</v>
      </c>
    </row>
    <row r="171" spans="1:12" x14ac:dyDescent="0.25">
      <c r="A171" t="s">
        <v>403</v>
      </c>
      <c r="C171">
        <v>75.86</v>
      </c>
      <c r="D171">
        <v>3.69</v>
      </c>
      <c r="E171">
        <v>8.09</v>
      </c>
      <c r="F171">
        <v>5.94</v>
      </c>
      <c r="G171">
        <v>3.26</v>
      </c>
      <c r="H171">
        <v>1.92</v>
      </c>
      <c r="I171">
        <v>1.25</v>
      </c>
    </row>
    <row r="172" spans="1:12" x14ac:dyDescent="0.25">
      <c r="A172" t="s">
        <v>404</v>
      </c>
      <c r="B172">
        <v>4.4741900000000001</v>
      </c>
    </row>
    <row r="173" spans="1:12" x14ac:dyDescent="0.25">
      <c r="A173" t="s">
        <v>405</v>
      </c>
      <c r="B173">
        <v>18.534739999999999</v>
      </c>
    </row>
    <row r="175" spans="1:12" x14ac:dyDescent="0.25">
      <c r="A175" t="s">
        <v>354</v>
      </c>
      <c r="B175" s="10">
        <v>44958.631724537037</v>
      </c>
    </row>
    <row r="176" spans="1:12" x14ac:dyDescent="0.25">
      <c r="A176" t="s">
        <v>399</v>
      </c>
      <c r="B176" t="s">
        <v>435</v>
      </c>
    </row>
    <row r="177" spans="1:10" x14ac:dyDescent="0.25">
      <c r="A177" t="s">
        <v>400</v>
      </c>
      <c r="C177">
        <v>1</v>
      </c>
      <c r="D177">
        <v>2</v>
      </c>
      <c r="E177">
        <v>3</v>
      </c>
      <c r="F177">
        <v>4</v>
      </c>
      <c r="G177">
        <v>5</v>
      </c>
      <c r="H177">
        <v>6</v>
      </c>
      <c r="I177">
        <v>7</v>
      </c>
      <c r="J177">
        <v>8</v>
      </c>
    </row>
    <row r="178" spans="1:10" x14ac:dyDescent="0.25">
      <c r="A178" t="s">
        <v>401</v>
      </c>
      <c r="C178">
        <v>0</v>
      </c>
      <c r="D178">
        <v>1</v>
      </c>
      <c r="E178">
        <v>2</v>
      </c>
      <c r="F178">
        <v>3</v>
      </c>
      <c r="G178">
        <v>4</v>
      </c>
      <c r="H178">
        <v>5</v>
      </c>
      <c r="I178">
        <v>6</v>
      </c>
      <c r="J178">
        <v>7</v>
      </c>
    </row>
    <row r="179" spans="1:10" x14ac:dyDescent="0.25">
      <c r="A179" t="s">
        <v>402</v>
      </c>
      <c r="C179">
        <v>522155</v>
      </c>
      <c r="D179">
        <v>83406</v>
      </c>
      <c r="E179">
        <v>124936</v>
      </c>
      <c r="F179">
        <v>131183</v>
      </c>
      <c r="G179">
        <v>89390</v>
      </c>
      <c r="H179">
        <v>52200</v>
      </c>
      <c r="I179">
        <v>29532</v>
      </c>
      <c r="J179">
        <v>15774</v>
      </c>
    </row>
    <row r="180" spans="1:10" x14ac:dyDescent="0.25">
      <c r="A180" t="s">
        <v>403</v>
      </c>
      <c r="C180">
        <v>49.8</v>
      </c>
      <c r="D180">
        <v>7.95</v>
      </c>
      <c r="E180">
        <v>11.91</v>
      </c>
      <c r="F180">
        <v>12.51</v>
      </c>
      <c r="G180">
        <v>8.52</v>
      </c>
      <c r="H180">
        <v>4.9800000000000004</v>
      </c>
      <c r="I180">
        <v>2.82</v>
      </c>
      <c r="J180">
        <v>1.5</v>
      </c>
    </row>
    <row r="181" spans="1:10" x14ac:dyDescent="0.25">
      <c r="A181" t="s">
        <v>404</v>
      </c>
      <c r="B181">
        <v>1.55735</v>
      </c>
    </row>
    <row r="182" spans="1:10" x14ac:dyDescent="0.25">
      <c r="A182" t="s">
        <v>405</v>
      </c>
      <c r="B182">
        <v>3.1020699999999999</v>
      </c>
    </row>
    <row r="184" spans="1:10" x14ac:dyDescent="0.25">
      <c r="A184" t="s">
        <v>354</v>
      </c>
      <c r="B184" s="10">
        <v>44958.631736111114</v>
      </c>
    </row>
    <row r="185" spans="1:10" x14ac:dyDescent="0.25">
      <c r="A185" t="s">
        <v>399</v>
      </c>
      <c r="B185" t="s">
        <v>459</v>
      </c>
    </row>
    <row r="186" spans="1:10" x14ac:dyDescent="0.25">
      <c r="A186" t="s">
        <v>400</v>
      </c>
      <c r="C186">
        <v>1</v>
      </c>
      <c r="D186">
        <v>2</v>
      </c>
      <c r="E186">
        <v>3</v>
      </c>
      <c r="F186">
        <v>4</v>
      </c>
      <c r="G186">
        <v>5</v>
      </c>
      <c r="H186">
        <v>6</v>
      </c>
      <c r="I186">
        <v>7</v>
      </c>
      <c r="J186">
        <v>8</v>
      </c>
    </row>
    <row r="187" spans="1:10" x14ac:dyDescent="0.25">
      <c r="A187" t="s">
        <v>401</v>
      </c>
      <c r="C187">
        <v>0</v>
      </c>
      <c r="D187">
        <v>1</v>
      </c>
      <c r="E187">
        <v>2</v>
      </c>
      <c r="F187">
        <v>3</v>
      </c>
      <c r="G187">
        <v>4</v>
      </c>
      <c r="H187">
        <v>5</v>
      </c>
      <c r="I187">
        <v>6</v>
      </c>
      <c r="J187">
        <v>7</v>
      </c>
    </row>
    <row r="188" spans="1:10" x14ac:dyDescent="0.25">
      <c r="A188" t="s">
        <v>402</v>
      </c>
      <c r="C188">
        <v>705352</v>
      </c>
      <c r="D188">
        <v>487</v>
      </c>
      <c r="E188">
        <v>57427</v>
      </c>
      <c r="F188">
        <v>131586</v>
      </c>
      <c r="G188">
        <v>84437</v>
      </c>
      <c r="H188">
        <v>39175</v>
      </c>
      <c r="I188">
        <v>20629</v>
      </c>
      <c r="J188">
        <v>9483</v>
      </c>
    </row>
    <row r="189" spans="1:10" x14ac:dyDescent="0.25">
      <c r="A189" t="s">
        <v>403</v>
      </c>
      <c r="C189">
        <v>67.27</v>
      </c>
      <c r="D189">
        <v>0.05</v>
      </c>
      <c r="E189">
        <v>5.48</v>
      </c>
      <c r="F189">
        <v>12.55</v>
      </c>
      <c r="G189">
        <v>8.0500000000000007</v>
      </c>
      <c r="H189">
        <v>3.74</v>
      </c>
      <c r="I189">
        <v>1.97</v>
      </c>
      <c r="J189">
        <v>0.9</v>
      </c>
    </row>
    <row r="190" spans="1:10" x14ac:dyDescent="0.25">
      <c r="A190" t="s">
        <v>404</v>
      </c>
      <c r="B190">
        <v>1.17672</v>
      </c>
    </row>
    <row r="191" spans="1:10" x14ac:dyDescent="0.25">
      <c r="A191" t="s">
        <v>405</v>
      </c>
      <c r="B191">
        <v>3.5949599999999999</v>
      </c>
    </row>
    <row r="193" spans="1:9" x14ac:dyDescent="0.25">
      <c r="A193" t="s">
        <v>354</v>
      </c>
      <c r="B193" s="10">
        <v>44958.631747685184</v>
      </c>
    </row>
    <row r="194" spans="1:9" x14ac:dyDescent="0.25">
      <c r="A194" t="s">
        <v>399</v>
      </c>
      <c r="B194" t="s">
        <v>361</v>
      </c>
    </row>
    <row r="195" spans="1:9" x14ac:dyDescent="0.25">
      <c r="A195" t="s">
        <v>400</v>
      </c>
      <c r="C195">
        <v>1</v>
      </c>
      <c r="D195">
        <v>2</v>
      </c>
      <c r="E195">
        <v>3</v>
      </c>
      <c r="F195">
        <v>4</v>
      </c>
      <c r="G195">
        <v>5</v>
      </c>
      <c r="H195">
        <v>6</v>
      </c>
      <c r="I195">
        <v>7</v>
      </c>
    </row>
    <row r="196" spans="1:9" x14ac:dyDescent="0.25">
      <c r="A196" t="s">
        <v>401</v>
      </c>
      <c r="C196">
        <v>0</v>
      </c>
      <c r="D196">
        <v>1</v>
      </c>
      <c r="E196">
        <v>2</v>
      </c>
      <c r="F196">
        <v>3</v>
      </c>
      <c r="G196">
        <v>4</v>
      </c>
      <c r="H196">
        <v>5</v>
      </c>
      <c r="I196">
        <v>6</v>
      </c>
    </row>
    <row r="197" spans="1:9" x14ac:dyDescent="0.25">
      <c r="A197" t="s">
        <v>402</v>
      </c>
      <c r="C197">
        <v>519295</v>
      </c>
      <c r="D197">
        <v>75373</v>
      </c>
      <c r="E197">
        <v>96915</v>
      </c>
      <c r="F197">
        <v>159342</v>
      </c>
      <c r="G197">
        <v>160681</v>
      </c>
      <c r="H197">
        <v>31523</v>
      </c>
      <c r="I197">
        <v>5447</v>
      </c>
    </row>
    <row r="198" spans="1:9" x14ac:dyDescent="0.25">
      <c r="A198" t="s">
        <v>403</v>
      </c>
      <c r="C198">
        <v>49.52</v>
      </c>
      <c r="D198">
        <v>7.19</v>
      </c>
      <c r="E198">
        <v>9.24</v>
      </c>
      <c r="F198">
        <v>15.2</v>
      </c>
      <c r="G198">
        <v>15.32</v>
      </c>
      <c r="H198">
        <v>3.01</v>
      </c>
      <c r="I198">
        <v>0.52</v>
      </c>
    </row>
    <row r="199" spans="1:9" x14ac:dyDescent="0.25">
      <c r="A199" t="s">
        <v>404</v>
      </c>
      <c r="B199">
        <v>1.5070399999999999</v>
      </c>
    </row>
    <row r="200" spans="1:9" x14ac:dyDescent="0.25">
      <c r="A200" t="s">
        <v>405</v>
      </c>
      <c r="B200">
        <v>2.9856500000000001</v>
      </c>
    </row>
    <row r="202" spans="1:9" x14ac:dyDescent="0.25">
      <c r="A202" t="s">
        <v>354</v>
      </c>
      <c r="B202" s="10">
        <v>44958.631747685184</v>
      </c>
    </row>
    <row r="203" spans="1:9" x14ac:dyDescent="0.25">
      <c r="A203" t="s">
        <v>399</v>
      </c>
      <c r="B203" t="s">
        <v>436</v>
      </c>
    </row>
    <row r="204" spans="1:9" x14ac:dyDescent="0.25">
      <c r="A204" t="s">
        <v>400</v>
      </c>
      <c r="C204">
        <v>1</v>
      </c>
      <c r="D204">
        <v>2</v>
      </c>
      <c r="E204">
        <v>3</v>
      </c>
      <c r="F204">
        <v>4</v>
      </c>
      <c r="G204">
        <v>5</v>
      </c>
      <c r="H204">
        <v>6</v>
      </c>
      <c r="I204">
        <v>7</v>
      </c>
    </row>
    <row r="205" spans="1:9" x14ac:dyDescent="0.25">
      <c r="A205" t="s">
        <v>401</v>
      </c>
      <c r="C205">
        <v>0</v>
      </c>
      <c r="D205">
        <v>1</v>
      </c>
      <c r="E205">
        <v>2</v>
      </c>
      <c r="F205">
        <v>3</v>
      </c>
      <c r="G205">
        <v>4</v>
      </c>
      <c r="H205">
        <v>5</v>
      </c>
      <c r="I205">
        <v>6</v>
      </c>
    </row>
    <row r="206" spans="1:9" x14ac:dyDescent="0.25">
      <c r="A206" t="s">
        <v>402</v>
      </c>
      <c r="C206">
        <v>240424</v>
      </c>
      <c r="D206">
        <v>76165</v>
      </c>
      <c r="E206">
        <v>106343</v>
      </c>
      <c r="F206">
        <v>152827</v>
      </c>
      <c r="G206">
        <v>243123</v>
      </c>
      <c r="H206">
        <v>161353</v>
      </c>
      <c r="I206">
        <v>68341</v>
      </c>
    </row>
    <row r="207" spans="1:9" x14ac:dyDescent="0.25">
      <c r="A207" t="s">
        <v>403</v>
      </c>
      <c r="C207">
        <v>22.93</v>
      </c>
      <c r="D207">
        <v>7.26</v>
      </c>
      <c r="E207">
        <v>10.14</v>
      </c>
      <c r="F207">
        <v>14.57</v>
      </c>
      <c r="G207">
        <v>23.19</v>
      </c>
      <c r="H207">
        <v>15.39</v>
      </c>
      <c r="I207">
        <v>6.52</v>
      </c>
    </row>
    <row r="208" spans="1:9" x14ac:dyDescent="0.25">
      <c r="A208" t="s">
        <v>404</v>
      </c>
      <c r="B208">
        <v>2.8005900000000001</v>
      </c>
    </row>
    <row r="209" spans="1:29" x14ac:dyDescent="0.25">
      <c r="A209" t="s">
        <v>405</v>
      </c>
      <c r="B209">
        <v>3.6337700000000002</v>
      </c>
    </row>
    <row r="211" spans="1:29" x14ac:dyDescent="0.25">
      <c r="A211" t="s">
        <v>354</v>
      </c>
      <c r="B211" s="10">
        <v>44958.63175925926</v>
      </c>
    </row>
    <row r="212" spans="1:29" x14ac:dyDescent="0.25">
      <c r="A212" t="s">
        <v>399</v>
      </c>
      <c r="B212" t="s">
        <v>460</v>
      </c>
    </row>
    <row r="213" spans="1:29" x14ac:dyDescent="0.25">
      <c r="A213" t="s">
        <v>400</v>
      </c>
      <c r="C213">
        <v>1</v>
      </c>
      <c r="D213">
        <v>2</v>
      </c>
      <c r="E213">
        <v>3</v>
      </c>
      <c r="F213">
        <v>4</v>
      </c>
      <c r="G213">
        <v>5</v>
      </c>
      <c r="H213">
        <v>6</v>
      </c>
      <c r="I213">
        <v>7</v>
      </c>
    </row>
    <row r="214" spans="1:29" x14ac:dyDescent="0.25">
      <c r="A214" t="s">
        <v>401</v>
      </c>
      <c r="C214">
        <v>0</v>
      </c>
      <c r="D214">
        <v>1</v>
      </c>
      <c r="E214">
        <v>2</v>
      </c>
      <c r="F214">
        <v>3</v>
      </c>
      <c r="G214">
        <v>4</v>
      </c>
      <c r="H214">
        <v>5</v>
      </c>
      <c r="I214">
        <v>6</v>
      </c>
    </row>
    <row r="215" spans="1:29" x14ac:dyDescent="0.25">
      <c r="A215" t="s">
        <v>402</v>
      </c>
      <c r="C215">
        <v>12278</v>
      </c>
      <c r="D215">
        <v>1992</v>
      </c>
      <c r="E215">
        <v>3592</v>
      </c>
      <c r="F215">
        <v>12402</v>
      </c>
      <c r="G215">
        <v>108466</v>
      </c>
      <c r="H215">
        <v>359568</v>
      </c>
      <c r="I215">
        <v>550278</v>
      </c>
    </row>
    <row r="216" spans="1:29" x14ac:dyDescent="0.25">
      <c r="A216" t="s">
        <v>403</v>
      </c>
      <c r="C216">
        <v>1.17</v>
      </c>
      <c r="D216">
        <v>0.19</v>
      </c>
      <c r="E216">
        <v>0.34</v>
      </c>
      <c r="F216">
        <v>1.18</v>
      </c>
      <c r="G216">
        <v>10.34</v>
      </c>
      <c r="H216">
        <v>34.29</v>
      </c>
      <c r="I216">
        <v>52.48</v>
      </c>
    </row>
    <row r="217" spans="1:29" x14ac:dyDescent="0.25">
      <c r="A217" t="s">
        <v>404</v>
      </c>
      <c r="B217">
        <v>5.3212700000000002</v>
      </c>
    </row>
    <row r="218" spans="1:29" x14ac:dyDescent="0.25">
      <c r="A218" t="s">
        <v>405</v>
      </c>
      <c r="B218">
        <v>5.3843100000000002</v>
      </c>
    </row>
    <row r="220" spans="1:29" x14ac:dyDescent="0.25">
      <c r="A220" t="s">
        <v>354</v>
      </c>
      <c r="B220" s="10">
        <v>44958.63177083333</v>
      </c>
    </row>
    <row r="221" spans="1:29" x14ac:dyDescent="0.25">
      <c r="A221" t="s">
        <v>399</v>
      </c>
      <c r="B221" t="s">
        <v>362</v>
      </c>
    </row>
    <row r="222" spans="1:29" x14ac:dyDescent="0.25">
      <c r="A222" t="s">
        <v>400</v>
      </c>
      <c r="C222">
        <v>1</v>
      </c>
      <c r="D222">
        <v>2</v>
      </c>
      <c r="E222">
        <v>3</v>
      </c>
      <c r="F222">
        <v>4</v>
      </c>
      <c r="G222">
        <v>5</v>
      </c>
      <c r="H222">
        <v>6</v>
      </c>
      <c r="I222">
        <v>7</v>
      </c>
      <c r="J222">
        <v>8</v>
      </c>
      <c r="K222">
        <v>9</v>
      </c>
      <c r="L222">
        <v>10</v>
      </c>
      <c r="M222">
        <v>11</v>
      </c>
      <c r="N222">
        <v>12</v>
      </c>
      <c r="O222">
        <v>13</v>
      </c>
      <c r="P222">
        <v>14</v>
      </c>
      <c r="Q222">
        <v>15</v>
      </c>
      <c r="R222">
        <v>16</v>
      </c>
      <c r="S222">
        <v>17</v>
      </c>
      <c r="T222">
        <v>18</v>
      </c>
      <c r="U222">
        <v>19</v>
      </c>
      <c r="V222">
        <v>20</v>
      </c>
      <c r="W222">
        <v>21</v>
      </c>
      <c r="X222">
        <v>22</v>
      </c>
      <c r="Y222">
        <v>23</v>
      </c>
      <c r="Z222">
        <v>24</v>
      </c>
      <c r="AA222">
        <v>25</v>
      </c>
      <c r="AB222">
        <v>26</v>
      </c>
      <c r="AC222">
        <v>27</v>
      </c>
    </row>
    <row r="223" spans="1:29" x14ac:dyDescent="0.25">
      <c r="A223" t="s">
        <v>401</v>
      </c>
      <c r="C223">
        <v>0</v>
      </c>
      <c r="D223">
        <v>6.6</v>
      </c>
      <c r="E223">
        <v>13.2</v>
      </c>
      <c r="F223">
        <v>19.8</v>
      </c>
      <c r="G223">
        <v>26.4</v>
      </c>
      <c r="H223">
        <v>33</v>
      </c>
      <c r="I223">
        <v>39.6</v>
      </c>
      <c r="J223">
        <v>46.2</v>
      </c>
      <c r="K223">
        <v>52.8</v>
      </c>
      <c r="L223">
        <v>59.4</v>
      </c>
      <c r="M223">
        <v>66</v>
      </c>
      <c r="N223">
        <v>72.599999999999994</v>
      </c>
      <c r="O223">
        <v>79.2</v>
      </c>
      <c r="P223">
        <v>85.8</v>
      </c>
      <c r="Q223">
        <v>92.4</v>
      </c>
      <c r="R223">
        <v>99</v>
      </c>
      <c r="S223">
        <v>105.6</v>
      </c>
      <c r="T223">
        <v>112.2</v>
      </c>
      <c r="U223">
        <v>118.8</v>
      </c>
      <c r="V223">
        <v>125.4</v>
      </c>
      <c r="W223">
        <v>132</v>
      </c>
      <c r="X223">
        <v>138.6</v>
      </c>
      <c r="Y223">
        <v>145.19999999999999</v>
      </c>
      <c r="Z223">
        <v>151.80000000000001</v>
      </c>
      <c r="AA223">
        <v>158.4</v>
      </c>
      <c r="AB223">
        <v>165</v>
      </c>
      <c r="AC223">
        <v>171.6</v>
      </c>
    </row>
    <row r="224" spans="1:29" x14ac:dyDescent="0.25">
      <c r="A224" t="s">
        <v>402</v>
      </c>
      <c r="C224">
        <v>349805</v>
      </c>
      <c r="D224">
        <v>25774</v>
      </c>
      <c r="E224">
        <v>33156</v>
      </c>
      <c r="F224">
        <v>32503</v>
      </c>
      <c r="G224">
        <v>33797</v>
      </c>
      <c r="H224">
        <v>33403</v>
      </c>
      <c r="I224">
        <v>31585</v>
      </c>
      <c r="J224">
        <v>29173</v>
      </c>
      <c r="K224">
        <v>28955</v>
      </c>
      <c r="L224">
        <v>28248</v>
      </c>
      <c r="M224">
        <v>26818</v>
      </c>
      <c r="N224">
        <v>26579</v>
      </c>
      <c r="O224">
        <v>26374</v>
      </c>
      <c r="P224">
        <v>25814</v>
      </c>
      <c r="Q224">
        <v>24881</v>
      </c>
      <c r="R224">
        <v>24403</v>
      </c>
      <c r="S224">
        <v>25339</v>
      </c>
      <c r="T224">
        <v>25179</v>
      </c>
      <c r="U224">
        <v>23166</v>
      </c>
      <c r="V224">
        <v>22350</v>
      </c>
      <c r="W224">
        <v>21762</v>
      </c>
      <c r="X224">
        <v>21659</v>
      </c>
      <c r="Y224">
        <v>22432</v>
      </c>
      <c r="Z224">
        <v>20954</v>
      </c>
      <c r="AA224">
        <v>21135</v>
      </c>
      <c r="AB224">
        <v>23324</v>
      </c>
      <c r="AC224">
        <v>40008</v>
      </c>
    </row>
    <row r="225" spans="1:29" x14ac:dyDescent="0.25">
      <c r="A225" t="s">
        <v>403</v>
      </c>
      <c r="C225">
        <v>33.36</v>
      </c>
      <c r="D225">
        <v>2.46</v>
      </c>
      <c r="E225">
        <v>3.16</v>
      </c>
      <c r="F225">
        <v>3.1</v>
      </c>
      <c r="G225">
        <v>3.22</v>
      </c>
      <c r="H225">
        <v>3.19</v>
      </c>
      <c r="I225">
        <v>3.01</v>
      </c>
      <c r="J225">
        <v>2.78</v>
      </c>
      <c r="K225">
        <v>2.76</v>
      </c>
      <c r="L225">
        <v>2.69</v>
      </c>
      <c r="M225">
        <v>2.56</v>
      </c>
      <c r="N225">
        <v>2.5299999999999998</v>
      </c>
      <c r="O225">
        <v>2.52</v>
      </c>
      <c r="P225">
        <v>2.46</v>
      </c>
      <c r="Q225">
        <v>2.37</v>
      </c>
      <c r="R225">
        <v>2.33</v>
      </c>
      <c r="S225">
        <v>2.42</v>
      </c>
      <c r="T225">
        <v>2.4</v>
      </c>
      <c r="U225">
        <v>2.21</v>
      </c>
      <c r="V225">
        <v>2.13</v>
      </c>
      <c r="W225">
        <v>2.08</v>
      </c>
      <c r="X225">
        <v>2.0699999999999998</v>
      </c>
      <c r="Y225">
        <v>2.14</v>
      </c>
      <c r="Z225">
        <v>2</v>
      </c>
      <c r="AA225">
        <v>2.02</v>
      </c>
      <c r="AB225">
        <v>2.2200000000000002</v>
      </c>
      <c r="AC225">
        <v>3.82</v>
      </c>
    </row>
    <row r="226" spans="1:29" x14ac:dyDescent="0.25">
      <c r="A226" t="s">
        <v>404</v>
      </c>
      <c r="B226">
        <v>56.456699999999998</v>
      </c>
    </row>
    <row r="227" spans="1:29" x14ac:dyDescent="0.25">
      <c r="A227" t="s">
        <v>405</v>
      </c>
      <c r="B227">
        <v>84.718940000000003</v>
      </c>
    </row>
    <row r="229" spans="1:29" x14ac:dyDescent="0.25">
      <c r="A229" t="s">
        <v>354</v>
      </c>
      <c r="B229" s="10">
        <v>44958.631782407407</v>
      </c>
    </row>
    <row r="230" spans="1:29" x14ac:dyDescent="0.25">
      <c r="A230" t="s">
        <v>399</v>
      </c>
      <c r="B230" t="s">
        <v>437</v>
      </c>
    </row>
    <row r="231" spans="1:29" x14ac:dyDescent="0.25">
      <c r="A231" t="s">
        <v>400</v>
      </c>
      <c r="C231">
        <v>1</v>
      </c>
      <c r="D231">
        <v>2</v>
      </c>
      <c r="E231">
        <v>3</v>
      </c>
      <c r="F231">
        <v>4</v>
      </c>
      <c r="G231">
        <v>5</v>
      </c>
      <c r="H231">
        <v>6</v>
      </c>
      <c r="I231">
        <v>7</v>
      </c>
      <c r="J231">
        <v>8</v>
      </c>
      <c r="K231">
        <v>9</v>
      </c>
      <c r="L231">
        <v>10</v>
      </c>
      <c r="M231">
        <v>11</v>
      </c>
      <c r="N231">
        <v>12</v>
      </c>
      <c r="O231">
        <v>13</v>
      </c>
      <c r="P231">
        <v>14</v>
      </c>
      <c r="Q231">
        <v>15</v>
      </c>
      <c r="R231">
        <v>16</v>
      </c>
      <c r="S231">
        <v>17</v>
      </c>
      <c r="T231">
        <v>18</v>
      </c>
      <c r="U231">
        <v>19</v>
      </c>
      <c r="V231">
        <v>20</v>
      </c>
      <c r="W231">
        <v>21</v>
      </c>
      <c r="X231">
        <v>22</v>
      </c>
      <c r="Y231">
        <v>23</v>
      </c>
      <c r="Z231">
        <v>24</v>
      </c>
      <c r="AA231">
        <v>25</v>
      </c>
      <c r="AB231">
        <v>26</v>
      </c>
      <c r="AC231">
        <v>27</v>
      </c>
    </row>
    <row r="232" spans="1:29" x14ac:dyDescent="0.25">
      <c r="A232" t="s">
        <v>401</v>
      </c>
      <c r="C232">
        <v>0</v>
      </c>
      <c r="D232">
        <v>1</v>
      </c>
      <c r="E232">
        <v>2</v>
      </c>
      <c r="F232">
        <v>3</v>
      </c>
      <c r="G232">
        <v>4</v>
      </c>
      <c r="H232">
        <v>5</v>
      </c>
      <c r="I232">
        <v>6</v>
      </c>
      <c r="J232">
        <v>7</v>
      </c>
      <c r="K232">
        <v>8</v>
      </c>
      <c r="L232">
        <v>9</v>
      </c>
      <c r="M232">
        <v>10</v>
      </c>
      <c r="N232">
        <v>11</v>
      </c>
      <c r="O232">
        <v>12</v>
      </c>
      <c r="P232">
        <v>13</v>
      </c>
      <c r="Q232">
        <v>14</v>
      </c>
      <c r="R232">
        <v>15</v>
      </c>
      <c r="S232">
        <v>16</v>
      </c>
      <c r="T232">
        <v>17</v>
      </c>
      <c r="U232">
        <v>18</v>
      </c>
      <c r="V232">
        <v>19</v>
      </c>
      <c r="W232">
        <v>20</v>
      </c>
      <c r="X232">
        <v>21</v>
      </c>
      <c r="Y232">
        <v>22</v>
      </c>
      <c r="Z232">
        <v>23</v>
      </c>
      <c r="AA232">
        <v>24</v>
      </c>
      <c r="AB232">
        <v>25</v>
      </c>
      <c r="AC232">
        <v>26</v>
      </c>
    </row>
    <row r="233" spans="1:29" x14ac:dyDescent="0.25">
      <c r="A233" t="s">
        <v>402</v>
      </c>
      <c r="C233">
        <v>675380</v>
      </c>
      <c r="D233">
        <v>8348</v>
      </c>
      <c r="E233">
        <v>13872</v>
      </c>
      <c r="F233">
        <v>16198</v>
      </c>
      <c r="G233">
        <v>16371</v>
      </c>
      <c r="H233">
        <v>16454</v>
      </c>
      <c r="I233">
        <v>15482</v>
      </c>
      <c r="J233">
        <v>14058</v>
      </c>
      <c r="K233">
        <v>14109</v>
      </c>
      <c r="L233">
        <v>13857</v>
      </c>
      <c r="M233">
        <v>13321</v>
      </c>
      <c r="N233">
        <v>13938</v>
      </c>
      <c r="O233">
        <v>14353</v>
      </c>
      <c r="P233">
        <v>15299</v>
      </c>
      <c r="Q233">
        <v>13915</v>
      </c>
      <c r="R233">
        <v>13126</v>
      </c>
      <c r="S233">
        <v>14393</v>
      </c>
      <c r="T233">
        <v>14414</v>
      </c>
      <c r="U233">
        <v>12963</v>
      </c>
      <c r="V233">
        <v>12631</v>
      </c>
      <c r="W233">
        <v>13764</v>
      </c>
      <c r="X233">
        <v>13181</v>
      </c>
      <c r="Y233">
        <v>13911</v>
      </c>
      <c r="Z233">
        <v>13020</v>
      </c>
      <c r="AA233">
        <v>13347</v>
      </c>
      <c r="AB233">
        <v>14702</v>
      </c>
      <c r="AC233">
        <v>24169</v>
      </c>
    </row>
    <row r="234" spans="1:29" x14ac:dyDescent="0.25">
      <c r="A234" t="s">
        <v>403</v>
      </c>
      <c r="C234">
        <v>64.41</v>
      </c>
      <c r="D234">
        <v>0.8</v>
      </c>
      <c r="E234">
        <v>1.32</v>
      </c>
      <c r="F234">
        <v>1.54</v>
      </c>
      <c r="G234">
        <v>1.56</v>
      </c>
      <c r="H234">
        <v>1.57</v>
      </c>
      <c r="I234">
        <v>1.48</v>
      </c>
      <c r="J234">
        <v>1.34</v>
      </c>
      <c r="K234">
        <v>1.35</v>
      </c>
      <c r="L234">
        <v>1.32</v>
      </c>
      <c r="M234">
        <v>1.27</v>
      </c>
      <c r="N234">
        <v>1.33</v>
      </c>
      <c r="O234">
        <v>1.37</v>
      </c>
      <c r="P234">
        <v>1.46</v>
      </c>
      <c r="Q234">
        <v>1.33</v>
      </c>
      <c r="R234">
        <v>1.25</v>
      </c>
      <c r="S234">
        <v>1.37</v>
      </c>
      <c r="T234">
        <v>1.37</v>
      </c>
      <c r="U234">
        <v>1.24</v>
      </c>
      <c r="V234">
        <v>1.2</v>
      </c>
      <c r="W234">
        <v>1.31</v>
      </c>
      <c r="X234">
        <v>1.26</v>
      </c>
      <c r="Y234">
        <v>1.33</v>
      </c>
      <c r="Z234">
        <v>1.24</v>
      </c>
      <c r="AA234">
        <v>1.27</v>
      </c>
      <c r="AB234">
        <v>1.4</v>
      </c>
      <c r="AC234">
        <v>2.2999999999999998</v>
      </c>
    </row>
    <row r="235" spans="1:29" x14ac:dyDescent="0.25">
      <c r="A235" t="s">
        <v>404</v>
      </c>
      <c r="B235">
        <v>4.8953800000000003</v>
      </c>
    </row>
    <row r="236" spans="1:29" x14ac:dyDescent="0.25">
      <c r="A236" t="s">
        <v>405</v>
      </c>
      <c r="B236">
        <v>13.75464</v>
      </c>
    </row>
    <row r="238" spans="1:29" x14ac:dyDescent="0.25">
      <c r="A238" t="s">
        <v>354</v>
      </c>
      <c r="B238" s="10">
        <v>44958.631793981483</v>
      </c>
    </row>
    <row r="239" spans="1:29" x14ac:dyDescent="0.25">
      <c r="A239" t="s">
        <v>399</v>
      </c>
      <c r="B239" t="s">
        <v>461</v>
      </c>
    </row>
    <row r="240" spans="1:29" x14ac:dyDescent="0.25">
      <c r="A240" t="s">
        <v>400</v>
      </c>
      <c r="C240">
        <v>1</v>
      </c>
      <c r="D240">
        <v>2</v>
      </c>
      <c r="E240">
        <v>3</v>
      </c>
      <c r="F240">
        <v>4</v>
      </c>
      <c r="G240">
        <v>5</v>
      </c>
      <c r="H240">
        <v>6</v>
      </c>
      <c r="I240">
        <v>7</v>
      </c>
      <c r="J240">
        <v>8</v>
      </c>
      <c r="K240">
        <v>9</v>
      </c>
      <c r="L240">
        <v>10</v>
      </c>
      <c r="M240">
        <v>11</v>
      </c>
      <c r="N240">
        <v>12</v>
      </c>
      <c r="O240">
        <v>13</v>
      </c>
      <c r="P240">
        <v>14</v>
      </c>
      <c r="Q240">
        <v>15</v>
      </c>
      <c r="R240">
        <v>16</v>
      </c>
      <c r="S240">
        <v>17</v>
      </c>
      <c r="T240">
        <v>18</v>
      </c>
      <c r="U240">
        <v>19</v>
      </c>
      <c r="V240">
        <v>20</v>
      </c>
      <c r="W240">
        <v>21</v>
      </c>
      <c r="X240">
        <v>22</v>
      </c>
      <c r="Y240">
        <v>23</v>
      </c>
      <c r="Z240">
        <v>24</v>
      </c>
      <c r="AA240">
        <v>25</v>
      </c>
      <c r="AB240">
        <v>26</v>
      </c>
      <c r="AC240">
        <v>27</v>
      </c>
    </row>
    <row r="241" spans="1:29" x14ac:dyDescent="0.25">
      <c r="A241" t="s">
        <v>401</v>
      </c>
      <c r="C241">
        <v>0</v>
      </c>
      <c r="D241">
        <v>1</v>
      </c>
      <c r="E241">
        <v>2</v>
      </c>
      <c r="F241">
        <v>3</v>
      </c>
      <c r="G241">
        <v>4</v>
      </c>
      <c r="H241">
        <v>5</v>
      </c>
      <c r="I241">
        <v>6</v>
      </c>
      <c r="J241">
        <v>7</v>
      </c>
      <c r="K241">
        <v>8</v>
      </c>
      <c r="L241">
        <v>9</v>
      </c>
      <c r="M241">
        <v>10</v>
      </c>
      <c r="N241">
        <v>11</v>
      </c>
      <c r="O241">
        <v>12</v>
      </c>
      <c r="P241">
        <v>13</v>
      </c>
      <c r="Q241">
        <v>14</v>
      </c>
      <c r="R241">
        <v>15</v>
      </c>
      <c r="S241">
        <v>16</v>
      </c>
      <c r="T241">
        <v>17</v>
      </c>
      <c r="U241">
        <v>18</v>
      </c>
      <c r="V241">
        <v>19</v>
      </c>
      <c r="W241">
        <v>20</v>
      </c>
      <c r="X241">
        <v>21</v>
      </c>
      <c r="Y241">
        <v>22</v>
      </c>
      <c r="Z241">
        <v>23</v>
      </c>
      <c r="AA241">
        <v>24</v>
      </c>
      <c r="AB241">
        <v>25</v>
      </c>
      <c r="AC241">
        <v>26</v>
      </c>
    </row>
    <row r="242" spans="1:29" x14ac:dyDescent="0.25">
      <c r="A242" t="s">
        <v>402</v>
      </c>
      <c r="C242">
        <v>496698</v>
      </c>
      <c r="D242">
        <v>2056</v>
      </c>
      <c r="E242">
        <v>16587</v>
      </c>
      <c r="F242">
        <v>28834</v>
      </c>
      <c r="G242">
        <v>28050</v>
      </c>
      <c r="H242">
        <v>28023</v>
      </c>
      <c r="I242">
        <v>27684</v>
      </c>
      <c r="J242">
        <v>26641</v>
      </c>
      <c r="K242">
        <v>22251</v>
      </c>
      <c r="L242">
        <v>20623</v>
      </c>
      <c r="M242">
        <v>22333</v>
      </c>
      <c r="N242">
        <v>23097</v>
      </c>
      <c r="O242">
        <v>22761</v>
      </c>
      <c r="P242">
        <v>22064</v>
      </c>
      <c r="Q242">
        <v>20458</v>
      </c>
      <c r="R242">
        <v>19014</v>
      </c>
      <c r="S242">
        <v>19706</v>
      </c>
      <c r="T242">
        <v>20812</v>
      </c>
      <c r="U242">
        <v>19263</v>
      </c>
      <c r="V242">
        <v>16939</v>
      </c>
      <c r="W242">
        <v>17781</v>
      </c>
      <c r="X242">
        <v>17880</v>
      </c>
      <c r="Y242">
        <v>19873</v>
      </c>
      <c r="Z242">
        <v>18660</v>
      </c>
      <c r="AA242">
        <v>17318</v>
      </c>
      <c r="AB242">
        <v>16761</v>
      </c>
      <c r="AC242">
        <v>36409</v>
      </c>
    </row>
    <row r="243" spans="1:29" x14ac:dyDescent="0.25">
      <c r="A243" t="s">
        <v>403</v>
      </c>
      <c r="C243">
        <v>47.37</v>
      </c>
      <c r="D243">
        <v>0.2</v>
      </c>
      <c r="E243">
        <v>1.58</v>
      </c>
      <c r="F243">
        <v>2.75</v>
      </c>
      <c r="G243">
        <v>2.68</v>
      </c>
      <c r="H243">
        <v>2.67</v>
      </c>
      <c r="I243">
        <v>2.64</v>
      </c>
      <c r="J243">
        <v>2.54</v>
      </c>
      <c r="K243">
        <v>2.12</v>
      </c>
      <c r="L243">
        <v>1.97</v>
      </c>
      <c r="M243">
        <v>2.13</v>
      </c>
      <c r="N243">
        <v>2.2000000000000002</v>
      </c>
      <c r="O243">
        <v>2.17</v>
      </c>
      <c r="P243">
        <v>2.1</v>
      </c>
      <c r="Q243">
        <v>1.95</v>
      </c>
      <c r="R243">
        <v>1.81</v>
      </c>
      <c r="S243">
        <v>1.88</v>
      </c>
      <c r="T243">
        <v>1.98</v>
      </c>
      <c r="U243">
        <v>1.84</v>
      </c>
      <c r="V243">
        <v>1.62</v>
      </c>
      <c r="W243">
        <v>1.7</v>
      </c>
      <c r="X243">
        <v>1.71</v>
      </c>
      <c r="Y243">
        <v>1.9</v>
      </c>
      <c r="Z243">
        <v>1.78</v>
      </c>
      <c r="AA243">
        <v>1.65</v>
      </c>
      <c r="AB243">
        <v>1.6</v>
      </c>
      <c r="AC243">
        <v>3.47</v>
      </c>
    </row>
    <row r="244" spans="1:29" x14ac:dyDescent="0.25">
      <c r="A244" t="s">
        <v>404</v>
      </c>
      <c r="B244">
        <v>7.0721499999999997</v>
      </c>
    </row>
    <row r="245" spans="1:29" x14ac:dyDescent="0.25">
      <c r="A245" t="s">
        <v>405</v>
      </c>
      <c r="B245">
        <v>13.437189999999999</v>
      </c>
    </row>
    <row r="247" spans="1:29" x14ac:dyDescent="0.25">
      <c r="A247" t="s">
        <v>354</v>
      </c>
      <c r="B247" s="10">
        <v>44958.631805555553</v>
      </c>
    </row>
    <row r="248" spans="1:29" x14ac:dyDescent="0.25">
      <c r="A248" t="s">
        <v>399</v>
      </c>
      <c r="B248" t="s">
        <v>363</v>
      </c>
    </row>
    <row r="249" spans="1:29" x14ac:dyDescent="0.25">
      <c r="A249" t="s">
        <v>400</v>
      </c>
      <c r="C249">
        <v>1</v>
      </c>
      <c r="D249">
        <v>2</v>
      </c>
      <c r="E249">
        <v>3</v>
      </c>
      <c r="F249">
        <v>4</v>
      </c>
      <c r="G249">
        <v>5</v>
      </c>
      <c r="H249">
        <v>6</v>
      </c>
      <c r="I249">
        <v>7</v>
      </c>
      <c r="J249">
        <v>8</v>
      </c>
      <c r="K249">
        <v>9</v>
      </c>
      <c r="L249">
        <v>10</v>
      </c>
      <c r="M249">
        <v>11</v>
      </c>
      <c r="N249">
        <v>12</v>
      </c>
      <c r="O249">
        <v>13</v>
      </c>
      <c r="P249">
        <v>14</v>
      </c>
      <c r="Q249">
        <v>15</v>
      </c>
    </row>
    <row r="250" spans="1:29" x14ac:dyDescent="0.25">
      <c r="A250" t="s">
        <v>401</v>
      </c>
      <c r="C250">
        <v>0</v>
      </c>
      <c r="D250">
        <v>6.6</v>
      </c>
      <c r="E250">
        <v>13.2</v>
      </c>
      <c r="F250">
        <v>19.8</v>
      </c>
      <c r="G250">
        <v>26.4</v>
      </c>
      <c r="H250">
        <v>33</v>
      </c>
      <c r="I250">
        <v>39.6</v>
      </c>
      <c r="J250">
        <v>46.2</v>
      </c>
      <c r="K250">
        <v>52.8</v>
      </c>
      <c r="L250">
        <v>59.4</v>
      </c>
      <c r="M250">
        <v>66</v>
      </c>
      <c r="N250">
        <v>72.599999999999994</v>
      </c>
      <c r="O250">
        <v>79.2</v>
      </c>
      <c r="P250">
        <v>85.8</v>
      </c>
      <c r="Q250">
        <v>92.4</v>
      </c>
    </row>
    <row r="251" spans="1:29" x14ac:dyDescent="0.25">
      <c r="A251" t="s">
        <v>402</v>
      </c>
      <c r="C251">
        <v>366688</v>
      </c>
      <c r="D251">
        <v>39010</v>
      </c>
      <c r="E251">
        <v>64708</v>
      </c>
      <c r="F251">
        <v>86361</v>
      </c>
      <c r="G251">
        <v>83297</v>
      </c>
      <c r="H251">
        <v>70977</v>
      </c>
      <c r="I251">
        <v>58189</v>
      </c>
      <c r="J251">
        <v>49164</v>
      </c>
      <c r="K251">
        <v>40799</v>
      </c>
      <c r="L251">
        <v>36284</v>
      </c>
      <c r="M251">
        <v>32950</v>
      </c>
      <c r="N251">
        <v>32201</v>
      </c>
      <c r="O251">
        <v>26927</v>
      </c>
      <c r="P251">
        <v>25123</v>
      </c>
      <c r="Q251">
        <v>35898</v>
      </c>
    </row>
    <row r="252" spans="1:29" x14ac:dyDescent="0.25">
      <c r="A252" t="s">
        <v>403</v>
      </c>
      <c r="C252">
        <v>34.97</v>
      </c>
      <c r="D252">
        <v>3.72</v>
      </c>
      <c r="E252">
        <v>6.17</v>
      </c>
      <c r="F252">
        <v>8.24</v>
      </c>
      <c r="G252">
        <v>7.94</v>
      </c>
      <c r="H252">
        <v>6.77</v>
      </c>
      <c r="I252">
        <v>5.55</v>
      </c>
      <c r="J252">
        <v>4.6900000000000004</v>
      </c>
      <c r="K252">
        <v>3.89</v>
      </c>
      <c r="L252">
        <v>3.46</v>
      </c>
      <c r="M252">
        <v>3.14</v>
      </c>
      <c r="N252">
        <v>3.07</v>
      </c>
      <c r="O252">
        <v>2.57</v>
      </c>
      <c r="P252">
        <v>2.4</v>
      </c>
      <c r="Q252">
        <v>3.42</v>
      </c>
    </row>
    <row r="253" spans="1:29" x14ac:dyDescent="0.25">
      <c r="A253" t="s">
        <v>404</v>
      </c>
      <c r="B253">
        <v>27.051539999999999</v>
      </c>
    </row>
    <row r="254" spans="1:29" x14ac:dyDescent="0.25">
      <c r="A254" t="s">
        <v>405</v>
      </c>
      <c r="B254">
        <v>41.598619999999997</v>
      </c>
    </row>
    <row r="256" spans="1:29" x14ac:dyDescent="0.25">
      <c r="A256" t="s">
        <v>354</v>
      </c>
      <c r="B256" s="10">
        <v>44958.631805555553</v>
      </c>
    </row>
    <row r="257" spans="1:17" x14ac:dyDescent="0.25">
      <c r="A257" t="s">
        <v>399</v>
      </c>
      <c r="B257" t="s">
        <v>438</v>
      </c>
    </row>
    <row r="258" spans="1:17" x14ac:dyDescent="0.25">
      <c r="A258" t="s">
        <v>400</v>
      </c>
      <c r="C258">
        <v>1</v>
      </c>
      <c r="D258">
        <v>2</v>
      </c>
      <c r="E258">
        <v>3</v>
      </c>
      <c r="F258">
        <v>4</v>
      </c>
      <c r="G258">
        <v>5</v>
      </c>
      <c r="H258">
        <v>6</v>
      </c>
      <c r="I258">
        <v>7</v>
      </c>
      <c r="J258">
        <v>8</v>
      </c>
      <c r="K258">
        <v>9</v>
      </c>
      <c r="L258">
        <v>10</v>
      </c>
      <c r="M258">
        <v>11</v>
      </c>
      <c r="N258">
        <v>12</v>
      </c>
      <c r="O258">
        <v>13</v>
      </c>
      <c r="P258">
        <v>14</v>
      </c>
      <c r="Q258">
        <v>15</v>
      </c>
    </row>
    <row r="259" spans="1:17" x14ac:dyDescent="0.25">
      <c r="A259" t="s">
        <v>401</v>
      </c>
      <c r="C259">
        <v>0</v>
      </c>
      <c r="D259">
        <v>1</v>
      </c>
      <c r="E259">
        <v>2</v>
      </c>
      <c r="F259">
        <v>3</v>
      </c>
      <c r="G259">
        <v>4</v>
      </c>
      <c r="H259">
        <v>5</v>
      </c>
      <c r="I259">
        <v>6</v>
      </c>
      <c r="J259">
        <v>7</v>
      </c>
      <c r="K259">
        <v>8</v>
      </c>
      <c r="L259">
        <v>9</v>
      </c>
      <c r="M259">
        <v>10</v>
      </c>
      <c r="N259">
        <v>11</v>
      </c>
      <c r="O259">
        <v>12</v>
      </c>
      <c r="P259">
        <v>13</v>
      </c>
      <c r="Q259">
        <v>14</v>
      </c>
    </row>
    <row r="260" spans="1:17" x14ac:dyDescent="0.25">
      <c r="A260" t="s">
        <v>402</v>
      </c>
      <c r="C260">
        <v>288771</v>
      </c>
      <c r="D260">
        <v>33308</v>
      </c>
      <c r="E260">
        <v>49420</v>
      </c>
      <c r="F260">
        <v>77411</v>
      </c>
      <c r="G260">
        <v>90595</v>
      </c>
      <c r="H260">
        <v>84140</v>
      </c>
      <c r="I260">
        <v>75730</v>
      </c>
      <c r="J260">
        <v>61931</v>
      </c>
      <c r="K260">
        <v>52021</v>
      </c>
      <c r="L260">
        <v>45173</v>
      </c>
      <c r="M260">
        <v>40438</v>
      </c>
      <c r="N260">
        <v>37923</v>
      </c>
      <c r="O260">
        <v>35457</v>
      </c>
      <c r="P260">
        <v>32282</v>
      </c>
      <c r="Q260">
        <v>43976</v>
      </c>
    </row>
    <row r="261" spans="1:17" x14ac:dyDescent="0.25">
      <c r="A261" t="s">
        <v>403</v>
      </c>
      <c r="C261">
        <v>27.54</v>
      </c>
      <c r="D261">
        <v>3.18</v>
      </c>
      <c r="E261">
        <v>4.71</v>
      </c>
      <c r="F261">
        <v>7.38</v>
      </c>
      <c r="G261">
        <v>8.64</v>
      </c>
      <c r="H261">
        <v>8.02</v>
      </c>
      <c r="I261">
        <v>7.22</v>
      </c>
      <c r="J261">
        <v>5.91</v>
      </c>
      <c r="K261">
        <v>4.96</v>
      </c>
      <c r="L261">
        <v>4.3099999999999996</v>
      </c>
      <c r="M261">
        <v>3.86</v>
      </c>
      <c r="N261">
        <v>3.62</v>
      </c>
      <c r="O261">
        <v>3.38</v>
      </c>
      <c r="P261">
        <v>3.08</v>
      </c>
      <c r="Q261">
        <v>4.1900000000000004</v>
      </c>
    </row>
    <row r="262" spans="1:17" x14ac:dyDescent="0.25">
      <c r="A262" t="s">
        <v>404</v>
      </c>
      <c r="B262">
        <v>4.9023000000000003</v>
      </c>
    </row>
    <row r="263" spans="1:17" x14ac:dyDescent="0.25">
      <c r="A263" t="s">
        <v>405</v>
      </c>
      <c r="B263">
        <v>6.76546</v>
      </c>
    </row>
    <row r="265" spans="1:17" x14ac:dyDescent="0.25">
      <c r="A265" t="s">
        <v>354</v>
      </c>
      <c r="B265" s="10">
        <v>44958.63181712963</v>
      </c>
    </row>
    <row r="266" spans="1:17" x14ac:dyDescent="0.25">
      <c r="A266" t="s">
        <v>399</v>
      </c>
      <c r="B266" t="s">
        <v>462</v>
      </c>
    </row>
    <row r="267" spans="1:17" x14ac:dyDescent="0.25">
      <c r="A267" t="s">
        <v>400</v>
      </c>
      <c r="C267">
        <v>1</v>
      </c>
      <c r="D267">
        <v>2</v>
      </c>
      <c r="E267">
        <v>3</v>
      </c>
      <c r="F267">
        <v>4</v>
      </c>
      <c r="G267">
        <v>5</v>
      </c>
      <c r="H267">
        <v>6</v>
      </c>
      <c r="I267">
        <v>7</v>
      </c>
      <c r="J267">
        <v>8</v>
      </c>
      <c r="K267">
        <v>9</v>
      </c>
      <c r="L267">
        <v>10</v>
      </c>
      <c r="M267">
        <v>11</v>
      </c>
      <c r="N267">
        <v>12</v>
      </c>
      <c r="O267">
        <v>13</v>
      </c>
      <c r="P267">
        <v>14</v>
      </c>
      <c r="Q267">
        <v>15</v>
      </c>
    </row>
    <row r="268" spans="1:17" x14ac:dyDescent="0.25">
      <c r="A268" t="s">
        <v>401</v>
      </c>
      <c r="C268">
        <v>0</v>
      </c>
      <c r="D268">
        <v>1</v>
      </c>
      <c r="E268">
        <v>2</v>
      </c>
      <c r="F268">
        <v>3</v>
      </c>
      <c r="G268">
        <v>4</v>
      </c>
      <c r="H268">
        <v>5</v>
      </c>
      <c r="I268">
        <v>6</v>
      </c>
      <c r="J268">
        <v>7</v>
      </c>
      <c r="K268">
        <v>8</v>
      </c>
      <c r="L268">
        <v>9</v>
      </c>
      <c r="M268">
        <v>10</v>
      </c>
      <c r="N268">
        <v>11</v>
      </c>
      <c r="O268">
        <v>12</v>
      </c>
      <c r="P268">
        <v>13</v>
      </c>
      <c r="Q268">
        <v>14</v>
      </c>
    </row>
    <row r="269" spans="1:17" x14ac:dyDescent="0.25">
      <c r="A269" t="s">
        <v>402</v>
      </c>
      <c r="C269">
        <v>663528</v>
      </c>
      <c r="D269">
        <v>58</v>
      </c>
      <c r="E269">
        <v>4429</v>
      </c>
      <c r="F269">
        <v>40873</v>
      </c>
      <c r="G269">
        <v>43472</v>
      </c>
      <c r="H269">
        <v>31575</v>
      </c>
      <c r="I269">
        <v>33251</v>
      </c>
      <c r="J269">
        <v>32315</v>
      </c>
      <c r="K269">
        <v>29281</v>
      </c>
      <c r="L269">
        <v>27771</v>
      </c>
      <c r="M269">
        <v>28008</v>
      </c>
      <c r="N269">
        <v>26677</v>
      </c>
      <c r="O269">
        <v>25675</v>
      </c>
      <c r="P269">
        <v>23617</v>
      </c>
      <c r="Q269">
        <v>38046</v>
      </c>
    </row>
    <row r="270" spans="1:17" x14ac:dyDescent="0.25">
      <c r="A270" t="s">
        <v>403</v>
      </c>
      <c r="C270">
        <v>63.28</v>
      </c>
      <c r="D270">
        <v>0.01</v>
      </c>
      <c r="E270">
        <v>0.42</v>
      </c>
      <c r="F270">
        <v>3.9</v>
      </c>
      <c r="G270">
        <v>4.1500000000000004</v>
      </c>
      <c r="H270">
        <v>3.01</v>
      </c>
      <c r="I270">
        <v>3.17</v>
      </c>
      <c r="J270">
        <v>3.08</v>
      </c>
      <c r="K270">
        <v>2.79</v>
      </c>
      <c r="L270">
        <v>2.65</v>
      </c>
      <c r="M270">
        <v>2.67</v>
      </c>
      <c r="N270">
        <v>2.54</v>
      </c>
      <c r="O270">
        <v>2.4500000000000002</v>
      </c>
      <c r="P270">
        <v>2.25</v>
      </c>
      <c r="Q270">
        <v>3.63</v>
      </c>
    </row>
    <row r="271" spans="1:17" x14ac:dyDescent="0.25">
      <c r="A271" t="s">
        <v>404</v>
      </c>
      <c r="B271">
        <v>2.95113</v>
      </c>
    </row>
    <row r="272" spans="1:17" x14ac:dyDescent="0.25">
      <c r="A272" t="s">
        <v>405</v>
      </c>
      <c r="B272">
        <v>8.0366300000000006</v>
      </c>
    </row>
    <row r="274" spans="1:17" x14ac:dyDescent="0.25">
      <c r="A274" t="s">
        <v>354</v>
      </c>
      <c r="B274" s="10">
        <v>44958.631828703707</v>
      </c>
    </row>
    <row r="275" spans="1:17" x14ac:dyDescent="0.25">
      <c r="A275" t="s">
        <v>399</v>
      </c>
      <c r="B275" t="s">
        <v>364</v>
      </c>
    </row>
    <row r="276" spans="1:17" x14ac:dyDescent="0.25">
      <c r="A276" t="s">
        <v>400</v>
      </c>
      <c r="C276">
        <v>1</v>
      </c>
      <c r="D276">
        <v>2</v>
      </c>
      <c r="E276">
        <v>3</v>
      </c>
      <c r="F276">
        <v>4</v>
      </c>
      <c r="G276">
        <v>5</v>
      </c>
      <c r="H276">
        <v>6</v>
      </c>
      <c r="I276">
        <v>7</v>
      </c>
      <c r="J276">
        <v>8</v>
      </c>
      <c r="K276">
        <v>9</v>
      </c>
      <c r="L276">
        <v>10</v>
      </c>
      <c r="M276">
        <v>11</v>
      </c>
    </row>
    <row r="277" spans="1:17" x14ac:dyDescent="0.25">
      <c r="A277" t="s">
        <v>401</v>
      </c>
      <c r="C277">
        <v>0</v>
      </c>
      <c r="D277">
        <v>6.6</v>
      </c>
      <c r="E277">
        <v>13.2</v>
      </c>
      <c r="F277">
        <v>19.8</v>
      </c>
      <c r="G277">
        <v>26.4</v>
      </c>
      <c r="H277">
        <v>33</v>
      </c>
      <c r="I277">
        <v>39.6</v>
      </c>
      <c r="J277">
        <v>46.2</v>
      </c>
      <c r="K277">
        <v>52.8</v>
      </c>
      <c r="L277">
        <v>59.4</v>
      </c>
      <c r="M277">
        <v>66</v>
      </c>
    </row>
    <row r="278" spans="1:17" x14ac:dyDescent="0.25">
      <c r="A278" t="s">
        <v>402</v>
      </c>
      <c r="C278">
        <v>483512</v>
      </c>
      <c r="D278">
        <v>30704</v>
      </c>
      <c r="E278">
        <v>56181</v>
      </c>
      <c r="F278">
        <v>121843</v>
      </c>
      <c r="G278">
        <v>113991</v>
      </c>
      <c r="H278">
        <v>71536</v>
      </c>
      <c r="I278">
        <v>47347</v>
      </c>
      <c r="J278">
        <v>36552</v>
      </c>
      <c r="K278">
        <v>30410</v>
      </c>
      <c r="L278">
        <v>28187</v>
      </c>
      <c r="M278">
        <v>28313</v>
      </c>
    </row>
    <row r="279" spans="1:17" x14ac:dyDescent="0.25">
      <c r="A279" t="s">
        <v>403</v>
      </c>
      <c r="C279">
        <v>46.11</v>
      </c>
      <c r="D279">
        <v>2.93</v>
      </c>
      <c r="E279">
        <v>5.36</v>
      </c>
      <c r="F279">
        <v>11.62</v>
      </c>
      <c r="G279">
        <v>10.87</v>
      </c>
      <c r="H279">
        <v>6.82</v>
      </c>
      <c r="I279">
        <v>4.5199999999999996</v>
      </c>
      <c r="J279">
        <v>3.49</v>
      </c>
      <c r="K279">
        <v>2.9</v>
      </c>
      <c r="L279">
        <v>2.69</v>
      </c>
      <c r="M279">
        <v>2.7</v>
      </c>
    </row>
    <row r="280" spans="1:17" x14ac:dyDescent="0.25">
      <c r="A280" t="s">
        <v>404</v>
      </c>
      <c r="B280">
        <v>16.631160000000001</v>
      </c>
    </row>
    <row r="281" spans="1:17" x14ac:dyDescent="0.25">
      <c r="A281" t="s">
        <v>405</v>
      </c>
      <c r="B281">
        <v>30.86205</v>
      </c>
    </row>
    <row r="283" spans="1:17" x14ac:dyDescent="0.25">
      <c r="A283" t="s">
        <v>354</v>
      </c>
      <c r="B283" s="10">
        <v>44958.631840277776</v>
      </c>
    </row>
    <row r="284" spans="1:17" x14ac:dyDescent="0.25">
      <c r="A284" t="s">
        <v>399</v>
      </c>
      <c r="B284" t="s">
        <v>439</v>
      </c>
    </row>
    <row r="285" spans="1:17" x14ac:dyDescent="0.25">
      <c r="A285" t="s">
        <v>400</v>
      </c>
      <c r="C285">
        <v>1</v>
      </c>
      <c r="D285">
        <v>2</v>
      </c>
      <c r="E285">
        <v>3</v>
      </c>
      <c r="F285">
        <v>4</v>
      </c>
      <c r="G285">
        <v>5</v>
      </c>
      <c r="H285">
        <v>6</v>
      </c>
      <c r="I285">
        <v>7</v>
      </c>
      <c r="J285">
        <v>8</v>
      </c>
      <c r="K285">
        <v>9</v>
      </c>
      <c r="L285">
        <v>10</v>
      </c>
      <c r="M285">
        <v>11</v>
      </c>
      <c r="N285">
        <v>12</v>
      </c>
      <c r="O285">
        <v>13</v>
      </c>
      <c r="P285">
        <v>14</v>
      </c>
      <c r="Q285">
        <v>15</v>
      </c>
    </row>
    <row r="286" spans="1:17" x14ac:dyDescent="0.25">
      <c r="A286" t="s">
        <v>401</v>
      </c>
      <c r="C286">
        <v>0</v>
      </c>
      <c r="D286">
        <v>1</v>
      </c>
      <c r="E286">
        <v>2</v>
      </c>
      <c r="F286">
        <v>3</v>
      </c>
      <c r="G286">
        <v>4</v>
      </c>
      <c r="H286">
        <v>5</v>
      </c>
      <c r="I286">
        <v>6</v>
      </c>
      <c r="J286">
        <v>7</v>
      </c>
      <c r="K286">
        <v>8</v>
      </c>
      <c r="L286">
        <v>9</v>
      </c>
      <c r="M286">
        <v>10</v>
      </c>
      <c r="N286">
        <v>11</v>
      </c>
      <c r="O286">
        <v>12</v>
      </c>
      <c r="P286">
        <v>13</v>
      </c>
      <c r="Q286">
        <v>14</v>
      </c>
    </row>
    <row r="287" spans="1:17" x14ac:dyDescent="0.25">
      <c r="A287" t="s">
        <v>402</v>
      </c>
      <c r="C287">
        <v>136524</v>
      </c>
      <c r="D287">
        <v>41336</v>
      </c>
      <c r="E287">
        <v>61017</v>
      </c>
      <c r="F287">
        <v>107490</v>
      </c>
      <c r="G287">
        <v>150625</v>
      </c>
      <c r="H287">
        <v>135664</v>
      </c>
      <c r="I287">
        <v>109426</v>
      </c>
      <c r="J287">
        <v>90788</v>
      </c>
      <c r="K287">
        <v>73199</v>
      </c>
      <c r="L287">
        <v>65863</v>
      </c>
      <c r="M287">
        <v>76644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 t="s">
        <v>403</v>
      </c>
      <c r="C288">
        <v>13.02</v>
      </c>
      <c r="D288">
        <v>3.94</v>
      </c>
      <c r="E288">
        <v>5.82</v>
      </c>
      <c r="F288">
        <v>10.25</v>
      </c>
      <c r="G288">
        <v>14.36</v>
      </c>
      <c r="H288">
        <v>12.94</v>
      </c>
      <c r="I288">
        <v>10.44</v>
      </c>
      <c r="J288">
        <v>8.66</v>
      </c>
      <c r="K288">
        <v>6.98</v>
      </c>
      <c r="L288">
        <v>6.28</v>
      </c>
      <c r="M288">
        <v>7.31</v>
      </c>
      <c r="N288">
        <v>0</v>
      </c>
      <c r="O288">
        <v>0</v>
      </c>
      <c r="P288">
        <v>0</v>
      </c>
      <c r="Q288">
        <v>0</v>
      </c>
    </row>
    <row r="289" spans="1:13" x14ac:dyDescent="0.25">
      <c r="A289" t="s">
        <v>404</v>
      </c>
      <c r="B289">
        <v>4.7717400000000003</v>
      </c>
    </row>
    <row r="290" spans="1:13" x14ac:dyDescent="0.25">
      <c r="A290" t="s">
        <v>405</v>
      </c>
      <c r="B290">
        <v>5.4860199999999999</v>
      </c>
    </row>
    <row r="292" spans="1:13" x14ac:dyDescent="0.25">
      <c r="A292" t="s">
        <v>354</v>
      </c>
      <c r="B292" s="10">
        <v>44958.631840277776</v>
      </c>
    </row>
    <row r="293" spans="1:13" x14ac:dyDescent="0.25">
      <c r="A293" t="s">
        <v>399</v>
      </c>
      <c r="B293" t="s">
        <v>463</v>
      </c>
    </row>
    <row r="294" spans="1:13" x14ac:dyDescent="0.25">
      <c r="A294" t="s">
        <v>400</v>
      </c>
      <c r="C294">
        <v>1</v>
      </c>
      <c r="D294">
        <v>2</v>
      </c>
      <c r="E294">
        <v>3</v>
      </c>
      <c r="F294">
        <v>4</v>
      </c>
      <c r="G294">
        <v>5</v>
      </c>
      <c r="H294">
        <v>6</v>
      </c>
      <c r="I294">
        <v>7</v>
      </c>
      <c r="J294">
        <v>8</v>
      </c>
      <c r="K294">
        <v>9</v>
      </c>
      <c r="L294">
        <v>10</v>
      </c>
      <c r="M294">
        <v>11</v>
      </c>
    </row>
    <row r="295" spans="1:13" x14ac:dyDescent="0.25">
      <c r="A295" t="s">
        <v>401</v>
      </c>
      <c r="C295">
        <v>0</v>
      </c>
      <c r="D295">
        <v>1</v>
      </c>
      <c r="E295">
        <v>2</v>
      </c>
      <c r="F295">
        <v>3</v>
      </c>
      <c r="G295">
        <v>4</v>
      </c>
      <c r="H295">
        <v>5</v>
      </c>
      <c r="I295">
        <v>6</v>
      </c>
      <c r="J295">
        <v>7</v>
      </c>
      <c r="K295">
        <v>8</v>
      </c>
      <c r="L295">
        <v>9</v>
      </c>
      <c r="M295">
        <v>10</v>
      </c>
    </row>
    <row r="296" spans="1:13" x14ac:dyDescent="0.25">
      <c r="A296" t="s">
        <v>402</v>
      </c>
      <c r="C296">
        <v>595463</v>
      </c>
      <c r="D296">
        <v>195</v>
      </c>
      <c r="E296">
        <v>3202</v>
      </c>
      <c r="F296">
        <v>75723</v>
      </c>
      <c r="G296">
        <v>114237</v>
      </c>
      <c r="H296">
        <v>66589</v>
      </c>
      <c r="I296">
        <v>48904</v>
      </c>
      <c r="J296">
        <v>39476</v>
      </c>
      <c r="K296">
        <v>33555</v>
      </c>
      <c r="L296">
        <v>30492</v>
      </c>
      <c r="M296">
        <v>40740</v>
      </c>
    </row>
    <row r="297" spans="1:13" x14ac:dyDescent="0.25">
      <c r="A297" t="s">
        <v>403</v>
      </c>
      <c r="C297">
        <v>56.79</v>
      </c>
      <c r="D297">
        <v>0.02</v>
      </c>
      <c r="E297">
        <v>0.31</v>
      </c>
      <c r="F297">
        <v>7.22</v>
      </c>
      <c r="G297">
        <v>10.89</v>
      </c>
      <c r="H297">
        <v>6.35</v>
      </c>
      <c r="I297">
        <v>4.66</v>
      </c>
      <c r="J297">
        <v>3.76</v>
      </c>
      <c r="K297">
        <v>3.2</v>
      </c>
      <c r="L297">
        <v>2.91</v>
      </c>
      <c r="M297">
        <v>3.89</v>
      </c>
    </row>
    <row r="298" spans="1:13" x14ac:dyDescent="0.25">
      <c r="A298" t="s">
        <v>404</v>
      </c>
      <c r="B298">
        <v>2.4258500000000001</v>
      </c>
    </row>
    <row r="299" spans="1:13" x14ac:dyDescent="0.25">
      <c r="A299" t="s">
        <v>405</v>
      </c>
      <c r="B299">
        <v>5.6138000000000003</v>
      </c>
    </row>
    <row r="301" spans="1:13" x14ac:dyDescent="0.25">
      <c r="A301" t="s">
        <v>354</v>
      </c>
      <c r="B301" s="10">
        <v>44958.631851851853</v>
      </c>
    </row>
    <row r="302" spans="1:13" x14ac:dyDescent="0.25">
      <c r="A302" t="s">
        <v>399</v>
      </c>
      <c r="B302" t="s">
        <v>365</v>
      </c>
    </row>
    <row r="303" spans="1:13" x14ac:dyDescent="0.25">
      <c r="A303" t="s">
        <v>400</v>
      </c>
      <c r="C303">
        <v>1</v>
      </c>
      <c r="D303">
        <v>2</v>
      </c>
      <c r="E303">
        <v>3</v>
      </c>
      <c r="F303">
        <v>4</v>
      </c>
      <c r="G303">
        <v>5</v>
      </c>
      <c r="H303">
        <v>6</v>
      </c>
      <c r="I303">
        <v>7</v>
      </c>
    </row>
    <row r="304" spans="1:13" x14ac:dyDescent="0.25">
      <c r="A304" t="s">
        <v>401</v>
      </c>
      <c r="C304">
        <v>0</v>
      </c>
      <c r="D304">
        <v>1</v>
      </c>
      <c r="E304">
        <v>2</v>
      </c>
      <c r="F304">
        <v>3</v>
      </c>
      <c r="G304">
        <v>4</v>
      </c>
      <c r="H304">
        <v>5</v>
      </c>
      <c r="I304">
        <v>6</v>
      </c>
    </row>
    <row r="305" spans="1:13" x14ac:dyDescent="0.25">
      <c r="A305" t="s">
        <v>402</v>
      </c>
      <c r="C305">
        <v>452376</v>
      </c>
      <c r="D305">
        <v>66849</v>
      </c>
      <c r="E305">
        <v>135015</v>
      </c>
      <c r="F305">
        <v>214851</v>
      </c>
      <c r="G305">
        <v>125424</v>
      </c>
      <c r="H305">
        <v>39747</v>
      </c>
      <c r="I305">
        <v>14314</v>
      </c>
    </row>
    <row r="306" spans="1:13" x14ac:dyDescent="0.25">
      <c r="A306" t="s">
        <v>403</v>
      </c>
      <c r="C306">
        <v>43.14</v>
      </c>
      <c r="D306">
        <v>6.38</v>
      </c>
      <c r="E306">
        <v>12.88</v>
      </c>
      <c r="F306">
        <v>20.49</v>
      </c>
      <c r="G306">
        <v>11.96</v>
      </c>
      <c r="H306">
        <v>3.79</v>
      </c>
      <c r="I306">
        <v>1.37</v>
      </c>
    </row>
    <row r="307" spans="1:13" x14ac:dyDescent="0.25">
      <c r="A307" t="s">
        <v>404</v>
      </c>
      <c r="B307">
        <v>1.6858500000000001</v>
      </c>
    </row>
    <row r="308" spans="1:13" x14ac:dyDescent="0.25">
      <c r="A308" t="s">
        <v>405</v>
      </c>
      <c r="B308">
        <v>2.96502</v>
      </c>
    </row>
    <row r="310" spans="1:13" x14ac:dyDescent="0.25">
      <c r="A310" t="s">
        <v>354</v>
      </c>
      <c r="B310" s="10">
        <v>44958.631863425922</v>
      </c>
    </row>
    <row r="311" spans="1:13" x14ac:dyDescent="0.25">
      <c r="A311" t="s">
        <v>399</v>
      </c>
      <c r="B311" t="s">
        <v>440</v>
      </c>
    </row>
    <row r="312" spans="1:13" x14ac:dyDescent="0.25">
      <c r="A312" t="s">
        <v>400</v>
      </c>
      <c r="C312">
        <v>1</v>
      </c>
      <c r="D312">
        <v>2</v>
      </c>
      <c r="E312">
        <v>3</v>
      </c>
      <c r="F312">
        <v>4</v>
      </c>
      <c r="G312">
        <v>5</v>
      </c>
      <c r="H312">
        <v>6</v>
      </c>
      <c r="I312">
        <v>7</v>
      </c>
      <c r="J312">
        <v>8</v>
      </c>
      <c r="K312">
        <v>9</v>
      </c>
      <c r="L312">
        <v>10</v>
      </c>
      <c r="M312">
        <v>11</v>
      </c>
    </row>
    <row r="313" spans="1:13" x14ac:dyDescent="0.25">
      <c r="A313" t="s">
        <v>401</v>
      </c>
      <c r="C313">
        <v>0</v>
      </c>
      <c r="D313">
        <v>1</v>
      </c>
      <c r="E313">
        <v>2</v>
      </c>
      <c r="F313">
        <v>3</v>
      </c>
      <c r="G313">
        <v>4</v>
      </c>
      <c r="H313">
        <v>5</v>
      </c>
      <c r="I313">
        <v>6</v>
      </c>
      <c r="J313">
        <v>7</v>
      </c>
      <c r="K313">
        <v>8</v>
      </c>
      <c r="L313">
        <v>9</v>
      </c>
      <c r="M313">
        <v>10</v>
      </c>
    </row>
    <row r="314" spans="1:13" x14ac:dyDescent="0.25">
      <c r="A314" t="s">
        <v>402</v>
      </c>
      <c r="C314">
        <v>411102</v>
      </c>
      <c r="D314">
        <v>61783</v>
      </c>
      <c r="E314">
        <v>96354</v>
      </c>
      <c r="F314">
        <v>185775</v>
      </c>
      <c r="G314">
        <v>177278</v>
      </c>
      <c r="H314">
        <v>73222</v>
      </c>
      <c r="I314">
        <v>24245</v>
      </c>
      <c r="J314">
        <v>10103</v>
      </c>
      <c r="K314">
        <v>4587</v>
      </c>
      <c r="L314">
        <v>2520</v>
      </c>
      <c r="M314">
        <v>1607</v>
      </c>
    </row>
    <row r="315" spans="1:13" x14ac:dyDescent="0.25">
      <c r="A315" t="s">
        <v>403</v>
      </c>
      <c r="C315">
        <v>39.21</v>
      </c>
      <c r="D315">
        <v>5.89</v>
      </c>
      <c r="E315">
        <v>9.19</v>
      </c>
      <c r="F315">
        <v>17.72</v>
      </c>
      <c r="G315">
        <v>16.91</v>
      </c>
      <c r="H315">
        <v>6.98</v>
      </c>
      <c r="I315">
        <v>2.31</v>
      </c>
      <c r="J315">
        <v>0.96</v>
      </c>
      <c r="K315">
        <v>0.44</v>
      </c>
      <c r="L315">
        <v>0.24</v>
      </c>
      <c r="M315">
        <v>0.15</v>
      </c>
    </row>
    <row r="316" spans="1:13" x14ac:dyDescent="0.25">
      <c r="A316" t="s">
        <v>404</v>
      </c>
      <c r="B316">
        <v>2.07775</v>
      </c>
    </row>
    <row r="317" spans="1:13" x14ac:dyDescent="0.25">
      <c r="A317" t="s">
        <v>405</v>
      </c>
      <c r="B317">
        <v>3.4176700000000002</v>
      </c>
    </row>
    <row r="319" spans="1:13" x14ac:dyDescent="0.25">
      <c r="A319" t="s">
        <v>354</v>
      </c>
      <c r="B319" s="10">
        <v>44958.631874999999</v>
      </c>
    </row>
    <row r="320" spans="1:13" x14ac:dyDescent="0.25">
      <c r="A320" t="s">
        <v>399</v>
      </c>
      <c r="B320" t="s">
        <v>464</v>
      </c>
    </row>
    <row r="321" spans="1:13" x14ac:dyDescent="0.25">
      <c r="A321" t="s">
        <v>400</v>
      </c>
      <c r="C321">
        <v>1</v>
      </c>
      <c r="D321">
        <v>2</v>
      </c>
      <c r="E321">
        <v>3</v>
      </c>
      <c r="F321">
        <v>4</v>
      </c>
      <c r="G321">
        <v>5</v>
      </c>
      <c r="H321">
        <v>6</v>
      </c>
      <c r="I321">
        <v>7</v>
      </c>
      <c r="J321">
        <v>8</v>
      </c>
      <c r="K321">
        <v>9</v>
      </c>
      <c r="L321">
        <v>10</v>
      </c>
      <c r="M321">
        <v>11</v>
      </c>
    </row>
    <row r="322" spans="1:13" x14ac:dyDescent="0.25">
      <c r="A322" t="s">
        <v>401</v>
      </c>
      <c r="C322">
        <v>0</v>
      </c>
      <c r="D322">
        <v>1</v>
      </c>
      <c r="E322">
        <v>2</v>
      </c>
      <c r="F322">
        <v>3</v>
      </c>
      <c r="G322">
        <v>4</v>
      </c>
      <c r="H322">
        <v>5</v>
      </c>
      <c r="I322">
        <v>6</v>
      </c>
      <c r="J322">
        <v>7</v>
      </c>
      <c r="K322">
        <v>8</v>
      </c>
      <c r="L322">
        <v>9</v>
      </c>
      <c r="M322">
        <v>10</v>
      </c>
    </row>
    <row r="323" spans="1:13" x14ac:dyDescent="0.25">
      <c r="A323" t="s">
        <v>402</v>
      </c>
      <c r="C323">
        <v>751856</v>
      </c>
      <c r="D323">
        <v>941</v>
      </c>
      <c r="E323">
        <v>13399</v>
      </c>
      <c r="F323">
        <v>160993</v>
      </c>
      <c r="G323">
        <v>108559</v>
      </c>
      <c r="H323">
        <v>12724</v>
      </c>
      <c r="I323">
        <v>104</v>
      </c>
      <c r="J323">
        <v>0</v>
      </c>
      <c r="K323">
        <v>0</v>
      </c>
      <c r="L323">
        <v>0</v>
      </c>
      <c r="M323">
        <v>0</v>
      </c>
    </row>
    <row r="324" spans="1:13" x14ac:dyDescent="0.25">
      <c r="A324" t="s">
        <v>403</v>
      </c>
      <c r="C324">
        <v>71.7</v>
      </c>
      <c r="D324">
        <v>0.09</v>
      </c>
      <c r="E324">
        <v>1.28</v>
      </c>
      <c r="F324">
        <v>15.35</v>
      </c>
      <c r="G324">
        <v>10.35</v>
      </c>
      <c r="H324">
        <v>1.21</v>
      </c>
      <c r="I324">
        <v>0.01</v>
      </c>
      <c r="J324">
        <v>0</v>
      </c>
      <c r="K324">
        <v>0</v>
      </c>
      <c r="L324">
        <v>0</v>
      </c>
      <c r="M324">
        <v>0</v>
      </c>
    </row>
    <row r="325" spans="1:13" x14ac:dyDescent="0.25">
      <c r="A325" t="s">
        <v>404</v>
      </c>
      <c r="B325">
        <v>0.96245000000000003</v>
      </c>
    </row>
    <row r="326" spans="1:13" x14ac:dyDescent="0.25">
      <c r="A326" t="s">
        <v>405</v>
      </c>
      <c r="B326">
        <v>3.4011800000000001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F18A-2F84-4EDD-8C9D-A246475FD405}">
  <dimension ref="A1:O111"/>
  <sheetViews>
    <sheetView topLeftCell="A49" workbookViewId="0">
      <selection activeCell="C91" sqref="C91"/>
    </sheetView>
  </sheetViews>
  <sheetFormatPr defaultRowHeight="15" x14ac:dyDescent="0.25"/>
  <cols>
    <col min="1" max="1" width="51" bestFit="1" customWidth="1"/>
    <col min="3" max="3" width="54.140625" bestFit="1" customWidth="1"/>
    <col min="13" max="13" width="51" bestFit="1" customWidth="1"/>
    <col min="15" max="15" width="54.140625" bestFit="1" customWidth="1"/>
  </cols>
  <sheetData>
    <row r="1" spans="1:15" x14ac:dyDescent="0.25">
      <c r="A1" t="s">
        <v>330</v>
      </c>
      <c r="C1" t="s">
        <v>330</v>
      </c>
      <c r="M1" t="s">
        <v>331</v>
      </c>
      <c r="O1" t="s">
        <v>331</v>
      </c>
    </row>
    <row r="2" spans="1:15" x14ac:dyDescent="0.25">
      <c r="A2" s="1" t="s">
        <v>1</v>
      </c>
      <c r="C2" s="1" t="s">
        <v>1</v>
      </c>
      <c r="M2" s="1" t="s">
        <v>1</v>
      </c>
      <c r="O2" s="1" t="s">
        <v>1</v>
      </c>
    </row>
    <row r="3" spans="1:15" x14ac:dyDescent="0.25">
      <c r="A3" s="1" t="s">
        <v>2</v>
      </c>
      <c r="C3" s="1" t="s">
        <v>2</v>
      </c>
      <c r="M3" s="1" t="s">
        <v>2</v>
      </c>
      <c r="O3" s="1" t="s">
        <v>2</v>
      </c>
    </row>
    <row r="4" spans="1:15" x14ac:dyDescent="0.25">
      <c r="A4" s="1" t="s">
        <v>2</v>
      </c>
      <c r="C4" s="1" t="s">
        <v>2</v>
      </c>
      <c r="M4" s="1" t="s">
        <v>2</v>
      </c>
      <c r="O4" s="1" t="s">
        <v>2</v>
      </c>
    </row>
    <row r="5" spans="1:15" x14ac:dyDescent="0.25">
      <c r="A5" s="1" t="s">
        <v>111</v>
      </c>
      <c r="C5" s="1" t="s">
        <v>165</v>
      </c>
      <c r="M5" s="1" t="s">
        <v>297</v>
      </c>
      <c r="O5" s="1" t="s">
        <v>249</v>
      </c>
    </row>
    <row r="6" spans="1:15" x14ac:dyDescent="0.25">
      <c r="A6" s="1" t="s">
        <v>112</v>
      </c>
      <c r="C6" s="1" t="s">
        <v>166</v>
      </c>
      <c r="M6" s="1" t="s">
        <v>112</v>
      </c>
      <c r="O6" s="1" t="s">
        <v>166</v>
      </c>
    </row>
    <row r="7" spans="1:15" x14ac:dyDescent="0.25">
      <c r="A7" s="1" t="s">
        <v>113</v>
      </c>
      <c r="C7" s="1" t="s">
        <v>167</v>
      </c>
      <c r="M7" s="1" t="s">
        <v>298</v>
      </c>
      <c r="O7" s="1" t="s">
        <v>250</v>
      </c>
    </row>
    <row r="8" spans="1:15" x14ac:dyDescent="0.25">
      <c r="A8" s="1" t="s">
        <v>2</v>
      </c>
      <c r="C8" s="1" t="s">
        <v>2</v>
      </c>
      <c r="M8" s="1" t="s">
        <v>2</v>
      </c>
      <c r="O8" s="1" t="s">
        <v>2</v>
      </c>
    </row>
    <row r="9" spans="1:15" x14ac:dyDescent="0.25">
      <c r="A9" s="1" t="s">
        <v>114</v>
      </c>
      <c r="C9" s="1" t="s">
        <v>168</v>
      </c>
      <c r="M9" s="1" t="s">
        <v>299</v>
      </c>
      <c r="O9" s="1" t="s">
        <v>251</v>
      </c>
    </row>
    <row r="10" spans="1:15" x14ac:dyDescent="0.25">
      <c r="A10" s="1" t="s">
        <v>115</v>
      </c>
      <c r="C10" s="1" t="s">
        <v>169</v>
      </c>
      <c r="M10" s="1" t="s">
        <v>115</v>
      </c>
      <c r="O10" s="1" t="s">
        <v>169</v>
      </c>
    </row>
    <row r="11" spans="1:15" x14ac:dyDescent="0.25">
      <c r="A11" s="1" t="s">
        <v>116</v>
      </c>
      <c r="C11" s="1" t="s">
        <v>170</v>
      </c>
      <c r="M11" s="1" t="s">
        <v>300</v>
      </c>
      <c r="O11" s="1" t="s">
        <v>252</v>
      </c>
    </row>
    <row r="12" spans="1:15" x14ac:dyDescent="0.25">
      <c r="A12" s="1" t="s">
        <v>2</v>
      </c>
      <c r="C12" s="1" t="s">
        <v>2</v>
      </c>
      <c r="M12" s="1" t="s">
        <v>2</v>
      </c>
      <c r="O12" s="1" t="s">
        <v>2</v>
      </c>
    </row>
    <row r="13" spans="1:15" x14ac:dyDescent="0.25">
      <c r="A13" s="1" t="s">
        <v>117</v>
      </c>
      <c r="C13" s="1" t="s">
        <v>171</v>
      </c>
      <c r="M13" s="1" t="s">
        <v>301</v>
      </c>
      <c r="O13" s="1" t="s">
        <v>253</v>
      </c>
    </row>
    <row r="14" spans="1:15" x14ac:dyDescent="0.25">
      <c r="A14" s="1" t="s">
        <v>118</v>
      </c>
      <c r="C14" s="1" t="s">
        <v>172</v>
      </c>
      <c r="M14" s="1" t="s">
        <v>118</v>
      </c>
      <c r="O14" s="1" t="s">
        <v>172</v>
      </c>
    </row>
    <row r="15" spans="1:15" x14ac:dyDescent="0.25">
      <c r="A15" s="1" t="s">
        <v>119</v>
      </c>
      <c r="C15" s="1" t="s">
        <v>173</v>
      </c>
      <c r="M15" s="1" t="s">
        <v>302</v>
      </c>
      <c r="O15" s="1" t="s">
        <v>254</v>
      </c>
    </row>
    <row r="16" spans="1:15" x14ac:dyDescent="0.25">
      <c r="A16" s="1" t="s">
        <v>2</v>
      </c>
      <c r="C16" s="1" t="s">
        <v>2</v>
      </c>
      <c r="M16" s="1" t="s">
        <v>2</v>
      </c>
      <c r="O16" s="1" t="s">
        <v>2</v>
      </c>
    </row>
    <row r="17" spans="1:15" x14ac:dyDescent="0.25">
      <c r="A17" s="1" t="s">
        <v>120</v>
      </c>
      <c r="C17" s="1" t="s">
        <v>174</v>
      </c>
      <c r="M17" s="1" t="s">
        <v>303</v>
      </c>
      <c r="O17" s="1" t="s">
        <v>255</v>
      </c>
    </row>
    <row r="18" spans="1:15" x14ac:dyDescent="0.25">
      <c r="A18" s="1" t="s">
        <v>121</v>
      </c>
      <c r="C18" s="1" t="s">
        <v>175</v>
      </c>
      <c r="M18" s="1" t="s">
        <v>121</v>
      </c>
      <c r="O18" s="1" t="s">
        <v>175</v>
      </c>
    </row>
    <row r="19" spans="1:15" x14ac:dyDescent="0.25">
      <c r="A19" s="1" t="s">
        <v>122</v>
      </c>
      <c r="C19" s="1" t="s">
        <v>176</v>
      </c>
      <c r="M19" s="1" t="s">
        <v>122</v>
      </c>
      <c r="O19" s="1" t="s">
        <v>256</v>
      </c>
    </row>
    <row r="20" spans="1:15" x14ac:dyDescent="0.25">
      <c r="A20" s="1" t="s">
        <v>2</v>
      </c>
      <c r="C20" s="1" t="s">
        <v>2</v>
      </c>
      <c r="M20" s="1" t="s">
        <v>2</v>
      </c>
      <c r="O20" s="1" t="s">
        <v>2</v>
      </c>
    </row>
    <row r="21" spans="1:15" x14ac:dyDescent="0.25">
      <c r="A21" s="1" t="s">
        <v>123</v>
      </c>
      <c r="C21" s="1" t="s">
        <v>177</v>
      </c>
      <c r="M21" s="1" t="s">
        <v>304</v>
      </c>
      <c r="O21" s="1" t="s">
        <v>257</v>
      </c>
    </row>
    <row r="22" spans="1:15" x14ac:dyDescent="0.25">
      <c r="A22" s="1" t="s">
        <v>124</v>
      </c>
      <c r="C22" s="1" t="s">
        <v>178</v>
      </c>
      <c r="K22" s="2"/>
      <c r="M22" s="1" t="s">
        <v>124</v>
      </c>
      <c r="O22" s="1" t="s">
        <v>178</v>
      </c>
    </row>
    <row r="23" spans="1:15" x14ac:dyDescent="0.25">
      <c r="A23" s="1" t="s">
        <v>125</v>
      </c>
      <c r="C23" s="1" t="s">
        <v>179</v>
      </c>
      <c r="K23" s="2"/>
      <c r="M23" s="1" t="s">
        <v>125</v>
      </c>
      <c r="O23" s="1" t="s">
        <v>179</v>
      </c>
    </row>
    <row r="24" spans="1:15" x14ac:dyDescent="0.25">
      <c r="A24" s="1" t="s">
        <v>2</v>
      </c>
      <c r="C24" s="1" t="s">
        <v>2</v>
      </c>
      <c r="K24" s="2"/>
      <c r="M24" s="1" t="s">
        <v>2</v>
      </c>
      <c r="O24" s="1" t="s">
        <v>2</v>
      </c>
    </row>
    <row r="25" spans="1:15" x14ac:dyDescent="0.25">
      <c r="A25" s="1" t="s">
        <v>126</v>
      </c>
      <c r="C25" s="1" t="s">
        <v>180</v>
      </c>
      <c r="M25" s="1" t="s">
        <v>305</v>
      </c>
      <c r="O25" s="1" t="s">
        <v>258</v>
      </c>
    </row>
    <row r="26" spans="1:15" x14ac:dyDescent="0.25">
      <c r="A26" s="1" t="s">
        <v>127</v>
      </c>
      <c r="C26" s="1" t="s">
        <v>181</v>
      </c>
      <c r="M26" s="1" t="s">
        <v>127</v>
      </c>
      <c r="O26" s="1" t="s">
        <v>181</v>
      </c>
    </row>
    <row r="27" spans="1:15" x14ac:dyDescent="0.25">
      <c r="A27" s="1" t="s">
        <v>128</v>
      </c>
      <c r="C27" s="1" t="s">
        <v>182</v>
      </c>
      <c r="M27" s="1" t="s">
        <v>128</v>
      </c>
      <c r="O27" s="1" t="s">
        <v>182</v>
      </c>
    </row>
    <row r="28" spans="1:15" x14ac:dyDescent="0.25">
      <c r="A28" s="1" t="s">
        <v>2</v>
      </c>
      <c r="C28" s="1" t="s">
        <v>2</v>
      </c>
      <c r="M28" s="1" t="s">
        <v>2</v>
      </c>
      <c r="O28" s="1" t="s">
        <v>2</v>
      </c>
    </row>
    <row r="29" spans="1:15" x14ac:dyDescent="0.25">
      <c r="A29" s="1" t="s">
        <v>129</v>
      </c>
      <c r="C29" s="1" t="s">
        <v>183</v>
      </c>
      <c r="M29" s="1" t="s">
        <v>306</v>
      </c>
      <c r="O29" s="1" t="s">
        <v>259</v>
      </c>
    </row>
    <row r="30" spans="1:15" x14ac:dyDescent="0.25">
      <c r="A30" s="1" t="s">
        <v>130</v>
      </c>
      <c r="C30" s="1" t="s">
        <v>184</v>
      </c>
      <c r="K30" s="2"/>
      <c r="M30" s="1" t="s">
        <v>130</v>
      </c>
      <c r="O30" s="1" t="s">
        <v>184</v>
      </c>
    </row>
    <row r="31" spans="1:15" x14ac:dyDescent="0.25">
      <c r="A31" s="1" t="s">
        <v>131</v>
      </c>
      <c r="C31" s="1" t="s">
        <v>185</v>
      </c>
      <c r="M31" s="1" t="s">
        <v>307</v>
      </c>
      <c r="O31" s="1" t="s">
        <v>260</v>
      </c>
    </row>
    <row r="32" spans="1:15" x14ac:dyDescent="0.25">
      <c r="A32" s="1" t="s">
        <v>2</v>
      </c>
      <c r="C32" s="1" t="s">
        <v>2</v>
      </c>
      <c r="M32" s="1" t="s">
        <v>2</v>
      </c>
      <c r="O32" s="1" t="s">
        <v>2</v>
      </c>
    </row>
    <row r="33" spans="1:15" x14ac:dyDescent="0.25">
      <c r="A33" s="1" t="s">
        <v>132</v>
      </c>
      <c r="C33" s="1" t="s">
        <v>186</v>
      </c>
      <c r="M33" s="1" t="s">
        <v>308</v>
      </c>
      <c r="O33" s="1" t="s">
        <v>261</v>
      </c>
    </row>
    <row r="34" spans="1:15" x14ac:dyDescent="0.25">
      <c r="A34" s="1" t="s">
        <v>133</v>
      </c>
      <c r="C34" s="1" t="s">
        <v>187</v>
      </c>
      <c r="M34" s="1" t="s">
        <v>133</v>
      </c>
      <c r="O34" s="1" t="s">
        <v>187</v>
      </c>
    </row>
    <row r="35" spans="1:15" x14ac:dyDescent="0.25">
      <c r="A35" s="1" t="s">
        <v>134</v>
      </c>
      <c r="C35" s="1" t="s">
        <v>188</v>
      </c>
      <c r="M35" s="1" t="s">
        <v>309</v>
      </c>
      <c r="O35" s="1" t="s">
        <v>262</v>
      </c>
    </row>
    <row r="36" spans="1:15" x14ac:dyDescent="0.25">
      <c r="A36" s="1" t="s">
        <v>2</v>
      </c>
      <c r="C36" s="1" t="s">
        <v>2</v>
      </c>
      <c r="M36" s="1" t="s">
        <v>2</v>
      </c>
      <c r="O36" s="1" t="s">
        <v>2</v>
      </c>
    </row>
    <row r="37" spans="1:15" x14ac:dyDescent="0.25">
      <c r="A37" s="1" t="s">
        <v>135</v>
      </c>
      <c r="C37" s="1" t="s">
        <v>189</v>
      </c>
      <c r="M37" s="1" t="s">
        <v>310</v>
      </c>
      <c r="O37" s="1" t="s">
        <v>263</v>
      </c>
    </row>
    <row r="38" spans="1:15" x14ac:dyDescent="0.25">
      <c r="A38" s="1" t="s">
        <v>136</v>
      </c>
      <c r="C38" s="1" t="s">
        <v>190</v>
      </c>
      <c r="M38" s="1" t="s">
        <v>136</v>
      </c>
      <c r="O38" s="1" t="s">
        <v>190</v>
      </c>
    </row>
    <row r="39" spans="1:15" x14ac:dyDescent="0.25">
      <c r="A39" s="1" t="s">
        <v>137</v>
      </c>
      <c r="C39" s="1" t="s">
        <v>191</v>
      </c>
      <c r="M39" s="1" t="s">
        <v>311</v>
      </c>
      <c r="O39" s="1" t="s">
        <v>264</v>
      </c>
    </row>
    <row r="40" spans="1:15" x14ac:dyDescent="0.25">
      <c r="A40" s="1" t="s">
        <v>2</v>
      </c>
      <c r="C40" s="1" t="s">
        <v>2</v>
      </c>
      <c r="M40" s="1" t="s">
        <v>2</v>
      </c>
      <c r="O40" s="1" t="s">
        <v>2</v>
      </c>
    </row>
    <row r="41" spans="1:15" x14ac:dyDescent="0.25">
      <c r="A41" s="1" t="s">
        <v>138</v>
      </c>
      <c r="C41" s="1" t="s">
        <v>192</v>
      </c>
      <c r="M41" s="1" t="s">
        <v>312</v>
      </c>
      <c r="O41" s="1" t="s">
        <v>265</v>
      </c>
    </row>
    <row r="42" spans="1:15" x14ac:dyDescent="0.25">
      <c r="A42" s="1" t="s">
        <v>139</v>
      </c>
      <c r="C42" s="1" t="s">
        <v>193</v>
      </c>
      <c r="M42" s="1" t="s">
        <v>139</v>
      </c>
      <c r="O42" s="1" t="s">
        <v>193</v>
      </c>
    </row>
    <row r="43" spans="1:15" x14ac:dyDescent="0.25">
      <c r="A43" s="1" t="s">
        <v>140</v>
      </c>
      <c r="C43" s="1" t="s">
        <v>194</v>
      </c>
      <c r="M43" s="1" t="s">
        <v>313</v>
      </c>
      <c r="O43" s="1" t="s">
        <v>266</v>
      </c>
    </row>
    <row r="44" spans="1:15" x14ac:dyDescent="0.25">
      <c r="A44" s="1" t="s">
        <v>2</v>
      </c>
      <c r="C44" s="1" t="s">
        <v>2</v>
      </c>
      <c r="M44" s="1" t="s">
        <v>2</v>
      </c>
      <c r="O44" s="1" t="s">
        <v>2</v>
      </c>
    </row>
    <row r="45" spans="1:15" x14ac:dyDescent="0.25">
      <c r="A45" s="1" t="s">
        <v>141</v>
      </c>
      <c r="C45" s="1" t="s">
        <v>195</v>
      </c>
      <c r="M45" s="1" t="s">
        <v>314</v>
      </c>
      <c r="O45" s="1" t="s">
        <v>267</v>
      </c>
    </row>
    <row r="46" spans="1:15" x14ac:dyDescent="0.25">
      <c r="A46" s="1" t="s">
        <v>142</v>
      </c>
      <c r="C46" s="1" t="s">
        <v>196</v>
      </c>
      <c r="M46" s="1" t="s">
        <v>142</v>
      </c>
      <c r="O46" s="1" t="s">
        <v>196</v>
      </c>
    </row>
    <row r="47" spans="1:15" x14ac:dyDescent="0.25">
      <c r="A47" s="1" t="s">
        <v>143</v>
      </c>
      <c r="C47" s="1" t="s">
        <v>197</v>
      </c>
      <c r="M47" s="1" t="s">
        <v>315</v>
      </c>
      <c r="O47" s="1" t="s">
        <v>268</v>
      </c>
    </row>
    <row r="48" spans="1:15" x14ac:dyDescent="0.25">
      <c r="A48" s="1" t="s">
        <v>2</v>
      </c>
      <c r="C48" s="1" t="s">
        <v>2</v>
      </c>
      <c r="M48" s="1" t="s">
        <v>2</v>
      </c>
      <c r="O48" s="1" t="s">
        <v>2</v>
      </c>
    </row>
    <row r="49" spans="1:15" x14ac:dyDescent="0.25">
      <c r="A49" s="1" t="s">
        <v>144</v>
      </c>
      <c r="C49" s="1" t="s">
        <v>198</v>
      </c>
      <c r="M49" s="1" t="s">
        <v>316</v>
      </c>
      <c r="O49" s="1" t="s">
        <v>269</v>
      </c>
    </row>
    <row r="50" spans="1:15" x14ac:dyDescent="0.25">
      <c r="A50" s="1" t="s">
        <v>145</v>
      </c>
      <c r="C50" s="1" t="s">
        <v>199</v>
      </c>
      <c r="M50" s="1" t="s">
        <v>145</v>
      </c>
      <c r="O50" s="1" t="s">
        <v>199</v>
      </c>
    </row>
    <row r="51" spans="1:15" x14ac:dyDescent="0.25">
      <c r="A51" s="1" t="s">
        <v>146</v>
      </c>
      <c r="C51" s="1" t="s">
        <v>200</v>
      </c>
      <c r="M51" s="1" t="s">
        <v>317</v>
      </c>
      <c r="O51" s="1" t="s">
        <v>270</v>
      </c>
    </row>
    <row r="52" spans="1:15" x14ac:dyDescent="0.25">
      <c r="A52" s="1" t="s">
        <v>2</v>
      </c>
      <c r="C52" s="1" t="s">
        <v>2</v>
      </c>
      <c r="M52" s="1" t="s">
        <v>2</v>
      </c>
      <c r="O52" s="1" t="s">
        <v>2</v>
      </c>
    </row>
    <row r="53" spans="1:15" x14ac:dyDescent="0.25">
      <c r="A53" s="1" t="s">
        <v>147</v>
      </c>
      <c r="C53" s="1" t="s">
        <v>201</v>
      </c>
      <c r="M53" s="1" t="s">
        <v>318</v>
      </c>
      <c r="O53" s="1" t="s">
        <v>271</v>
      </c>
    </row>
    <row r="54" spans="1:15" x14ac:dyDescent="0.25">
      <c r="A54" s="1" t="s">
        <v>148</v>
      </c>
      <c r="C54" s="1" t="s">
        <v>202</v>
      </c>
      <c r="M54" s="1" t="s">
        <v>148</v>
      </c>
      <c r="O54" s="1" t="s">
        <v>202</v>
      </c>
    </row>
    <row r="55" spans="1:15" x14ac:dyDescent="0.25">
      <c r="A55" s="1" t="s">
        <v>149</v>
      </c>
      <c r="C55" s="1" t="s">
        <v>203</v>
      </c>
      <c r="M55" s="1" t="s">
        <v>319</v>
      </c>
      <c r="O55" s="1" t="s">
        <v>203</v>
      </c>
    </row>
    <row r="56" spans="1:15" x14ac:dyDescent="0.25">
      <c r="A56" s="1" t="s">
        <v>2</v>
      </c>
      <c r="C56" s="1" t="s">
        <v>2</v>
      </c>
      <c r="M56" s="1" t="s">
        <v>2</v>
      </c>
      <c r="O56" s="1" t="s">
        <v>2</v>
      </c>
    </row>
    <row r="57" spans="1:15" x14ac:dyDescent="0.25">
      <c r="A57" s="1" t="s">
        <v>150</v>
      </c>
      <c r="C57" s="1" t="s">
        <v>204</v>
      </c>
      <c r="M57" s="1" t="s">
        <v>320</v>
      </c>
      <c r="O57" s="1" t="s">
        <v>272</v>
      </c>
    </row>
    <row r="58" spans="1:15" x14ac:dyDescent="0.25">
      <c r="A58" s="1" t="s">
        <v>151</v>
      </c>
      <c r="C58" s="1" t="s">
        <v>205</v>
      </c>
      <c r="M58" s="1" t="s">
        <v>151</v>
      </c>
      <c r="O58" s="1" t="s">
        <v>205</v>
      </c>
    </row>
    <row r="59" spans="1:15" x14ac:dyDescent="0.25">
      <c r="A59" s="1" t="s">
        <v>152</v>
      </c>
      <c r="C59" s="1" t="s">
        <v>206</v>
      </c>
      <c r="M59" s="1" t="s">
        <v>321</v>
      </c>
      <c r="O59" s="1" t="s">
        <v>206</v>
      </c>
    </row>
    <row r="60" spans="1:15" x14ac:dyDescent="0.25">
      <c r="A60" s="1" t="s">
        <v>2</v>
      </c>
      <c r="C60" s="1" t="s">
        <v>2</v>
      </c>
      <c r="M60" s="1" t="s">
        <v>2</v>
      </c>
      <c r="O60" s="1" t="s">
        <v>2</v>
      </c>
    </row>
    <row r="61" spans="1:15" x14ac:dyDescent="0.25">
      <c r="A61" s="1" t="s">
        <v>153</v>
      </c>
      <c r="C61" s="1" t="s">
        <v>207</v>
      </c>
      <c r="M61" s="1" t="s">
        <v>322</v>
      </c>
      <c r="O61" s="1" t="s">
        <v>273</v>
      </c>
    </row>
    <row r="62" spans="1:15" x14ac:dyDescent="0.25">
      <c r="A62" s="1" t="s">
        <v>154</v>
      </c>
      <c r="C62" s="1" t="s">
        <v>208</v>
      </c>
      <c r="M62" s="1" t="s">
        <v>154</v>
      </c>
      <c r="O62" s="1" t="s">
        <v>208</v>
      </c>
    </row>
    <row r="63" spans="1:15" x14ac:dyDescent="0.25">
      <c r="A63" s="1" t="s">
        <v>155</v>
      </c>
      <c r="C63" s="1" t="s">
        <v>209</v>
      </c>
      <c r="M63" s="1" t="s">
        <v>323</v>
      </c>
      <c r="O63" s="1" t="s">
        <v>209</v>
      </c>
    </row>
    <row r="64" spans="1:15" x14ac:dyDescent="0.25">
      <c r="A64" s="1" t="s">
        <v>2</v>
      </c>
      <c r="C64" s="1" t="s">
        <v>2</v>
      </c>
      <c r="M64" s="1" t="s">
        <v>2</v>
      </c>
      <c r="O64" s="1" t="s">
        <v>2</v>
      </c>
    </row>
    <row r="65" spans="1:15" x14ac:dyDescent="0.25">
      <c r="A65" s="1" t="s">
        <v>156</v>
      </c>
      <c r="C65" s="1" t="s">
        <v>210</v>
      </c>
      <c r="M65" s="1" t="s">
        <v>324</v>
      </c>
      <c r="O65" s="1" t="s">
        <v>274</v>
      </c>
    </row>
    <row r="66" spans="1:15" x14ac:dyDescent="0.25">
      <c r="A66" s="1" t="s">
        <v>157</v>
      </c>
      <c r="C66" s="1" t="s">
        <v>211</v>
      </c>
      <c r="M66" s="1" t="s">
        <v>157</v>
      </c>
      <c r="O66" s="1" t="s">
        <v>211</v>
      </c>
    </row>
    <row r="67" spans="1:15" x14ac:dyDescent="0.25">
      <c r="A67" s="1" t="s">
        <v>158</v>
      </c>
      <c r="C67" s="1" t="s">
        <v>212</v>
      </c>
      <c r="M67" s="1" t="s">
        <v>325</v>
      </c>
      <c r="O67" s="1" t="s">
        <v>275</v>
      </c>
    </row>
    <row r="68" spans="1:15" x14ac:dyDescent="0.25">
      <c r="A68" s="1" t="s">
        <v>2</v>
      </c>
      <c r="C68" s="1" t="s">
        <v>2</v>
      </c>
      <c r="M68" s="1" t="s">
        <v>2</v>
      </c>
      <c r="O68" s="1" t="s">
        <v>2</v>
      </c>
    </row>
    <row r="69" spans="1:15" x14ac:dyDescent="0.25">
      <c r="A69" s="1" t="s">
        <v>159</v>
      </c>
      <c r="C69" s="1" t="s">
        <v>213</v>
      </c>
      <c r="M69" s="1" t="s">
        <v>326</v>
      </c>
      <c r="O69" s="1" t="s">
        <v>276</v>
      </c>
    </row>
    <row r="70" spans="1:15" x14ac:dyDescent="0.25">
      <c r="A70" s="1" t="s">
        <v>160</v>
      </c>
      <c r="C70" s="1" t="s">
        <v>214</v>
      </c>
      <c r="M70" s="1" t="s">
        <v>160</v>
      </c>
      <c r="O70" s="1" t="s">
        <v>214</v>
      </c>
    </row>
    <row r="71" spans="1:15" x14ac:dyDescent="0.25">
      <c r="A71" s="1" t="s">
        <v>161</v>
      </c>
      <c r="C71" s="1" t="s">
        <v>215</v>
      </c>
      <c r="M71" s="1" t="s">
        <v>327</v>
      </c>
      <c r="O71" s="1" t="s">
        <v>277</v>
      </c>
    </row>
    <row r="72" spans="1:15" x14ac:dyDescent="0.25">
      <c r="A72" s="1" t="s">
        <v>2</v>
      </c>
      <c r="C72" s="1" t="s">
        <v>2</v>
      </c>
      <c r="M72" s="1" t="s">
        <v>2</v>
      </c>
      <c r="O72" s="1" t="s">
        <v>2</v>
      </c>
    </row>
    <row r="73" spans="1:15" x14ac:dyDescent="0.25">
      <c r="A73" s="1" t="s">
        <v>162</v>
      </c>
      <c r="C73" s="1" t="s">
        <v>216</v>
      </c>
      <c r="M73" s="1" t="s">
        <v>328</v>
      </c>
      <c r="O73" s="1" t="s">
        <v>278</v>
      </c>
    </row>
    <row r="74" spans="1:15" x14ac:dyDescent="0.25">
      <c r="A74" s="1" t="s">
        <v>163</v>
      </c>
      <c r="C74" s="1" t="s">
        <v>217</v>
      </c>
      <c r="M74" s="1" t="s">
        <v>163</v>
      </c>
      <c r="O74" s="1" t="s">
        <v>217</v>
      </c>
    </row>
    <row r="75" spans="1:15" x14ac:dyDescent="0.25">
      <c r="A75" s="1" t="s">
        <v>164</v>
      </c>
      <c r="C75" s="1" t="s">
        <v>218</v>
      </c>
      <c r="M75" s="1" t="s">
        <v>329</v>
      </c>
      <c r="O75" s="1" t="s">
        <v>279</v>
      </c>
    </row>
    <row r="76" spans="1:15" x14ac:dyDescent="0.25">
      <c r="C76" s="1" t="s">
        <v>2</v>
      </c>
      <c r="O76" s="1" t="s">
        <v>2</v>
      </c>
    </row>
    <row r="77" spans="1:15" x14ac:dyDescent="0.25">
      <c r="C77" s="1" t="s">
        <v>219</v>
      </c>
      <c r="O77" s="1" t="s">
        <v>280</v>
      </c>
    </row>
    <row r="78" spans="1:15" x14ac:dyDescent="0.25">
      <c r="C78" s="1" t="s">
        <v>220</v>
      </c>
      <c r="O78" s="1" t="s">
        <v>220</v>
      </c>
    </row>
    <row r="79" spans="1:15" x14ac:dyDescent="0.25">
      <c r="C79" s="1" t="s">
        <v>221</v>
      </c>
      <c r="O79" s="1" t="s">
        <v>281</v>
      </c>
    </row>
    <row r="80" spans="1:15" x14ac:dyDescent="0.25">
      <c r="C80" s="1" t="s">
        <v>2</v>
      </c>
      <c r="O80" s="1" t="s">
        <v>2</v>
      </c>
    </row>
    <row r="81" spans="3:15" x14ac:dyDescent="0.25">
      <c r="C81" s="1" t="s">
        <v>222</v>
      </c>
      <c r="O81" s="1" t="s">
        <v>282</v>
      </c>
    </row>
    <row r="82" spans="3:15" x14ac:dyDescent="0.25">
      <c r="C82" s="1" t="s">
        <v>223</v>
      </c>
      <c r="O82" s="1" t="s">
        <v>223</v>
      </c>
    </row>
    <row r="83" spans="3:15" x14ac:dyDescent="0.25">
      <c r="C83" s="1" t="s">
        <v>224</v>
      </c>
      <c r="O83" s="1" t="s">
        <v>283</v>
      </c>
    </row>
    <row r="84" spans="3:15" x14ac:dyDescent="0.25">
      <c r="C84" s="1" t="s">
        <v>2</v>
      </c>
      <c r="O84" s="1" t="s">
        <v>2</v>
      </c>
    </row>
    <row r="85" spans="3:15" x14ac:dyDescent="0.25">
      <c r="C85" s="1" t="s">
        <v>225</v>
      </c>
      <c r="O85" s="1" t="s">
        <v>284</v>
      </c>
    </row>
    <row r="86" spans="3:15" x14ac:dyDescent="0.25">
      <c r="C86" s="1" t="s">
        <v>226</v>
      </c>
      <c r="O86" s="1" t="s">
        <v>226</v>
      </c>
    </row>
    <row r="87" spans="3:15" x14ac:dyDescent="0.25">
      <c r="C87" s="1" t="s">
        <v>227</v>
      </c>
      <c r="O87" s="1" t="s">
        <v>285</v>
      </c>
    </row>
    <row r="88" spans="3:15" x14ac:dyDescent="0.25">
      <c r="C88" s="1" t="s">
        <v>2</v>
      </c>
      <c r="O88" s="1" t="s">
        <v>2</v>
      </c>
    </row>
    <row r="89" spans="3:15" x14ac:dyDescent="0.25">
      <c r="C89" s="1" t="s">
        <v>228</v>
      </c>
      <c r="O89" s="1" t="s">
        <v>286</v>
      </c>
    </row>
    <row r="90" spans="3:15" x14ac:dyDescent="0.25">
      <c r="C90" s="1" t="s">
        <v>229</v>
      </c>
      <c r="O90" s="1" t="s">
        <v>229</v>
      </c>
    </row>
    <row r="91" spans="3:15" x14ac:dyDescent="0.25">
      <c r="C91" s="1" t="s">
        <v>230</v>
      </c>
      <c r="O91" s="1" t="s">
        <v>287</v>
      </c>
    </row>
    <row r="92" spans="3:15" x14ac:dyDescent="0.25">
      <c r="C92" s="1" t="s">
        <v>2</v>
      </c>
      <c r="O92" s="1" t="s">
        <v>2</v>
      </c>
    </row>
    <row r="93" spans="3:15" x14ac:dyDescent="0.25">
      <c r="C93" s="1" t="s">
        <v>231</v>
      </c>
      <c r="O93" s="1" t="s">
        <v>288</v>
      </c>
    </row>
    <row r="94" spans="3:15" x14ac:dyDescent="0.25">
      <c r="C94" s="1" t="s">
        <v>232</v>
      </c>
      <c r="O94" s="1" t="s">
        <v>232</v>
      </c>
    </row>
    <row r="95" spans="3:15" x14ac:dyDescent="0.25">
      <c r="C95" s="1" t="s">
        <v>233</v>
      </c>
      <c r="O95" s="1" t="s">
        <v>289</v>
      </c>
    </row>
    <row r="96" spans="3:15" x14ac:dyDescent="0.25">
      <c r="C96" s="1" t="s">
        <v>2</v>
      </c>
      <c r="O96" s="1" t="s">
        <v>2</v>
      </c>
    </row>
    <row r="97" spans="3:15" x14ac:dyDescent="0.25">
      <c r="C97" s="1" t="s">
        <v>234</v>
      </c>
      <c r="O97" s="1" t="s">
        <v>290</v>
      </c>
    </row>
    <row r="98" spans="3:15" x14ac:dyDescent="0.25">
      <c r="C98" s="1" t="s">
        <v>235</v>
      </c>
      <c r="O98" s="1" t="s">
        <v>235</v>
      </c>
    </row>
    <row r="99" spans="3:15" x14ac:dyDescent="0.25">
      <c r="C99" s="1" t="s">
        <v>236</v>
      </c>
      <c r="O99" s="1" t="s">
        <v>236</v>
      </c>
    </row>
    <row r="100" spans="3:15" x14ac:dyDescent="0.25">
      <c r="C100" s="1" t="s">
        <v>2</v>
      </c>
      <c r="O100" s="1" t="s">
        <v>2</v>
      </c>
    </row>
    <row r="101" spans="3:15" x14ac:dyDescent="0.25">
      <c r="C101" s="1" t="s">
        <v>237</v>
      </c>
      <c r="O101" s="1" t="s">
        <v>291</v>
      </c>
    </row>
    <row r="102" spans="3:15" x14ac:dyDescent="0.25">
      <c r="C102" s="1" t="s">
        <v>238</v>
      </c>
      <c r="O102" s="1" t="s">
        <v>238</v>
      </c>
    </row>
    <row r="103" spans="3:15" x14ac:dyDescent="0.25">
      <c r="C103" s="1" t="s">
        <v>239</v>
      </c>
      <c r="O103" s="1" t="s">
        <v>292</v>
      </c>
    </row>
    <row r="104" spans="3:15" x14ac:dyDescent="0.25">
      <c r="C104" s="1" t="s">
        <v>2</v>
      </c>
      <c r="O104" s="1" t="s">
        <v>2</v>
      </c>
    </row>
    <row r="105" spans="3:15" x14ac:dyDescent="0.25">
      <c r="C105" s="1" t="s">
        <v>240</v>
      </c>
      <c r="O105" s="1" t="s">
        <v>293</v>
      </c>
    </row>
    <row r="106" spans="3:15" x14ac:dyDescent="0.25">
      <c r="C106" s="1" t="s">
        <v>241</v>
      </c>
      <c r="O106" s="1" t="s">
        <v>241</v>
      </c>
    </row>
    <row r="107" spans="3:15" x14ac:dyDescent="0.25">
      <c r="C107" s="1" t="s">
        <v>242</v>
      </c>
      <c r="O107" s="1" t="s">
        <v>294</v>
      </c>
    </row>
    <row r="108" spans="3:15" x14ac:dyDescent="0.25">
      <c r="C108" s="1" t="s">
        <v>2</v>
      </c>
      <c r="O108" s="1" t="s">
        <v>2</v>
      </c>
    </row>
    <row r="109" spans="3:15" x14ac:dyDescent="0.25">
      <c r="C109" s="1" t="s">
        <v>243</v>
      </c>
      <c r="O109" s="1" t="s">
        <v>295</v>
      </c>
    </row>
    <row r="110" spans="3:15" x14ac:dyDescent="0.25">
      <c r="C110" s="1" t="s">
        <v>244</v>
      </c>
      <c r="O110" s="1" t="s">
        <v>244</v>
      </c>
    </row>
    <row r="111" spans="3:15" x14ac:dyDescent="0.25">
      <c r="C111" s="1" t="s">
        <v>245</v>
      </c>
      <c r="O111" s="1" t="s">
        <v>296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8D1E-1128-47B8-A443-4F0474D1F557}">
  <dimension ref="A1:K75"/>
  <sheetViews>
    <sheetView workbookViewId="0">
      <selection activeCell="I19" sqref="I19"/>
    </sheetView>
  </sheetViews>
  <sheetFormatPr defaultRowHeight="15" x14ac:dyDescent="0.25"/>
  <cols>
    <col min="1" max="1" width="44.42578125" bestFit="1" customWidth="1"/>
    <col min="4" max="4" width="44.42578125" bestFit="1" customWidth="1"/>
    <col min="8" max="8" width="16.140625" bestFit="1" customWidth="1"/>
  </cols>
  <sheetData>
    <row r="1" spans="1:11" x14ac:dyDescent="0.25">
      <c r="A1" t="s">
        <v>0</v>
      </c>
      <c r="D1" t="s">
        <v>0</v>
      </c>
      <c r="E1" t="s">
        <v>344</v>
      </c>
    </row>
    <row r="2" spans="1:11" x14ac:dyDescent="0.25">
      <c r="A2" s="1" t="s">
        <v>1</v>
      </c>
      <c r="D2" s="1" t="s">
        <v>1</v>
      </c>
      <c r="E2" s="1"/>
    </row>
    <row r="3" spans="1:11" x14ac:dyDescent="0.25">
      <c r="A3" s="1" t="s">
        <v>2</v>
      </c>
      <c r="D3" s="1" t="s">
        <v>2</v>
      </c>
      <c r="E3" s="1"/>
    </row>
    <row r="4" spans="1:11" x14ac:dyDescent="0.25">
      <c r="A4" s="1" t="s">
        <v>2</v>
      </c>
      <c r="D4" s="1" t="s">
        <v>2</v>
      </c>
      <c r="E4" s="1"/>
    </row>
    <row r="5" spans="1:11" x14ac:dyDescent="0.25">
      <c r="A5" s="1" t="s">
        <v>3</v>
      </c>
      <c r="D5" s="1" t="s">
        <v>57</v>
      </c>
      <c r="E5" s="1" t="s">
        <v>343</v>
      </c>
    </row>
    <row r="6" spans="1:11" x14ac:dyDescent="0.25">
      <c r="A6" s="1" t="s">
        <v>4</v>
      </c>
      <c r="D6" s="1" t="s">
        <v>58</v>
      </c>
      <c r="E6" s="1" t="s">
        <v>346</v>
      </c>
      <c r="I6" t="s">
        <v>340</v>
      </c>
      <c r="J6" t="s">
        <v>341</v>
      </c>
      <c r="K6" t="s">
        <v>342</v>
      </c>
    </row>
    <row r="7" spans="1:11" x14ac:dyDescent="0.25">
      <c r="A7" s="1" t="s">
        <v>5</v>
      </c>
      <c r="D7" s="1" t="s">
        <v>59</v>
      </c>
      <c r="E7" s="1" t="s">
        <v>347</v>
      </c>
      <c r="I7" s="6">
        <v>65.326329999999999</v>
      </c>
      <c r="J7" s="6">
        <v>67.968800000000002</v>
      </c>
      <c r="K7" s="6">
        <v>33.739220000000003</v>
      </c>
    </row>
    <row r="8" spans="1:11" x14ac:dyDescent="0.25">
      <c r="A8" s="1" t="s">
        <v>2</v>
      </c>
      <c r="D8" s="1" t="s">
        <v>2</v>
      </c>
      <c r="E8" s="1" t="s">
        <v>348</v>
      </c>
      <c r="I8" s="6">
        <v>78.613799999999998</v>
      </c>
      <c r="J8" s="6">
        <v>74.865650000000002</v>
      </c>
      <c r="K8" s="6">
        <v>4.6491300000000004</v>
      </c>
    </row>
    <row r="9" spans="1:11" x14ac:dyDescent="0.25">
      <c r="A9" s="1" t="s">
        <v>6</v>
      </c>
      <c r="D9" s="1" t="s">
        <v>60</v>
      </c>
      <c r="E9" s="1"/>
      <c r="I9">
        <v>21.806640000000002</v>
      </c>
      <c r="J9">
        <v>36.30256</v>
      </c>
      <c r="K9">
        <v>2.0781900000000002</v>
      </c>
    </row>
    <row r="10" spans="1:11" x14ac:dyDescent="0.25">
      <c r="A10" s="1" t="s">
        <v>7</v>
      </c>
      <c r="D10" s="1" t="s">
        <v>61</v>
      </c>
      <c r="E10" s="1"/>
      <c r="I10">
        <v>19.893989999999999</v>
      </c>
      <c r="J10">
        <v>30.239799999999999</v>
      </c>
      <c r="K10">
        <v>1.91858</v>
      </c>
    </row>
    <row r="11" spans="1:11" x14ac:dyDescent="0.25">
      <c r="A11" s="1" t="s">
        <v>8</v>
      </c>
      <c r="D11" s="1" t="s">
        <v>62</v>
      </c>
      <c r="E11" s="1"/>
      <c r="I11" s="3">
        <v>1.81938</v>
      </c>
      <c r="J11">
        <v>12.26877</v>
      </c>
      <c r="K11">
        <v>24.129580000000001</v>
      </c>
    </row>
    <row r="12" spans="1:11" x14ac:dyDescent="0.25">
      <c r="A12" s="1" t="s">
        <v>2</v>
      </c>
      <c r="D12" s="1" t="s">
        <v>2</v>
      </c>
      <c r="E12" s="1"/>
      <c r="I12" s="3">
        <v>3.40381</v>
      </c>
      <c r="J12">
        <v>9.6792899999999999</v>
      </c>
      <c r="K12">
        <v>21.652830000000002</v>
      </c>
    </row>
    <row r="13" spans="1:11" x14ac:dyDescent="0.25">
      <c r="A13" s="1" t="s">
        <v>9</v>
      </c>
      <c r="D13" s="1" t="s">
        <v>63</v>
      </c>
      <c r="E13" s="1"/>
      <c r="I13" s="3">
        <v>0.82901999999999998</v>
      </c>
      <c r="J13">
        <v>33.939779999999999</v>
      </c>
      <c r="K13">
        <v>41.80097</v>
      </c>
    </row>
    <row r="14" spans="1:11" x14ac:dyDescent="0.25">
      <c r="A14" s="1" t="s">
        <v>10</v>
      </c>
      <c r="D14" s="1" t="s">
        <v>64</v>
      </c>
      <c r="E14" s="1"/>
      <c r="I14">
        <v>7.5470600000000001</v>
      </c>
      <c r="J14">
        <v>21.38654</v>
      </c>
      <c r="K14">
        <v>33.207030000000003</v>
      </c>
    </row>
    <row r="15" spans="1:11" x14ac:dyDescent="0.25">
      <c r="A15" s="1" t="s">
        <v>11</v>
      </c>
      <c r="D15" s="1" t="s">
        <v>65</v>
      </c>
      <c r="E15" s="1"/>
      <c r="I15">
        <v>10.435919999999999</v>
      </c>
      <c r="J15">
        <v>21.601279999999999</v>
      </c>
      <c r="K15">
        <v>12.123519999999999</v>
      </c>
    </row>
    <row r="16" spans="1:11" x14ac:dyDescent="0.25">
      <c r="A16" s="1" t="s">
        <v>2</v>
      </c>
      <c r="D16" s="1" t="s">
        <v>2</v>
      </c>
      <c r="E16" s="1"/>
      <c r="I16">
        <v>10.17226</v>
      </c>
      <c r="J16">
        <v>16.417809999999999</v>
      </c>
      <c r="K16">
        <v>25.241779999999999</v>
      </c>
    </row>
    <row r="17" spans="1:11" x14ac:dyDescent="0.25">
      <c r="A17" s="1" t="s">
        <v>12</v>
      </c>
      <c r="D17" s="1" t="s">
        <v>66</v>
      </c>
      <c r="E17" s="1"/>
      <c r="I17" s="8">
        <v>8.5158299999999993</v>
      </c>
      <c r="J17">
        <v>18.157080000000001</v>
      </c>
      <c r="K17">
        <v>31.994759999999999</v>
      </c>
    </row>
    <row r="18" spans="1:11" x14ac:dyDescent="0.25">
      <c r="A18" s="1" t="s">
        <v>13</v>
      </c>
      <c r="D18" s="1" t="s">
        <v>67</v>
      </c>
      <c r="E18" s="1"/>
      <c r="I18">
        <v>8.7051700000000007</v>
      </c>
      <c r="J18">
        <v>11.1524</v>
      </c>
      <c r="K18">
        <v>25.19218</v>
      </c>
    </row>
    <row r="19" spans="1:11" x14ac:dyDescent="0.25">
      <c r="A19" s="1" t="s">
        <v>14</v>
      </c>
      <c r="D19" s="1" t="s">
        <v>68</v>
      </c>
      <c r="E19" s="1"/>
      <c r="H19" s="9" t="s">
        <v>246</v>
      </c>
      <c r="I19" s="9">
        <f>AVERAGE(I7:I18)</f>
        <v>19.755767500000001</v>
      </c>
      <c r="J19" s="9">
        <f>AVERAGE(J7:J18)</f>
        <v>29.498313333333332</v>
      </c>
      <c r="K19" s="9">
        <f>AVERAGE(K7:K18)</f>
        <v>21.47731416666667</v>
      </c>
    </row>
    <row r="20" spans="1:11" x14ac:dyDescent="0.25">
      <c r="A20" s="1" t="s">
        <v>2</v>
      </c>
      <c r="D20" s="1" t="s">
        <v>2</v>
      </c>
      <c r="E20" s="1"/>
      <c r="H20" s="9" t="s">
        <v>337</v>
      </c>
      <c r="I20" s="9">
        <f>STDEV(I7:I18)</f>
        <v>25.349734145506108</v>
      </c>
      <c r="J20" s="9">
        <f>STDEV(J7:J18)</f>
        <v>21.445190836972515</v>
      </c>
      <c r="K20" s="9"/>
    </row>
    <row r="21" spans="1:11" x14ac:dyDescent="0.25">
      <c r="A21" s="1" t="s">
        <v>15</v>
      </c>
      <c r="D21" s="1" t="s">
        <v>69</v>
      </c>
      <c r="E21" s="1"/>
      <c r="H21" s="9" t="s">
        <v>338</v>
      </c>
      <c r="I21" s="9">
        <f>AVERAGE(I7:I10,I14:I18)</f>
        <v>25.668555555555557</v>
      </c>
      <c r="J21" s="9"/>
      <c r="K21" s="9"/>
    </row>
    <row r="22" spans="1:11" x14ac:dyDescent="0.25">
      <c r="A22" s="1" t="s">
        <v>16</v>
      </c>
      <c r="D22" s="1" t="s">
        <v>70</v>
      </c>
      <c r="E22" s="1"/>
      <c r="H22" s="9" t="s">
        <v>339</v>
      </c>
      <c r="I22" s="9">
        <f>STDEV(I7:I10,I14:I18)</f>
        <v>26.941435069554615</v>
      </c>
      <c r="J22" s="9"/>
      <c r="K22" s="9"/>
    </row>
    <row r="23" spans="1:11" x14ac:dyDescent="0.25">
      <c r="A23" s="1" t="s">
        <v>17</v>
      </c>
      <c r="D23" s="1" t="s">
        <v>71</v>
      </c>
      <c r="E23" s="1"/>
      <c r="H23" s="9"/>
      <c r="I23" s="9"/>
      <c r="J23" s="9"/>
      <c r="K23" s="9"/>
    </row>
    <row r="24" spans="1:11" x14ac:dyDescent="0.25">
      <c r="A24" s="1" t="s">
        <v>2</v>
      </c>
      <c r="D24" s="1" t="s">
        <v>2</v>
      </c>
      <c r="E24" s="1"/>
      <c r="H24" s="9" t="s">
        <v>345</v>
      </c>
      <c r="I24" s="9">
        <f>AVERAGE(I9:I10,I12,I14:I18)</f>
        <v>11.310084999999999</v>
      </c>
      <c r="J24" s="9"/>
      <c r="K24" s="9"/>
    </row>
    <row r="25" spans="1:11" x14ac:dyDescent="0.25">
      <c r="A25" s="1" t="s">
        <v>18</v>
      </c>
      <c r="D25" s="1" t="s">
        <v>72</v>
      </c>
      <c r="E25" s="1"/>
    </row>
    <row r="26" spans="1:11" x14ac:dyDescent="0.25">
      <c r="A26" s="1" t="s">
        <v>19</v>
      </c>
      <c r="D26" s="1" t="s">
        <v>73</v>
      </c>
      <c r="E26" s="1"/>
    </row>
    <row r="27" spans="1:11" x14ac:dyDescent="0.25">
      <c r="A27" s="1" t="s">
        <v>20</v>
      </c>
      <c r="D27" s="1" t="s">
        <v>74</v>
      </c>
      <c r="E27" s="1"/>
      <c r="H27" t="s">
        <v>349</v>
      </c>
    </row>
    <row r="28" spans="1:11" x14ac:dyDescent="0.25">
      <c r="A28" s="1" t="s">
        <v>2</v>
      </c>
      <c r="D28" s="1" t="s">
        <v>2</v>
      </c>
      <c r="E28" s="1"/>
    </row>
    <row r="29" spans="1:11" x14ac:dyDescent="0.25">
      <c r="A29" s="1" t="s">
        <v>21</v>
      </c>
      <c r="D29" s="1" t="s">
        <v>75</v>
      </c>
      <c r="E29" s="1"/>
    </row>
    <row r="30" spans="1:11" x14ac:dyDescent="0.25">
      <c r="A30" s="1" t="s">
        <v>22</v>
      </c>
      <c r="D30" s="1" t="s">
        <v>76</v>
      </c>
      <c r="E30" s="1"/>
    </row>
    <row r="31" spans="1:11" x14ac:dyDescent="0.25">
      <c r="A31" s="1" t="s">
        <v>23</v>
      </c>
      <c r="D31" s="1" t="s">
        <v>77</v>
      </c>
      <c r="E31" s="1"/>
    </row>
    <row r="32" spans="1:11" x14ac:dyDescent="0.25">
      <c r="A32" s="1" t="s">
        <v>2</v>
      </c>
      <c r="D32" s="1" t="s">
        <v>2</v>
      </c>
      <c r="E32" s="1"/>
    </row>
    <row r="33" spans="1:5" x14ac:dyDescent="0.25">
      <c r="A33" s="1" t="s">
        <v>24</v>
      </c>
      <c r="D33" s="1" t="s">
        <v>78</v>
      </c>
      <c r="E33" s="1"/>
    </row>
    <row r="34" spans="1:5" x14ac:dyDescent="0.25">
      <c r="A34" s="1" t="s">
        <v>25</v>
      </c>
      <c r="D34" s="1" t="s">
        <v>79</v>
      </c>
      <c r="E34" s="1"/>
    </row>
    <row r="35" spans="1:5" x14ac:dyDescent="0.25">
      <c r="A35" s="1" t="s">
        <v>26</v>
      </c>
      <c r="D35" s="1" t="s">
        <v>80</v>
      </c>
      <c r="E35" s="1"/>
    </row>
    <row r="36" spans="1:5" x14ac:dyDescent="0.25">
      <c r="A36" s="1" t="s">
        <v>2</v>
      </c>
      <c r="D36" s="1" t="s">
        <v>2</v>
      </c>
      <c r="E36" s="1"/>
    </row>
    <row r="37" spans="1:5" x14ac:dyDescent="0.25">
      <c r="A37" s="1" t="s">
        <v>27</v>
      </c>
      <c r="D37" s="1" t="s">
        <v>81</v>
      </c>
      <c r="E37" s="1"/>
    </row>
    <row r="38" spans="1:5" x14ac:dyDescent="0.25">
      <c r="A38" s="1" t="s">
        <v>28</v>
      </c>
      <c r="D38" s="1" t="s">
        <v>82</v>
      </c>
      <c r="E38" s="1"/>
    </row>
    <row r="39" spans="1:5" x14ac:dyDescent="0.25">
      <c r="A39" s="1" t="s">
        <v>29</v>
      </c>
      <c r="D39" s="1" t="s">
        <v>83</v>
      </c>
      <c r="E39" s="1"/>
    </row>
    <row r="40" spans="1:5" x14ac:dyDescent="0.25">
      <c r="A40" s="1" t="s">
        <v>2</v>
      </c>
      <c r="D40" s="1" t="s">
        <v>2</v>
      </c>
      <c r="E40" s="1"/>
    </row>
    <row r="41" spans="1:5" x14ac:dyDescent="0.25">
      <c r="A41" s="1" t="s">
        <v>30</v>
      </c>
      <c r="D41" s="1" t="s">
        <v>84</v>
      </c>
      <c r="E41" s="1"/>
    </row>
    <row r="42" spans="1:5" x14ac:dyDescent="0.25">
      <c r="A42" s="1" t="s">
        <v>31</v>
      </c>
      <c r="D42" s="1" t="s">
        <v>85</v>
      </c>
      <c r="E42" s="1"/>
    </row>
    <row r="43" spans="1:5" x14ac:dyDescent="0.25">
      <c r="A43" s="1" t="s">
        <v>32</v>
      </c>
      <c r="D43" s="1" t="s">
        <v>86</v>
      </c>
      <c r="E43" s="1"/>
    </row>
    <row r="44" spans="1:5" x14ac:dyDescent="0.25">
      <c r="A44" s="1" t="s">
        <v>2</v>
      </c>
      <c r="D44" s="1" t="s">
        <v>2</v>
      </c>
      <c r="E44" s="1"/>
    </row>
    <row r="45" spans="1:5" x14ac:dyDescent="0.25">
      <c r="A45" s="1" t="s">
        <v>33</v>
      </c>
      <c r="D45" s="1" t="s">
        <v>87</v>
      </c>
      <c r="E45" s="1"/>
    </row>
    <row r="46" spans="1:5" x14ac:dyDescent="0.25">
      <c r="A46" s="1" t="s">
        <v>34</v>
      </c>
      <c r="D46" s="1" t="s">
        <v>88</v>
      </c>
      <c r="E46" s="1"/>
    </row>
    <row r="47" spans="1:5" x14ac:dyDescent="0.25">
      <c r="A47" s="1" t="s">
        <v>35</v>
      </c>
      <c r="D47" s="1" t="s">
        <v>89</v>
      </c>
      <c r="E47" s="1"/>
    </row>
    <row r="48" spans="1:5" x14ac:dyDescent="0.25">
      <c r="A48" s="1" t="s">
        <v>2</v>
      </c>
      <c r="D48" s="1" t="s">
        <v>2</v>
      </c>
      <c r="E48" s="1"/>
    </row>
    <row r="49" spans="1:5" x14ac:dyDescent="0.25">
      <c r="A49" s="1" t="s">
        <v>36</v>
      </c>
      <c r="D49" s="1" t="s">
        <v>90</v>
      </c>
      <c r="E49" s="1"/>
    </row>
    <row r="50" spans="1:5" x14ac:dyDescent="0.25">
      <c r="A50" s="1" t="s">
        <v>37</v>
      </c>
      <c r="D50" s="1" t="s">
        <v>91</v>
      </c>
      <c r="E50" s="1"/>
    </row>
    <row r="51" spans="1:5" x14ac:dyDescent="0.25">
      <c r="A51" s="1" t="s">
        <v>38</v>
      </c>
      <c r="D51" s="1" t="s">
        <v>92</v>
      </c>
      <c r="E51" s="1"/>
    </row>
    <row r="52" spans="1:5" x14ac:dyDescent="0.25">
      <c r="A52" s="1" t="s">
        <v>2</v>
      </c>
      <c r="D52" s="1" t="s">
        <v>2</v>
      </c>
      <c r="E52" s="1"/>
    </row>
    <row r="53" spans="1:5" x14ac:dyDescent="0.25">
      <c r="A53" s="1" t="s">
        <v>39</v>
      </c>
      <c r="D53" s="1" t="s">
        <v>93</v>
      </c>
      <c r="E53" s="1"/>
    </row>
    <row r="54" spans="1:5" x14ac:dyDescent="0.25">
      <c r="A54" s="1" t="s">
        <v>40</v>
      </c>
      <c r="D54" s="1" t="s">
        <v>94</v>
      </c>
      <c r="E54" s="1"/>
    </row>
    <row r="55" spans="1:5" x14ac:dyDescent="0.25">
      <c r="A55" s="1" t="s">
        <v>41</v>
      </c>
      <c r="D55" s="1" t="s">
        <v>95</v>
      </c>
      <c r="E55" s="1"/>
    </row>
    <row r="56" spans="1:5" x14ac:dyDescent="0.25">
      <c r="A56" s="1" t="s">
        <v>2</v>
      </c>
      <c r="D56" s="1" t="s">
        <v>2</v>
      </c>
      <c r="E56" s="1"/>
    </row>
    <row r="57" spans="1:5" x14ac:dyDescent="0.25">
      <c r="A57" s="1" t="s">
        <v>42</v>
      </c>
      <c r="D57" s="1" t="s">
        <v>96</v>
      </c>
      <c r="E57" s="1"/>
    </row>
    <row r="58" spans="1:5" x14ac:dyDescent="0.25">
      <c r="A58" s="1" t="s">
        <v>43</v>
      </c>
      <c r="D58" s="1" t="s">
        <v>97</v>
      </c>
      <c r="E58" s="1"/>
    </row>
    <row r="59" spans="1:5" x14ac:dyDescent="0.25">
      <c r="A59" s="1" t="s">
        <v>44</v>
      </c>
      <c r="D59" s="1" t="s">
        <v>98</v>
      </c>
      <c r="E59" s="1"/>
    </row>
    <row r="60" spans="1:5" x14ac:dyDescent="0.25">
      <c r="A60" s="1" t="s">
        <v>2</v>
      </c>
      <c r="D60" s="1" t="s">
        <v>2</v>
      </c>
      <c r="E60" s="1"/>
    </row>
    <row r="61" spans="1:5" x14ac:dyDescent="0.25">
      <c r="A61" s="1" t="s">
        <v>45</v>
      </c>
      <c r="D61" s="1" t="s">
        <v>99</v>
      </c>
      <c r="E61" s="1"/>
    </row>
    <row r="62" spans="1:5" x14ac:dyDescent="0.25">
      <c r="A62" s="1" t="s">
        <v>46</v>
      </c>
      <c r="D62" s="1" t="s">
        <v>100</v>
      </c>
      <c r="E62" s="1"/>
    </row>
    <row r="63" spans="1:5" x14ac:dyDescent="0.25">
      <c r="A63" s="1" t="s">
        <v>47</v>
      </c>
      <c r="D63" s="1" t="s">
        <v>101</v>
      </c>
      <c r="E63" s="1"/>
    </row>
    <row r="64" spans="1:5" x14ac:dyDescent="0.25">
      <c r="A64" s="1" t="s">
        <v>2</v>
      </c>
      <c r="D64" s="1" t="s">
        <v>2</v>
      </c>
      <c r="E64" s="1"/>
    </row>
    <row r="65" spans="1:5" x14ac:dyDescent="0.25">
      <c r="A65" s="1" t="s">
        <v>48</v>
      </c>
      <c r="D65" s="1" t="s">
        <v>102</v>
      </c>
      <c r="E65" s="1"/>
    </row>
    <row r="66" spans="1:5" x14ac:dyDescent="0.25">
      <c r="A66" s="1" t="s">
        <v>49</v>
      </c>
      <c r="D66" s="1" t="s">
        <v>103</v>
      </c>
      <c r="E66" s="1"/>
    </row>
    <row r="67" spans="1:5" x14ac:dyDescent="0.25">
      <c r="A67" s="1" t="s">
        <v>50</v>
      </c>
      <c r="D67" s="1" t="s">
        <v>104</v>
      </c>
      <c r="E67" s="1"/>
    </row>
    <row r="68" spans="1:5" x14ac:dyDescent="0.25">
      <c r="A68" s="1" t="s">
        <v>2</v>
      </c>
      <c r="D68" s="1" t="s">
        <v>2</v>
      </c>
      <c r="E68" s="1"/>
    </row>
    <row r="69" spans="1:5" x14ac:dyDescent="0.25">
      <c r="A69" s="1" t="s">
        <v>51</v>
      </c>
      <c r="D69" s="1" t="s">
        <v>105</v>
      </c>
      <c r="E69" s="1"/>
    </row>
    <row r="70" spans="1:5" x14ac:dyDescent="0.25">
      <c r="A70" s="1" t="s">
        <v>52</v>
      </c>
      <c r="D70" s="1" t="s">
        <v>106</v>
      </c>
      <c r="E70" s="1"/>
    </row>
    <row r="71" spans="1:5" x14ac:dyDescent="0.25">
      <c r="A71" s="1" t="s">
        <v>53</v>
      </c>
      <c r="D71" s="1" t="s">
        <v>107</v>
      </c>
      <c r="E71" s="1"/>
    </row>
    <row r="72" spans="1:5" x14ac:dyDescent="0.25">
      <c r="A72" s="1" t="s">
        <v>2</v>
      </c>
      <c r="D72" s="1" t="s">
        <v>2</v>
      </c>
      <c r="E72" s="1"/>
    </row>
    <row r="73" spans="1:5" x14ac:dyDescent="0.25">
      <c r="A73" s="1" t="s">
        <v>54</v>
      </c>
      <c r="D73" s="1" t="s">
        <v>108</v>
      </c>
      <c r="E73" s="1"/>
    </row>
    <row r="74" spans="1:5" x14ac:dyDescent="0.25">
      <c r="A74" s="1" t="s">
        <v>55</v>
      </c>
      <c r="D74" s="1" t="s">
        <v>109</v>
      </c>
      <c r="E74" s="1"/>
    </row>
    <row r="75" spans="1:5" x14ac:dyDescent="0.25">
      <c r="A75" s="1" t="s">
        <v>56</v>
      </c>
      <c r="D75" s="1" t="s">
        <v>110</v>
      </c>
      <c r="E75" s="1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DDF7D-13CE-41D7-B20E-6DA97AFD046A}">
  <dimension ref="A1:BJ134"/>
  <sheetViews>
    <sheetView topLeftCell="A38" workbookViewId="0">
      <selection activeCell="A72" sqref="A72"/>
    </sheetView>
  </sheetViews>
  <sheetFormatPr defaultRowHeight="15" x14ac:dyDescent="0.25"/>
  <cols>
    <col min="1" max="1" width="44.42578125" bestFit="1" customWidth="1"/>
    <col min="2" max="2" width="46.7109375" bestFit="1" customWidth="1"/>
    <col min="7" max="7" width="24.28515625" bestFit="1" customWidth="1"/>
    <col min="8" max="8" width="46.7109375" bestFit="1" customWidth="1"/>
    <col min="11" max="11" width="63.42578125" bestFit="1" customWidth="1"/>
    <col min="12" max="12" width="46.7109375" bestFit="1" customWidth="1"/>
    <col min="21" max="21" width="38.42578125" bestFit="1" customWidth="1"/>
    <col min="25" max="25" width="34.5703125" bestFit="1" customWidth="1"/>
    <col min="26" max="26" width="46.7109375" bestFit="1" customWidth="1"/>
  </cols>
  <sheetData>
    <row r="1" spans="1:49" x14ac:dyDescent="0.25">
      <c r="A1" t="s">
        <v>350</v>
      </c>
      <c r="B1" s="10">
        <v>44914.595347222225</v>
      </c>
      <c r="G1" t="s">
        <v>354</v>
      </c>
      <c r="H1" s="10">
        <v>44914.637615740743</v>
      </c>
      <c r="K1" t="s">
        <v>384</v>
      </c>
      <c r="P1" t="s">
        <v>354</v>
      </c>
      <c r="Q1" s="10">
        <v>44914.637604166666</v>
      </c>
      <c r="U1" t="s">
        <v>395</v>
      </c>
      <c r="Y1" t="s">
        <v>398</v>
      </c>
    </row>
    <row r="2" spans="1:49" x14ac:dyDescent="0.25">
      <c r="A2" t="s">
        <v>351</v>
      </c>
      <c r="B2" t="s">
        <v>352</v>
      </c>
      <c r="G2" t="s">
        <v>351</v>
      </c>
      <c r="H2" t="s">
        <v>352</v>
      </c>
      <c r="P2" t="s">
        <v>351</v>
      </c>
      <c r="Q2" t="s">
        <v>352</v>
      </c>
    </row>
    <row r="3" spans="1:49" x14ac:dyDescent="0.25">
      <c r="A3" t="s">
        <v>353</v>
      </c>
      <c r="B3" s="12">
        <v>32.881250000000001</v>
      </c>
      <c r="D3" s="11">
        <f>AVERAGE(B7,B11,B15,B19,B23,B27,B31,B35,B39,B43)</f>
        <v>5.6529350000000003</v>
      </c>
      <c r="E3" t="s">
        <v>366</v>
      </c>
      <c r="G3" t="s">
        <v>383</v>
      </c>
      <c r="H3">
        <v>145.19999999999999</v>
      </c>
      <c r="P3" t="s">
        <v>394</v>
      </c>
      <c r="Q3">
        <v>0.42775000000000002</v>
      </c>
      <c r="U3" t="s">
        <v>354</v>
      </c>
      <c r="V3" s="10">
        <v>44914.637673611112</v>
      </c>
      <c r="Y3" t="s">
        <v>354</v>
      </c>
      <c r="Z3" s="10">
        <v>44914.637604166666</v>
      </c>
    </row>
    <row r="4" spans="1:49" x14ac:dyDescent="0.25">
      <c r="D4" s="11">
        <f>STDEV(B7,B11,B15,B19,B23,B27,B31,B35,B39,B43)</f>
        <v>3.8167154972312995</v>
      </c>
      <c r="K4" t="s">
        <v>350</v>
      </c>
      <c r="L4" s="10">
        <v>44914.637638888889</v>
      </c>
      <c r="U4" t="s">
        <v>351</v>
      </c>
      <c r="V4" t="s">
        <v>355</v>
      </c>
      <c r="Y4" t="s">
        <v>399</v>
      </c>
      <c r="Z4" t="s">
        <v>352</v>
      </c>
    </row>
    <row r="5" spans="1:49" x14ac:dyDescent="0.25">
      <c r="A5" t="s">
        <v>354</v>
      </c>
      <c r="B5" s="10">
        <v>44914.595347222225</v>
      </c>
      <c r="G5" t="s">
        <v>354</v>
      </c>
      <c r="H5" s="10">
        <v>44914.637662037036</v>
      </c>
      <c r="K5" t="s">
        <v>351</v>
      </c>
      <c r="L5" t="s">
        <v>352</v>
      </c>
      <c r="P5" t="s">
        <v>354</v>
      </c>
      <c r="Q5" s="10">
        <v>44914.637650462966</v>
      </c>
      <c r="U5" t="s">
        <v>396</v>
      </c>
      <c r="V5">
        <v>938.08</v>
      </c>
      <c r="Y5" t="s">
        <v>400</v>
      </c>
      <c r="AA5">
        <v>1</v>
      </c>
      <c r="AB5">
        <v>2</v>
      </c>
      <c r="AC5">
        <v>3</v>
      </c>
      <c r="AD5">
        <v>4</v>
      </c>
      <c r="AE5">
        <v>5</v>
      </c>
      <c r="AF5">
        <v>6</v>
      </c>
      <c r="AG5">
        <v>7</v>
      </c>
      <c r="AH5">
        <v>8</v>
      </c>
      <c r="AI5">
        <v>9</v>
      </c>
      <c r="AJ5">
        <v>10</v>
      </c>
      <c r="AK5">
        <v>11</v>
      </c>
      <c r="AL5">
        <v>12</v>
      </c>
      <c r="AM5">
        <v>13</v>
      </c>
      <c r="AN5">
        <v>14</v>
      </c>
      <c r="AO5">
        <v>15</v>
      </c>
      <c r="AP5">
        <v>16</v>
      </c>
      <c r="AQ5">
        <v>17</v>
      </c>
      <c r="AR5">
        <v>18</v>
      </c>
      <c r="AS5">
        <v>19</v>
      </c>
      <c r="AT5">
        <v>20</v>
      </c>
      <c r="AU5">
        <v>21</v>
      </c>
      <c r="AV5">
        <v>22</v>
      </c>
      <c r="AW5">
        <v>23</v>
      </c>
    </row>
    <row r="6" spans="1:49" x14ac:dyDescent="0.25">
      <c r="A6" t="s">
        <v>351</v>
      </c>
      <c r="B6" t="s">
        <v>355</v>
      </c>
      <c r="G6" t="s">
        <v>351</v>
      </c>
      <c r="H6" t="s">
        <v>355</v>
      </c>
      <c r="K6" t="s">
        <v>385</v>
      </c>
      <c r="L6">
        <v>100</v>
      </c>
      <c r="P6" t="s">
        <v>351</v>
      </c>
      <c r="Q6" t="s">
        <v>355</v>
      </c>
      <c r="U6" t="s">
        <v>397</v>
      </c>
      <c r="V6">
        <v>22414.272280000001</v>
      </c>
      <c r="Y6" t="s">
        <v>401</v>
      </c>
      <c r="AA6">
        <v>0</v>
      </c>
      <c r="AB6">
        <v>6.6</v>
      </c>
      <c r="AC6">
        <v>13.2</v>
      </c>
      <c r="AD6">
        <v>19.8</v>
      </c>
      <c r="AE6">
        <v>26.4</v>
      </c>
      <c r="AF6">
        <v>33</v>
      </c>
      <c r="AG6">
        <v>39.6</v>
      </c>
      <c r="AH6">
        <v>46.2</v>
      </c>
      <c r="AI6">
        <v>52.8</v>
      </c>
      <c r="AJ6">
        <v>59.4</v>
      </c>
      <c r="AK6">
        <v>66</v>
      </c>
      <c r="AL6">
        <v>72.599999999999994</v>
      </c>
      <c r="AM6">
        <v>79.2</v>
      </c>
      <c r="AN6">
        <v>85.8</v>
      </c>
      <c r="AO6">
        <v>92.4</v>
      </c>
      <c r="AP6">
        <v>99</v>
      </c>
      <c r="AQ6">
        <v>105.6</v>
      </c>
      <c r="AR6">
        <v>112.2</v>
      </c>
      <c r="AS6">
        <v>118.8</v>
      </c>
      <c r="AT6">
        <v>125.4</v>
      </c>
      <c r="AU6">
        <v>132</v>
      </c>
      <c r="AV6">
        <v>138.6</v>
      </c>
      <c r="AW6">
        <v>145.19999999999999</v>
      </c>
    </row>
    <row r="7" spans="1:49" x14ac:dyDescent="0.25">
      <c r="A7" t="s">
        <v>353</v>
      </c>
      <c r="B7">
        <v>3.11965</v>
      </c>
      <c r="G7" t="s">
        <v>383</v>
      </c>
      <c r="H7">
        <v>18</v>
      </c>
      <c r="K7" t="s">
        <v>386</v>
      </c>
      <c r="L7">
        <v>154.49524</v>
      </c>
      <c r="P7" t="s">
        <v>394</v>
      </c>
      <c r="Q7">
        <v>0.45415</v>
      </c>
      <c r="Y7" t="s">
        <v>402</v>
      </c>
      <c r="AA7">
        <v>31887</v>
      </c>
      <c r="AB7">
        <v>3177</v>
      </c>
      <c r="AC7">
        <v>10127</v>
      </c>
      <c r="AD7">
        <v>19400</v>
      </c>
      <c r="AE7">
        <v>37972</v>
      </c>
      <c r="AF7">
        <v>71486</v>
      </c>
      <c r="AG7">
        <v>80165</v>
      </c>
      <c r="AH7">
        <v>73838</v>
      </c>
      <c r="AI7">
        <v>68060</v>
      </c>
      <c r="AJ7">
        <v>62355</v>
      </c>
      <c r="AK7">
        <v>59746</v>
      </c>
      <c r="AL7">
        <v>58662</v>
      </c>
      <c r="AM7">
        <v>54576</v>
      </c>
      <c r="AN7">
        <v>55228</v>
      </c>
      <c r="AO7">
        <v>52177</v>
      </c>
      <c r="AP7">
        <v>46793</v>
      </c>
      <c r="AQ7">
        <v>43476</v>
      </c>
      <c r="AR7">
        <v>38652</v>
      </c>
      <c r="AS7">
        <v>37424</v>
      </c>
      <c r="AT7">
        <v>37956</v>
      </c>
      <c r="AU7">
        <v>34567</v>
      </c>
      <c r="AV7">
        <v>31674</v>
      </c>
      <c r="AW7">
        <v>39178</v>
      </c>
    </row>
    <row r="8" spans="1:49" x14ac:dyDescent="0.25">
      <c r="K8" t="s">
        <v>387</v>
      </c>
      <c r="L8">
        <v>2</v>
      </c>
      <c r="U8" t="s">
        <v>354</v>
      </c>
      <c r="V8" s="10">
        <v>44914.637708333335</v>
      </c>
      <c r="Y8" t="s">
        <v>403</v>
      </c>
      <c r="AA8">
        <v>3.04</v>
      </c>
      <c r="AB8">
        <v>0.3</v>
      </c>
      <c r="AC8">
        <v>0.97</v>
      </c>
      <c r="AD8">
        <v>1.85</v>
      </c>
      <c r="AE8">
        <v>3.62</v>
      </c>
      <c r="AF8">
        <v>6.82</v>
      </c>
      <c r="AG8">
        <v>7.65</v>
      </c>
      <c r="AH8">
        <v>7.04</v>
      </c>
      <c r="AI8">
        <v>6.49</v>
      </c>
      <c r="AJ8">
        <v>5.95</v>
      </c>
      <c r="AK8">
        <v>5.7</v>
      </c>
      <c r="AL8">
        <v>5.59</v>
      </c>
      <c r="AM8">
        <v>5.2</v>
      </c>
      <c r="AN8">
        <v>5.27</v>
      </c>
      <c r="AO8">
        <v>4.9800000000000004</v>
      </c>
      <c r="AP8">
        <v>4.46</v>
      </c>
      <c r="AQ8">
        <v>4.1500000000000004</v>
      </c>
      <c r="AR8">
        <v>3.69</v>
      </c>
      <c r="AS8">
        <v>3.57</v>
      </c>
      <c r="AT8">
        <v>3.62</v>
      </c>
      <c r="AU8">
        <v>3.3</v>
      </c>
      <c r="AV8">
        <v>3.02</v>
      </c>
      <c r="AW8">
        <v>3.74</v>
      </c>
    </row>
    <row r="9" spans="1:49" x14ac:dyDescent="0.25">
      <c r="A9" t="s">
        <v>354</v>
      </c>
      <c r="B9" s="10">
        <v>44914.595347222225</v>
      </c>
      <c r="G9" t="s">
        <v>354</v>
      </c>
      <c r="H9" s="10">
        <v>44914.637696759259</v>
      </c>
      <c r="K9" t="s">
        <v>388</v>
      </c>
      <c r="M9">
        <v>1</v>
      </c>
      <c r="N9">
        <v>2</v>
      </c>
      <c r="P9" t="s">
        <v>354</v>
      </c>
      <c r="Q9" s="10">
        <v>44914.637696759259</v>
      </c>
      <c r="U9" t="s">
        <v>351</v>
      </c>
      <c r="V9" t="s">
        <v>356</v>
      </c>
      <c r="Y9" t="s">
        <v>404</v>
      </c>
      <c r="Z9">
        <v>73.695459999999997</v>
      </c>
    </row>
    <row r="10" spans="1:49" x14ac:dyDescent="0.25">
      <c r="A10" t="s">
        <v>351</v>
      </c>
      <c r="B10" t="s">
        <v>356</v>
      </c>
      <c r="G10" t="s">
        <v>351</v>
      </c>
      <c r="H10" t="s">
        <v>356</v>
      </c>
      <c r="K10" t="s">
        <v>389</v>
      </c>
      <c r="M10">
        <v>168.3998</v>
      </c>
      <c r="N10">
        <v>346.0693</v>
      </c>
      <c r="P10" t="s">
        <v>351</v>
      </c>
      <c r="Q10" t="s">
        <v>356</v>
      </c>
      <c r="U10" t="s">
        <v>396</v>
      </c>
      <c r="V10">
        <v>27914378.66</v>
      </c>
      <c r="Y10" t="s">
        <v>405</v>
      </c>
      <c r="Z10">
        <v>76.006810000000002</v>
      </c>
    </row>
    <row r="11" spans="1:49" x14ac:dyDescent="0.25">
      <c r="A11" t="s">
        <v>353</v>
      </c>
      <c r="B11">
        <v>9.1674100000000003</v>
      </c>
      <c r="G11" t="s">
        <v>383</v>
      </c>
      <c r="H11">
        <v>72.599999999999994</v>
      </c>
      <c r="K11" t="s">
        <v>390</v>
      </c>
      <c r="M11">
        <v>1</v>
      </c>
      <c r="N11">
        <v>1</v>
      </c>
      <c r="P11" t="s">
        <v>394</v>
      </c>
      <c r="Q11">
        <v>0.78820999999999997</v>
      </c>
      <c r="U11" t="s">
        <v>397</v>
      </c>
      <c r="V11">
        <v>1.8795999999999999</v>
      </c>
    </row>
    <row r="12" spans="1:49" x14ac:dyDescent="0.25">
      <c r="K12" t="s">
        <v>391</v>
      </c>
      <c r="L12">
        <v>257.2346</v>
      </c>
      <c r="Y12" t="s">
        <v>354</v>
      </c>
      <c r="Z12" s="10">
        <v>44914.637650462966</v>
      </c>
    </row>
    <row r="13" spans="1:49" x14ac:dyDescent="0.25">
      <c r="A13" t="s">
        <v>354</v>
      </c>
      <c r="B13" s="10">
        <v>44914.595347222225</v>
      </c>
      <c r="G13" t="s">
        <v>354</v>
      </c>
      <c r="H13" s="10">
        <v>44914.637719907405</v>
      </c>
      <c r="K13" t="s">
        <v>392</v>
      </c>
      <c r="L13">
        <v>51.615600000000001</v>
      </c>
      <c r="P13" t="s">
        <v>354</v>
      </c>
      <c r="Q13" s="10">
        <v>44914.637719907405</v>
      </c>
      <c r="U13" t="s">
        <v>354</v>
      </c>
      <c r="V13" s="10">
        <v>44914.637731481482</v>
      </c>
      <c r="Y13" t="s">
        <v>399</v>
      </c>
      <c r="Z13" t="s">
        <v>355</v>
      </c>
    </row>
    <row r="14" spans="1:49" x14ac:dyDescent="0.25">
      <c r="A14" t="s">
        <v>351</v>
      </c>
      <c r="B14" t="s">
        <v>357</v>
      </c>
      <c r="G14" t="s">
        <v>351</v>
      </c>
      <c r="H14" t="s">
        <v>357</v>
      </c>
      <c r="P14" t="s">
        <v>351</v>
      </c>
      <c r="Q14" t="s">
        <v>357</v>
      </c>
      <c r="U14" t="s">
        <v>351</v>
      </c>
      <c r="V14" t="s">
        <v>357</v>
      </c>
      <c r="Y14" t="s">
        <v>400</v>
      </c>
      <c r="AA14">
        <v>1</v>
      </c>
      <c r="AB14">
        <v>2</v>
      </c>
      <c r="AC14">
        <v>3</v>
      </c>
      <c r="AD14">
        <v>4</v>
      </c>
      <c r="AE14">
        <v>5</v>
      </c>
      <c r="AF14">
        <v>6</v>
      </c>
      <c r="AG14">
        <v>7</v>
      </c>
      <c r="AH14">
        <v>8</v>
      </c>
      <c r="AI14">
        <v>9</v>
      </c>
      <c r="AJ14">
        <v>10</v>
      </c>
      <c r="AK14">
        <v>11</v>
      </c>
      <c r="AL14">
        <v>12</v>
      </c>
      <c r="AM14">
        <v>13</v>
      </c>
      <c r="AN14">
        <v>14</v>
      </c>
      <c r="AO14">
        <v>15</v>
      </c>
      <c r="AP14">
        <v>16</v>
      </c>
      <c r="AQ14">
        <v>17</v>
      </c>
      <c r="AR14">
        <v>18</v>
      </c>
      <c r="AS14">
        <v>19</v>
      </c>
    </row>
    <row r="15" spans="1:49" x14ac:dyDescent="0.25">
      <c r="A15" t="s">
        <v>353</v>
      </c>
      <c r="B15">
        <v>13.864380000000001</v>
      </c>
      <c r="G15" t="s">
        <v>383</v>
      </c>
      <c r="H15">
        <v>7</v>
      </c>
      <c r="K15" t="s">
        <v>354</v>
      </c>
      <c r="L15" s="10">
        <v>44914.637685185182</v>
      </c>
      <c r="P15" t="s">
        <v>394</v>
      </c>
      <c r="Q15">
        <v>0.48968</v>
      </c>
      <c r="U15" t="s">
        <v>396</v>
      </c>
      <c r="V15">
        <v>227.49</v>
      </c>
      <c r="Y15" t="s">
        <v>401</v>
      </c>
      <c r="AA15">
        <v>0</v>
      </c>
      <c r="AB15">
        <v>1</v>
      </c>
      <c r="AC15">
        <v>2</v>
      </c>
      <c r="AD15">
        <v>3</v>
      </c>
      <c r="AE15">
        <v>4</v>
      </c>
      <c r="AF15">
        <v>5</v>
      </c>
      <c r="AG15">
        <v>6</v>
      </c>
      <c r="AH15">
        <v>7</v>
      </c>
      <c r="AI15">
        <v>8</v>
      </c>
      <c r="AJ15">
        <v>9</v>
      </c>
      <c r="AK15">
        <v>10</v>
      </c>
      <c r="AL15">
        <v>11</v>
      </c>
      <c r="AM15">
        <v>12</v>
      </c>
      <c r="AN15">
        <v>13</v>
      </c>
      <c r="AO15">
        <v>14</v>
      </c>
      <c r="AP15">
        <v>15</v>
      </c>
      <c r="AQ15">
        <v>16</v>
      </c>
      <c r="AR15">
        <v>17</v>
      </c>
      <c r="AS15">
        <v>18</v>
      </c>
    </row>
    <row r="16" spans="1:49" x14ac:dyDescent="0.25">
      <c r="K16" t="s">
        <v>351</v>
      </c>
      <c r="L16" t="s">
        <v>355</v>
      </c>
      <c r="U16" t="s">
        <v>397</v>
      </c>
      <c r="V16">
        <v>39923.66186</v>
      </c>
      <c r="Y16" t="s">
        <v>402</v>
      </c>
      <c r="AA16">
        <v>115807</v>
      </c>
      <c r="AB16">
        <v>2702</v>
      </c>
      <c r="AC16">
        <v>6892</v>
      </c>
      <c r="AD16">
        <v>10578</v>
      </c>
      <c r="AE16">
        <v>15147</v>
      </c>
      <c r="AF16">
        <v>20160</v>
      </c>
      <c r="AG16">
        <v>25333</v>
      </c>
      <c r="AH16">
        <v>40981</v>
      </c>
      <c r="AI16">
        <v>64311</v>
      </c>
      <c r="AJ16">
        <v>65584</v>
      </c>
      <c r="AK16">
        <v>60525</v>
      </c>
      <c r="AL16">
        <v>56198</v>
      </c>
      <c r="AM16">
        <v>49920</v>
      </c>
      <c r="AN16">
        <v>50679</v>
      </c>
      <c r="AO16">
        <v>47840</v>
      </c>
      <c r="AP16">
        <v>44855</v>
      </c>
      <c r="AQ16">
        <v>44473</v>
      </c>
      <c r="AR16">
        <v>51445</v>
      </c>
      <c r="AS16">
        <v>94922</v>
      </c>
    </row>
    <row r="17" spans="1:45" x14ac:dyDescent="0.25">
      <c r="A17" t="s">
        <v>354</v>
      </c>
      <c r="B17" s="10">
        <v>44914.595347222225</v>
      </c>
      <c r="G17" t="s">
        <v>354</v>
      </c>
      <c r="H17" s="10">
        <v>44914.637754629628</v>
      </c>
      <c r="K17" t="s">
        <v>385</v>
      </c>
      <c r="L17">
        <v>100</v>
      </c>
      <c r="P17" t="s">
        <v>354</v>
      </c>
      <c r="Q17" s="10">
        <v>44914.637743055559</v>
      </c>
      <c r="Y17" t="s">
        <v>403</v>
      </c>
      <c r="AA17">
        <v>13.34</v>
      </c>
      <c r="AB17">
        <v>0.31</v>
      </c>
      <c r="AC17">
        <v>0.79</v>
      </c>
      <c r="AD17">
        <v>1.22</v>
      </c>
      <c r="AE17">
        <v>1.74</v>
      </c>
      <c r="AF17">
        <v>2.3199999999999998</v>
      </c>
      <c r="AG17">
        <v>2.92</v>
      </c>
      <c r="AH17">
        <v>4.72</v>
      </c>
      <c r="AI17">
        <v>7.41</v>
      </c>
      <c r="AJ17">
        <v>7.55</v>
      </c>
      <c r="AK17">
        <v>6.97</v>
      </c>
      <c r="AL17">
        <v>6.47</v>
      </c>
      <c r="AM17">
        <v>5.75</v>
      </c>
      <c r="AN17">
        <v>5.84</v>
      </c>
      <c r="AO17">
        <v>5.51</v>
      </c>
      <c r="AP17">
        <v>5.17</v>
      </c>
      <c r="AQ17">
        <v>5.12</v>
      </c>
      <c r="AR17">
        <v>5.92</v>
      </c>
      <c r="AS17">
        <v>10.93</v>
      </c>
    </row>
    <row r="18" spans="1:45" x14ac:dyDescent="0.25">
      <c r="A18" t="s">
        <v>351</v>
      </c>
      <c r="B18" t="s">
        <v>358</v>
      </c>
      <c r="G18" t="s">
        <v>351</v>
      </c>
      <c r="H18" t="s">
        <v>358</v>
      </c>
      <c r="K18" t="s">
        <v>386</v>
      </c>
      <c r="L18">
        <v>0</v>
      </c>
      <c r="P18" t="s">
        <v>351</v>
      </c>
      <c r="Q18" t="s">
        <v>358</v>
      </c>
      <c r="U18" t="s">
        <v>354</v>
      </c>
      <c r="V18" s="10">
        <v>44914.637754629628</v>
      </c>
      <c r="Y18" t="s">
        <v>404</v>
      </c>
      <c r="Z18">
        <v>10.216850000000001</v>
      </c>
    </row>
    <row r="19" spans="1:45" x14ac:dyDescent="0.25">
      <c r="A19" t="s">
        <v>353</v>
      </c>
      <c r="B19">
        <v>1.96041</v>
      </c>
      <c r="G19" t="s">
        <v>383</v>
      </c>
      <c r="H19">
        <v>72.599999999999994</v>
      </c>
      <c r="K19" t="s">
        <v>387</v>
      </c>
      <c r="L19">
        <v>0</v>
      </c>
      <c r="P19" t="s">
        <v>394</v>
      </c>
      <c r="Q19">
        <v>1.65924</v>
      </c>
      <c r="U19" t="s">
        <v>351</v>
      </c>
      <c r="V19" t="s">
        <v>358</v>
      </c>
      <c r="Y19" t="s">
        <v>405</v>
      </c>
      <c r="Z19">
        <v>11.789099999999999</v>
      </c>
    </row>
    <row r="20" spans="1:45" x14ac:dyDescent="0.25">
      <c r="K20" t="s">
        <v>388</v>
      </c>
      <c r="U20" t="s">
        <v>396</v>
      </c>
      <c r="V20">
        <v>5362791.7300000004</v>
      </c>
    </row>
    <row r="21" spans="1:45" x14ac:dyDescent="0.25">
      <c r="A21" t="s">
        <v>354</v>
      </c>
      <c r="B21" s="10">
        <v>44914.595347222225</v>
      </c>
      <c r="G21" t="s">
        <v>354</v>
      </c>
      <c r="H21" s="10">
        <v>44914.637777777774</v>
      </c>
      <c r="K21" t="s">
        <v>389</v>
      </c>
      <c r="P21" t="s">
        <v>354</v>
      </c>
      <c r="Q21" s="10">
        <v>44914.637777777774</v>
      </c>
      <c r="U21" t="s">
        <v>397</v>
      </c>
      <c r="V21">
        <v>1.6886099999999999</v>
      </c>
      <c r="Y21" t="s">
        <v>354</v>
      </c>
      <c r="Z21" s="10">
        <v>44914.637696759259</v>
      </c>
    </row>
    <row r="22" spans="1:45" x14ac:dyDescent="0.25">
      <c r="A22" t="s">
        <v>351</v>
      </c>
      <c r="B22" t="s">
        <v>359</v>
      </c>
      <c r="G22" t="s">
        <v>351</v>
      </c>
      <c r="H22" t="s">
        <v>359</v>
      </c>
      <c r="K22" t="s">
        <v>390</v>
      </c>
      <c r="P22" t="s">
        <v>351</v>
      </c>
      <c r="Q22" t="s">
        <v>359</v>
      </c>
      <c r="Y22" t="s">
        <v>399</v>
      </c>
      <c r="Z22" t="s">
        <v>356</v>
      </c>
    </row>
    <row r="23" spans="1:45" x14ac:dyDescent="0.25">
      <c r="A23" t="s">
        <v>353</v>
      </c>
      <c r="B23">
        <v>1.96367</v>
      </c>
      <c r="G23" t="s">
        <v>383</v>
      </c>
      <c r="H23">
        <v>59.4</v>
      </c>
      <c r="K23" t="s">
        <v>391</v>
      </c>
      <c r="L23" t="s">
        <v>393</v>
      </c>
      <c r="P23" t="s">
        <v>394</v>
      </c>
      <c r="Q23">
        <v>1.6640999999999999</v>
      </c>
      <c r="U23" t="s">
        <v>354</v>
      </c>
      <c r="V23" s="10">
        <v>44914.637777777774</v>
      </c>
      <c r="Y23" t="s">
        <v>400</v>
      </c>
      <c r="AA23">
        <v>1</v>
      </c>
      <c r="AB23">
        <v>2</v>
      </c>
      <c r="AC23">
        <v>3</v>
      </c>
      <c r="AD23">
        <v>4</v>
      </c>
      <c r="AE23">
        <v>5</v>
      </c>
      <c r="AF23">
        <v>6</v>
      </c>
      <c r="AG23">
        <v>7</v>
      </c>
      <c r="AH23">
        <v>8</v>
      </c>
      <c r="AI23">
        <v>9</v>
      </c>
      <c r="AJ23">
        <v>10</v>
      </c>
      <c r="AK23">
        <v>11</v>
      </c>
      <c r="AL23">
        <v>12</v>
      </c>
    </row>
    <row r="24" spans="1:45" x14ac:dyDescent="0.25">
      <c r="K24" t="s">
        <v>392</v>
      </c>
      <c r="L24" t="s">
        <v>393</v>
      </c>
      <c r="U24" t="s">
        <v>351</v>
      </c>
      <c r="V24" t="s">
        <v>359</v>
      </c>
      <c r="Y24" t="s">
        <v>401</v>
      </c>
      <c r="AA24">
        <v>0</v>
      </c>
      <c r="AB24">
        <v>6.6</v>
      </c>
      <c r="AC24">
        <v>13.2</v>
      </c>
      <c r="AD24">
        <v>19.8</v>
      </c>
      <c r="AE24">
        <v>26.4</v>
      </c>
      <c r="AF24">
        <v>33</v>
      </c>
      <c r="AG24">
        <v>39.6</v>
      </c>
      <c r="AH24">
        <v>46.2</v>
      </c>
      <c r="AI24">
        <v>52.8</v>
      </c>
      <c r="AJ24">
        <v>59.4</v>
      </c>
      <c r="AK24">
        <v>66</v>
      </c>
      <c r="AL24">
        <v>72.599999999999994</v>
      </c>
    </row>
    <row r="25" spans="1:45" x14ac:dyDescent="0.25">
      <c r="A25" t="s">
        <v>354</v>
      </c>
      <c r="B25" s="10">
        <v>44914.595347222225</v>
      </c>
      <c r="G25" t="s">
        <v>354</v>
      </c>
      <c r="H25" s="10">
        <v>44914.637800925928</v>
      </c>
      <c r="P25" t="s">
        <v>354</v>
      </c>
      <c r="Q25" s="10">
        <v>44914.637800925928</v>
      </c>
      <c r="U25" t="s">
        <v>396</v>
      </c>
      <c r="V25">
        <v>5499890.0700000003</v>
      </c>
      <c r="Y25" t="s">
        <v>402</v>
      </c>
      <c r="AA25">
        <v>369407</v>
      </c>
      <c r="AB25">
        <v>16819</v>
      </c>
      <c r="AC25">
        <v>33856</v>
      </c>
      <c r="AD25">
        <v>58594</v>
      </c>
      <c r="AE25">
        <v>116671</v>
      </c>
      <c r="AF25">
        <v>105130</v>
      </c>
      <c r="AG25">
        <v>72027</v>
      </c>
      <c r="AH25">
        <v>58542</v>
      </c>
      <c r="AI25">
        <v>54971</v>
      </c>
      <c r="AJ25">
        <v>51277</v>
      </c>
      <c r="AK25">
        <v>48118</v>
      </c>
      <c r="AL25">
        <v>63164</v>
      </c>
    </row>
    <row r="26" spans="1:45" x14ac:dyDescent="0.25">
      <c r="A26" t="s">
        <v>351</v>
      </c>
      <c r="B26" t="s">
        <v>360</v>
      </c>
      <c r="G26" t="s">
        <v>351</v>
      </c>
      <c r="H26" t="s">
        <v>360</v>
      </c>
      <c r="K26" t="s">
        <v>354</v>
      </c>
      <c r="L26" s="10">
        <v>44914.637708333335</v>
      </c>
      <c r="P26" t="s">
        <v>351</v>
      </c>
      <c r="Q26" t="s">
        <v>360</v>
      </c>
      <c r="U26" t="s">
        <v>397</v>
      </c>
      <c r="V26">
        <v>1.7289000000000001</v>
      </c>
      <c r="Y26" t="s">
        <v>403</v>
      </c>
      <c r="AA26">
        <v>35.229999999999997</v>
      </c>
      <c r="AB26">
        <v>1.6</v>
      </c>
      <c r="AC26">
        <v>3.23</v>
      </c>
      <c r="AD26">
        <v>5.59</v>
      </c>
      <c r="AE26">
        <v>11.13</v>
      </c>
      <c r="AF26">
        <v>10.029999999999999</v>
      </c>
      <c r="AG26">
        <v>6.87</v>
      </c>
      <c r="AH26">
        <v>5.58</v>
      </c>
      <c r="AI26">
        <v>5.24</v>
      </c>
      <c r="AJ26">
        <v>4.8899999999999997</v>
      </c>
      <c r="AK26">
        <v>4.59</v>
      </c>
      <c r="AL26">
        <v>6.02</v>
      </c>
    </row>
    <row r="27" spans="1:45" x14ac:dyDescent="0.25">
      <c r="A27" t="s">
        <v>353</v>
      </c>
      <c r="B27">
        <v>3.6225499999999999</v>
      </c>
      <c r="G27" t="s">
        <v>383</v>
      </c>
      <c r="H27">
        <v>39.6</v>
      </c>
      <c r="K27" t="s">
        <v>351</v>
      </c>
      <c r="L27" t="s">
        <v>356</v>
      </c>
      <c r="P27" t="s">
        <v>394</v>
      </c>
      <c r="Q27">
        <v>1.4289099999999999</v>
      </c>
      <c r="Y27" t="s">
        <v>404</v>
      </c>
      <c r="Z27">
        <v>26.258659999999999</v>
      </c>
    </row>
    <row r="28" spans="1:45" x14ac:dyDescent="0.25">
      <c r="K28" t="s">
        <v>385</v>
      </c>
      <c r="L28">
        <v>100</v>
      </c>
      <c r="U28" t="s">
        <v>354</v>
      </c>
      <c r="V28" s="10">
        <v>44914.637800925928</v>
      </c>
      <c r="Y28" t="s">
        <v>405</v>
      </c>
      <c r="Z28">
        <v>40.54101</v>
      </c>
    </row>
    <row r="29" spans="1:45" x14ac:dyDescent="0.25">
      <c r="A29" t="s">
        <v>354</v>
      </c>
      <c r="B29" s="10">
        <v>44914.595347222225</v>
      </c>
      <c r="G29" t="s">
        <v>354</v>
      </c>
      <c r="H29" s="10">
        <v>44914.637835648151</v>
      </c>
      <c r="K29" t="s">
        <v>386</v>
      </c>
      <c r="L29">
        <v>154.49524</v>
      </c>
      <c r="P29" t="s">
        <v>354</v>
      </c>
      <c r="Q29" s="10">
        <v>44914.637824074074</v>
      </c>
      <c r="U29" t="s">
        <v>351</v>
      </c>
      <c r="V29" t="s">
        <v>360</v>
      </c>
    </row>
    <row r="30" spans="1:45" x14ac:dyDescent="0.25">
      <c r="A30" t="s">
        <v>351</v>
      </c>
      <c r="B30" t="s">
        <v>361</v>
      </c>
      <c r="G30" t="s">
        <v>351</v>
      </c>
      <c r="H30" t="s">
        <v>361</v>
      </c>
      <c r="K30" t="s">
        <v>387</v>
      </c>
      <c r="L30">
        <v>1</v>
      </c>
      <c r="P30" t="s">
        <v>351</v>
      </c>
      <c r="Q30" t="s">
        <v>361</v>
      </c>
      <c r="U30" t="s">
        <v>396</v>
      </c>
      <c r="V30">
        <v>10890999.710000001</v>
      </c>
      <c r="Y30" t="s">
        <v>354</v>
      </c>
      <c r="Z30" s="10">
        <v>44914.637719907405</v>
      </c>
    </row>
    <row r="31" spans="1:45" x14ac:dyDescent="0.25">
      <c r="A31" t="s">
        <v>353</v>
      </c>
      <c r="B31">
        <v>3.3342100000000001</v>
      </c>
      <c r="G31" t="s">
        <v>383</v>
      </c>
      <c r="H31">
        <v>79.2</v>
      </c>
      <c r="K31" t="s">
        <v>388</v>
      </c>
      <c r="M31">
        <v>1</v>
      </c>
      <c r="P31" t="s">
        <v>394</v>
      </c>
      <c r="Q31">
        <v>1.39873</v>
      </c>
      <c r="U31" t="s">
        <v>397</v>
      </c>
      <c r="V31">
        <v>1.8558300000000001</v>
      </c>
      <c r="Y31" t="s">
        <v>399</v>
      </c>
      <c r="Z31" t="s">
        <v>357</v>
      </c>
    </row>
    <row r="32" spans="1:45" x14ac:dyDescent="0.25">
      <c r="K32" t="s">
        <v>389</v>
      </c>
      <c r="M32">
        <v>154.49520000000001</v>
      </c>
      <c r="Y32" t="s">
        <v>400</v>
      </c>
      <c r="AA32">
        <v>1</v>
      </c>
      <c r="AB32">
        <v>2</v>
      </c>
      <c r="AC32">
        <v>3</v>
      </c>
      <c r="AD32">
        <v>4</v>
      </c>
      <c r="AE32">
        <v>5</v>
      </c>
      <c r="AF32">
        <v>6</v>
      </c>
      <c r="AG32">
        <v>7</v>
      </c>
      <c r="AH32">
        <v>8</v>
      </c>
    </row>
    <row r="33" spans="1:38" x14ac:dyDescent="0.25">
      <c r="A33" t="s">
        <v>354</v>
      </c>
      <c r="B33" s="10">
        <v>44914.595358796294</v>
      </c>
      <c r="G33" t="s">
        <v>354</v>
      </c>
      <c r="H33" s="10">
        <v>44914.637858796297</v>
      </c>
      <c r="K33" t="s">
        <v>390</v>
      </c>
      <c r="M33">
        <v>1</v>
      </c>
      <c r="P33" t="s">
        <v>354</v>
      </c>
      <c r="Q33" s="10">
        <v>44914.637858796297</v>
      </c>
      <c r="U33" t="s">
        <v>354</v>
      </c>
      <c r="V33" s="10">
        <v>44914.637835648151</v>
      </c>
      <c r="Y33" t="s">
        <v>401</v>
      </c>
      <c r="AA33">
        <v>0</v>
      </c>
      <c r="AB33">
        <v>1</v>
      </c>
      <c r="AC33">
        <v>2</v>
      </c>
      <c r="AD33">
        <v>3</v>
      </c>
      <c r="AE33">
        <v>4</v>
      </c>
      <c r="AF33">
        <v>5</v>
      </c>
      <c r="AG33">
        <v>6</v>
      </c>
      <c r="AH33">
        <v>7</v>
      </c>
    </row>
    <row r="34" spans="1:38" x14ac:dyDescent="0.25">
      <c r="A34" t="s">
        <v>351</v>
      </c>
      <c r="B34" t="s">
        <v>362</v>
      </c>
      <c r="G34" t="s">
        <v>351</v>
      </c>
      <c r="H34" t="s">
        <v>362</v>
      </c>
      <c r="K34" t="s">
        <v>391</v>
      </c>
      <c r="L34">
        <v>154.49520000000001</v>
      </c>
      <c r="P34" t="s">
        <v>351</v>
      </c>
      <c r="Q34" t="s">
        <v>362</v>
      </c>
      <c r="U34" t="s">
        <v>351</v>
      </c>
      <c r="V34" t="s">
        <v>361</v>
      </c>
      <c r="Y34" t="s">
        <v>402</v>
      </c>
      <c r="AA34">
        <v>161059</v>
      </c>
      <c r="AB34">
        <v>61382</v>
      </c>
      <c r="AC34">
        <v>108140</v>
      </c>
      <c r="AD34">
        <v>181430</v>
      </c>
      <c r="AE34">
        <v>252097</v>
      </c>
      <c r="AF34">
        <v>182458</v>
      </c>
      <c r="AG34">
        <v>80430</v>
      </c>
      <c r="AH34">
        <v>21580</v>
      </c>
    </row>
    <row r="35" spans="1:38" x14ac:dyDescent="0.25">
      <c r="A35" t="s">
        <v>353</v>
      </c>
      <c r="B35">
        <v>8.3162800000000008</v>
      </c>
      <c r="G35" t="s">
        <v>383</v>
      </c>
      <c r="H35">
        <v>171.6</v>
      </c>
      <c r="K35" t="s">
        <v>392</v>
      </c>
      <c r="L35">
        <v>120.7</v>
      </c>
      <c r="P35" t="s">
        <v>394</v>
      </c>
      <c r="Q35">
        <v>1.0146999999999999</v>
      </c>
      <c r="U35" t="s">
        <v>396</v>
      </c>
      <c r="V35">
        <v>4241244.78</v>
      </c>
      <c r="Y35" t="s">
        <v>403</v>
      </c>
      <c r="AA35">
        <v>15.36</v>
      </c>
      <c r="AB35">
        <v>5.85</v>
      </c>
      <c r="AC35">
        <v>10.31</v>
      </c>
      <c r="AD35">
        <v>17.3</v>
      </c>
      <c r="AE35">
        <v>24.04</v>
      </c>
      <c r="AF35">
        <v>17.399999999999999</v>
      </c>
      <c r="AG35">
        <v>7.67</v>
      </c>
      <c r="AH35">
        <v>2.06</v>
      </c>
    </row>
    <row r="36" spans="1:38" x14ac:dyDescent="0.25">
      <c r="U36" t="s">
        <v>397</v>
      </c>
      <c r="V36">
        <v>4.6709899999999998</v>
      </c>
      <c r="Y36" t="s">
        <v>404</v>
      </c>
      <c r="Z36">
        <v>3.2198600000000002</v>
      </c>
    </row>
    <row r="37" spans="1:38" x14ac:dyDescent="0.25">
      <c r="A37" t="s">
        <v>354</v>
      </c>
      <c r="B37" s="10">
        <v>44914.595358796294</v>
      </c>
      <c r="G37" t="s">
        <v>354</v>
      </c>
      <c r="H37" s="10">
        <v>44914.63790509259</v>
      </c>
      <c r="K37" t="s">
        <v>354</v>
      </c>
      <c r="L37" s="10">
        <v>44914.637731481482</v>
      </c>
      <c r="P37" t="s">
        <v>354</v>
      </c>
      <c r="Q37" s="10">
        <v>44914.63790509259</v>
      </c>
      <c r="Y37" t="s">
        <v>405</v>
      </c>
      <c r="Z37">
        <v>3.8041800000000001</v>
      </c>
    </row>
    <row r="38" spans="1:38" x14ac:dyDescent="0.25">
      <c r="A38" t="s">
        <v>351</v>
      </c>
      <c r="B38" t="s">
        <v>363</v>
      </c>
      <c r="G38" t="s">
        <v>351</v>
      </c>
      <c r="H38" t="s">
        <v>363</v>
      </c>
      <c r="K38" t="s">
        <v>351</v>
      </c>
      <c r="L38" t="s">
        <v>357</v>
      </c>
      <c r="P38" t="s">
        <v>351</v>
      </c>
      <c r="Q38" t="s">
        <v>363</v>
      </c>
      <c r="U38" t="s">
        <v>354</v>
      </c>
      <c r="V38" s="10">
        <v>44914.637881944444</v>
      </c>
    </row>
    <row r="39" spans="1:38" x14ac:dyDescent="0.25">
      <c r="A39" t="s">
        <v>353</v>
      </c>
      <c r="B39">
        <v>6.3195600000000001</v>
      </c>
      <c r="G39" t="s">
        <v>383</v>
      </c>
      <c r="H39">
        <v>92.4</v>
      </c>
      <c r="K39" t="s">
        <v>385</v>
      </c>
      <c r="L39">
        <v>100</v>
      </c>
      <c r="P39" t="s">
        <v>394</v>
      </c>
      <c r="Q39">
        <v>1.1292500000000001</v>
      </c>
      <c r="U39" t="s">
        <v>351</v>
      </c>
      <c r="V39" t="s">
        <v>362</v>
      </c>
      <c r="Y39" t="s">
        <v>354</v>
      </c>
      <c r="Z39" s="10">
        <v>44914.637743055559</v>
      </c>
    </row>
    <row r="40" spans="1:38" x14ac:dyDescent="0.25">
      <c r="K40" t="s">
        <v>386</v>
      </c>
      <c r="L40">
        <v>0</v>
      </c>
      <c r="U40" t="s">
        <v>396</v>
      </c>
      <c r="V40">
        <v>28692849.879999999</v>
      </c>
      <c r="Y40" t="s">
        <v>399</v>
      </c>
      <c r="Z40" t="s">
        <v>358</v>
      </c>
    </row>
    <row r="41" spans="1:38" x14ac:dyDescent="0.25">
      <c r="A41" t="s">
        <v>354</v>
      </c>
      <c r="B41" s="10">
        <v>44914.595358796294</v>
      </c>
      <c r="G41" t="s">
        <v>354</v>
      </c>
      <c r="H41" s="10">
        <v>44914.637939814813</v>
      </c>
      <c r="K41" t="s">
        <v>387</v>
      </c>
      <c r="L41">
        <v>17</v>
      </c>
      <c r="P41" t="s">
        <v>354</v>
      </c>
      <c r="Q41" s="10">
        <v>44914.637928240743</v>
      </c>
      <c r="U41" t="s">
        <v>397</v>
      </c>
      <c r="V41">
        <v>2.12975</v>
      </c>
      <c r="Y41" t="s">
        <v>400</v>
      </c>
      <c r="AA41">
        <v>1</v>
      </c>
      <c r="AB41">
        <v>2</v>
      </c>
      <c r="AC41">
        <v>3</v>
      </c>
      <c r="AD41">
        <v>4</v>
      </c>
      <c r="AE41">
        <v>5</v>
      </c>
      <c r="AF41">
        <v>6</v>
      </c>
      <c r="AG41">
        <v>7</v>
      </c>
      <c r="AH41">
        <v>8</v>
      </c>
      <c r="AI41">
        <v>9</v>
      </c>
      <c r="AJ41">
        <v>10</v>
      </c>
      <c r="AK41">
        <v>11</v>
      </c>
      <c r="AL41">
        <v>12</v>
      </c>
    </row>
    <row r="42" spans="1:38" x14ac:dyDescent="0.25">
      <c r="A42" t="s">
        <v>351</v>
      </c>
      <c r="B42" t="s">
        <v>364</v>
      </c>
      <c r="G42" t="s">
        <v>351</v>
      </c>
      <c r="H42" t="s">
        <v>364</v>
      </c>
      <c r="K42" t="s">
        <v>388</v>
      </c>
      <c r="M42">
        <v>1</v>
      </c>
      <c r="N42">
        <v>2</v>
      </c>
      <c r="O42">
        <v>3</v>
      </c>
      <c r="P42" t="s">
        <v>351</v>
      </c>
      <c r="Q42" t="s">
        <v>364</v>
      </c>
      <c r="R42">
        <v>6</v>
      </c>
      <c r="S42">
        <v>7</v>
      </c>
      <c r="T42">
        <v>8</v>
      </c>
      <c r="W42">
        <v>11</v>
      </c>
      <c r="X42">
        <v>12</v>
      </c>
      <c r="Y42" t="s">
        <v>401</v>
      </c>
      <c r="AA42">
        <v>0</v>
      </c>
      <c r="AB42">
        <v>6.6</v>
      </c>
      <c r="AC42">
        <v>13.2</v>
      </c>
      <c r="AD42">
        <v>19.8</v>
      </c>
      <c r="AE42">
        <v>26.4</v>
      </c>
      <c r="AF42">
        <v>33</v>
      </c>
      <c r="AG42">
        <v>39.6</v>
      </c>
      <c r="AH42">
        <v>46.2</v>
      </c>
      <c r="AI42">
        <v>52.8</v>
      </c>
      <c r="AJ42">
        <v>59.4</v>
      </c>
      <c r="AK42">
        <v>66</v>
      </c>
      <c r="AL42">
        <v>72.599999999999994</v>
      </c>
    </row>
    <row r="43" spans="1:38" x14ac:dyDescent="0.25">
      <c r="A43" t="s">
        <v>353</v>
      </c>
      <c r="B43">
        <v>4.8612299999999999</v>
      </c>
      <c r="G43" t="s">
        <v>383</v>
      </c>
      <c r="H43">
        <v>66</v>
      </c>
      <c r="K43" t="s">
        <v>389</v>
      </c>
      <c r="M43">
        <v>0</v>
      </c>
      <c r="N43">
        <v>0</v>
      </c>
      <c r="O43">
        <v>0</v>
      </c>
      <c r="P43" t="s">
        <v>394</v>
      </c>
      <c r="Q43">
        <v>1.30826</v>
      </c>
      <c r="R43">
        <v>0</v>
      </c>
      <c r="S43">
        <v>0</v>
      </c>
      <c r="T43">
        <v>0</v>
      </c>
      <c r="U43" t="s">
        <v>354</v>
      </c>
      <c r="V43" s="10">
        <v>44914.637916666667</v>
      </c>
      <c r="W43">
        <v>0</v>
      </c>
      <c r="X43">
        <v>0</v>
      </c>
      <c r="Y43" t="s">
        <v>402</v>
      </c>
      <c r="AA43">
        <v>869919</v>
      </c>
      <c r="AB43">
        <v>23761</v>
      </c>
      <c r="AC43">
        <v>46239</v>
      </c>
      <c r="AD43">
        <v>33884</v>
      </c>
      <c r="AE43">
        <v>20607</v>
      </c>
      <c r="AF43">
        <v>15356</v>
      </c>
      <c r="AG43">
        <v>14277</v>
      </c>
      <c r="AH43">
        <v>13634</v>
      </c>
      <c r="AI43">
        <v>8754</v>
      </c>
      <c r="AJ43">
        <v>1929</v>
      </c>
      <c r="AK43">
        <v>206</v>
      </c>
      <c r="AL43">
        <v>10</v>
      </c>
    </row>
    <row r="44" spans="1:38" x14ac:dyDescent="0.25">
      <c r="K44" t="s">
        <v>390</v>
      </c>
      <c r="M44">
        <v>1</v>
      </c>
      <c r="N44">
        <v>1</v>
      </c>
      <c r="O44">
        <v>1</v>
      </c>
      <c r="R44">
        <v>1</v>
      </c>
      <c r="S44">
        <v>1</v>
      </c>
      <c r="T44">
        <v>1</v>
      </c>
      <c r="U44" t="s">
        <v>351</v>
      </c>
      <c r="V44" t="s">
        <v>363</v>
      </c>
      <c r="W44">
        <v>1</v>
      </c>
      <c r="X44">
        <v>1</v>
      </c>
      <c r="Y44" t="s">
        <v>403</v>
      </c>
      <c r="AA44">
        <v>82.96</v>
      </c>
      <c r="AB44">
        <v>2.27</v>
      </c>
      <c r="AC44">
        <v>4.41</v>
      </c>
      <c r="AD44">
        <v>3.23</v>
      </c>
      <c r="AE44">
        <v>1.97</v>
      </c>
      <c r="AF44">
        <v>1.46</v>
      </c>
      <c r="AG44">
        <v>1.36</v>
      </c>
      <c r="AH44">
        <v>1.3</v>
      </c>
      <c r="AI44">
        <v>0.83</v>
      </c>
      <c r="AJ44">
        <v>0.18</v>
      </c>
      <c r="AK44">
        <v>0.02</v>
      </c>
      <c r="AL44">
        <v>0</v>
      </c>
    </row>
    <row r="45" spans="1:38" x14ac:dyDescent="0.25">
      <c r="A45" t="s">
        <v>354</v>
      </c>
      <c r="B45" s="10">
        <v>44914.595358796294</v>
      </c>
      <c r="G45" t="s">
        <v>354</v>
      </c>
      <c r="H45" s="10">
        <v>44914.637962962966</v>
      </c>
      <c r="K45" t="s">
        <v>391</v>
      </c>
      <c r="L45">
        <v>0</v>
      </c>
      <c r="P45" t="s">
        <v>354</v>
      </c>
      <c r="Q45" s="10">
        <v>44914.637962962966</v>
      </c>
      <c r="U45" t="s">
        <v>396</v>
      </c>
      <c r="V45">
        <v>19347358.23</v>
      </c>
      <c r="Y45" t="s">
        <v>404</v>
      </c>
      <c r="Z45">
        <v>4.0771800000000002</v>
      </c>
    </row>
    <row r="46" spans="1:38" x14ac:dyDescent="0.25">
      <c r="A46" t="s">
        <v>351</v>
      </c>
      <c r="B46" t="s">
        <v>365</v>
      </c>
      <c r="G46" t="s">
        <v>351</v>
      </c>
      <c r="H46" t="s">
        <v>365</v>
      </c>
      <c r="K46" t="s">
        <v>392</v>
      </c>
      <c r="L46">
        <v>59.8733</v>
      </c>
      <c r="P46" t="s">
        <v>351</v>
      </c>
      <c r="Q46" t="s">
        <v>365</v>
      </c>
      <c r="U46" t="s">
        <v>397</v>
      </c>
      <c r="V46">
        <v>1.8898200000000001</v>
      </c>
      <c r="Y46" t="s">
        <v>405</v>
      </c>
      <c r="Z46">
        <v>23.929819999999999</v>
      </c>
    </row>
    <row r="47" spans="1:38" x14ac:dyDescent="0.25">
      <c r="A47" t="s">
        <v>353</v>
      </c>
      <c r="B47" s="12">
        <v>0.85377000000000003</v>
      </c>
      <c r="G47" t="s">
        <v>383</v>
      </c>
      <c r="H47">
        <v>6</v>
      </c>
      <c r="P47" t="s">
        <v>394</v>
      </c>
      <c r="Q47">
        <v>1.17892</v>
      </c>
    </row>
    <row r="48" spans="1:38" x14ac:dyDescent="0.25">
      <c r="K48" t="s">
        <v>354</v>
      </c>
      <c r="L48" s="10">
        <v>44914.637766203705</v>
      </c>
      <c r="U48" t="s">
        <v>354</v>
      </c>
      <c r="V48" s="10">
        <v>44914.637939814813</v>
      </c>
      <c r="Y48" t="s">
        <v>354</v>
      </c>
      <c r="Z48" s="10">
        <v>44914.637777777774</v>
      </c>
    </row>
    <row r="49" spans="2:36" x14ac:dyDescent="0.25">
      <c r="K49" t="s">
        <v>351</v>
      </c>
      <c r="L49" t="s">
        <v>358</v>
      </c>
      <c r="U49" t="s">
        <v>351</v>
      </c>
      <c r="V49" t="s">
        <v>364</v>
      </c>
      <c r="Y49" t="s">
        <v>399</v>
      </c>
      <c r="Z49" t="s">
        <v>359</v>
      </c>
    </row>
    <row r="50" spans="2:36" x14ac:dyDescent="0.25">
      <c r="K50" t="s">
        <v>385</v>
      </c>
      <c r="L50">
        <v>100</v>
      </c>
      <c r="U50" t="s">
        <v>396</v>
      </c>
      <c r="V50">
        <v>11482111.380000001</v>
      </c>
      <c r="Y50" t="s">
        <v>400</v>
      </c>
      <c r="AA50">
        <v>1</v>
      </c>
      <c r="AB50">
        <v>2</v>
      </c>
      <c r="AC50">
        <v>3</v>
      </c>
      <c r="AD50">
        <v>4</v>
      </c>
      <c r="AE50">
        <v>5</v>
      </c>
      <c r="AF50">
        <v>6</v>
      </c>
      <c r="AG50">
        <v>7</v>
      </c>
      <c r="AH50">
        <v>8</v>
      </c>
      <c r="AI50">
        <v>9</v>
      </c>
      <c r="AJ50">
        <v>10</v>
      </c>
    </row>
    <row r="51" spans="2:36" x14ac:dyDescent="0.25">
      <c r="K51" t="s">
        <v>386</v>
      </c>
      <c r="L51">
        <v>154.49524</v>
      </c>
      <c r="U51" t="s">
        <v>397</v>
      </c>
      <c r="V51">
        <v>1.45801</v>
      </c>
      <c r="Y51" t="s">
        <v>401</v>
      </c>
      <c r="AA51">
        <v>0</v>
      </c>
      <c r="AB51">
        <v>6.6</v>
      </c>
      <c r="AC51">
        <v>13.2</v>
      </c>
      <c r="AD51">
        <v>19.8</v>
      </c>
      <c r="AE51">
        <v>26.4</v>
      </c>
      <c r="AF51">
        <v>33</v>
      </c>
      <c r="AG51">
        <v>39.6</v>
      </c>
      <c r="AH51">
        <v>46.2</v>
      </c>
      <c r="AI51">
        <v>52.8</v>
      </c>
      <c r="AJ51">
        <v>59.4</v>
      </c>
    </row>
    <row r="52" spans="2:36" x14ac:dyDescent="0.25">
      <c r="K52" t="s">
        <v>387</v>
      </c>
      <c r="L52">
        <v>19</v>
      </c>
      <c r="Y52" t="s">
        <v>402</v>
      </c>
      <c r="AA52">
        <v>872470</v>
      </c>
      <c r="AB52">
        <v>15749</v>
      </c>
      <c r="AC52">
        <v>50942</v>
      </c>
      <c r="AD52">
        <v>44777</v>
      </c>
      <c r="AE52">
        <v>27008</v>
      </c>
      <c r="AF52">
        <v>19067</v>
      </c>
      <c r="AG52">
        <v>11858</v>
      </c>
      <c r="AH52">
        <v>5228</v>
      </c>
      <c r="AI52">
        <v>1321</v>
      </c>
      <c r="AJ52">
        <v>156</v>
      </c>
    </row>
    <row r="53" spans="2:36" x14ac:dyDescent="0.25">
      <c r="K53" t="s">
        <v>388</v>
      </c>
      <c r="M53">
        <v>1</v>
      </c>
      <c r="N53">
        <v>2</v>
      </c>
      <c r="O53">
        <v>3</v>
      </c>
      <c r="P53">
        <v>4</v>
      </c>
      <c r="Q53">
        <v>5</v>
      </c>
      <c r="R53">
        <v>6</v>
      </c>
      <c r="S53">
        <v>7</v>
      </c>
      <c r="T53">
        <v>8</v>
      </c>
      <c r="U53" t="s">
        <v>354</v>
      </c>
      <c r="V53" s="10">
        <v>44914.637962962966</v>
      </c>
      <c r="W53">
        <v>11</v>
      </c>
      <c r="X53">
        <v>12</v>
      </c>
      <c r="Y53" t="s">
        <v>403</v>
      </c>
      <c r="AA53">
        <v>83.21</v>
      </c>
      <c r="AB53">
        <v>1.5</v>
      </c>
      <c r="AC53">
        <v>4.8600000000000003</v>
      </c>
      <c r="AD53">
        <v>4.2699999999999996</v>
      </c>
      <c r="AE53">
        <v>2.58</v>
      </c>
      <c r="AF53">
        <v>1.82</v>
      </c>
      <c r="AG53">
        <v>1.1299999999999999</v>
      </c>
      <c r="AH53">
        <v>0.5</v>
      </c>
      <c r="AI53">
        <v>0.13</v>
      </c>
      <c r="AJ53">
        <v>0.01</v>
      </c>
    </row>
    <row r="54" spans="2:36" x14ac:dyDescent="0.25">
      <c r="B54" t="s">
        <v>407</v>
      </c>
      <c r="C54" t="s">
        <v>1</v>
      </c>
      <c r="D54" t="s">
        <v>408</v>
      </c>
      <c r="E54" t="s">
        <v>411</v>
      </c>
      <c r="F54" t="s">
        <v>409</v>
      </c>
      <c r="G54" t="s">
        <v>414</v>
      </c>
      <c r="H54" t="s">
        <v>413</v>
      </c>
      <c r="K54" t="s">
        <v>389</v>
      </c>
      <c r="M54">
        <v>163.76499999999999</v>
      </c>
      <c r="N54">
        <v>169.94479999999999</v>
      </c>
      <c r="O54">
        <v>173.03469999999999</v>
      </c>
      <c r="P54">
        <v>176.12459999999999</v>
      </c>
      <c r="Q54">
        <v>180.7594</v>
      </c>
      <c r="R54">
        <v>185.39429999999999</v>
      </c>
      <c r="S54">
        <v>190.0291</v>
      </c>
      <c r="T54">
        <v>230.1979</v>
      </c>
      <c r="U54" t="s">
        <v>351</v>
      </c>
      <c r="V54" t="s">
        <v>365</v>
      </c>
      <c r="W54">
        <v>305.9006</v>
      </c>
      <c r="X54">
        <v>339.8895</v>
      </c>
      <c r="Y54" t="s">
        <v>404</v>
      </c>
      <c r="Z54">
        <v>3.6194899999999999</v>
      </c>
    </row>
    <row r="55" spans="2:36" x14ac:dyDescent="0.25">
      <c r="B55" s="15" t="s">
        <v>352</v>
      </c>
      <c r="C55" s="16">
        <v>32.881250000000001</v>
      </c>
      <c r="D55" s="16">
        <v>145.19999999999999</v>
      </c>
      <c r="E55" s="16">
        <v>73.695459999999997</v>
      </c>
      <c r="F55" s="16">
        <v>0.42775000000000002</v>
      </c>
      <c r="G55" s="15"/>
      <c r="H55" s="15">
        <f>0.13*0.13*100000000</f>
        <v>1690000.0000000002</v>
      </c>
      <c r="I55">
        <f>G55/H55*100</f>
        <v>0</v>
      </c>
      <c r="K55" t="s">
        <v>390</v>
      </c>
      <c r="M55">
        <v>1</v>
      </c>
      <c r="N55">
        <v>1</v>
      </c>
      <c r="O55">
        <v>1</v>
      </c>
      <c r="P55">
        <v>1</v>
      </c>
      <c r="Q55">
        <v>2</v>
      </c>
      <c r="R55">
        <v>1</v>
      </c>
      <c r="S55">
        <v>2</v>
      </c>
      <c r="T55">
        <v>1</v>
      </c>
      <c r="U55" t="s">
        <v>396</v>
      </c>
      <c r="V55">
        <v>79.77</v>
      </c>
      <c r="W55">
        <v>1</v>
      </c>
      <c r="X55">
        <v>1</v>
      </c>
      <c r="Y55" t="s">
        <v>405</v>
      </c>
      <c r="Z55">
        <v>21.551279999999998</v>
      </c>
    </row>
    <row r="56" spans="2:36" x14ac:dyDescent="0.25">
      <c r="B56" t="s">
        <v>355</v>
      </c>
      <c r="C56" s="14">
        <v>3.11965</v>
      </c>
      <c r="D56" s="14">
        <v>18</v>
      </c>
      <c r="E56" s="14">
        <v>10.216850000000001</v>
      </c>
      <c r="F56" s="14">
        <v>0.45415</v>
      </c>
      <c r="G56" s="15">
        <v>938.08</v>
      </c>
      <c r="H56">
        <f>0.13*0.11*100000000</f>
        <v>1430000</v>
      </c>
      <c r="I56">
        <f t="shared" ref="I56:I66" si="0">G56/H56*100</f>
        <v>6.5600000000000006E-2</v>
      </c>
      <c r="K56" t="s">
        <v>391</v>
      </c>
      <c r="L56">
        <v>315.3329</v>
      </c>
      <c r="U56" t="s">
        <v>397</v>
      </c>
      <c r="V56">
        <v>34308.527589999998</v>
      </c>
    </row>
    <row r="57" spans="2:36" x14ac:dyDescent="0.25">
      <c r="B57" t="s">
        <v>356</v>
      </c>
      <c r="C57" s="14">
        <v>9.1674100000000003</v>
      </c>
      <c r="D57" s="14">
        <v>72.599999999999994</v>
      </c>
      <c r="E57" s="14">
        <v>26.258659999999999</v>
      </c>
      <c r="F57" s="14">
        <v>0.78820999999999997</v>
      </c>
      <c r="G57">
        <v>27914378.66</v>
      </c>
      <c r="H57">
        <f>0.13*0.13*100000000</f>
        <v>1690000.0000000002</v>
      </c>
      <c r="I57">
        <f t="shared" si="0"/>
        <v>1651.7383822485203</v>
      </c>
      <c r="K57" t="s">
        <v>392</v>
      </c>
      <c r="L57">
        <v>86.828800000000001</v>
      </c>
      <c r="Y57" t="s">
        <v>354</v>
      </c>
      <c r="Z57" s="10">
        <v>44914.637800925928</v>
      </c>
    </row>
    <row r="58" spans="2:36" x14ac:dyDescent="0.25">
      <c r="B58" t="s">
        <v>357</v>
      </c>
      <c r="C58" s="14">
        <v>13.864380000000001</v>
      </c>
      <c r="D58" s="14">
        <v>7</v>
      </c>
      <c r="E58" s="14">
        <v>3.8041800000000001</v>
      </c>
      <c r="F58" s="14">
        <v>0.48968</v>
      </c>
      <c r="G58" s="15">
        <v>227.49</v>
      </c>
      <c r="H58">
        <f>0.05*0.05*100000000</f>
        <v>250000.00000000006</v>
      </c>
      <c r="I58">
        <f t="shared" si="0"/>
        <v>9.099599999999998E-2</v>
      </c>
      <c r="Y58" t="s">
        <v>399</v>
      </c>
      <c r="Z58" t="s">
        <v>360</v>
      </c>
    </row>
    <row r="59" spans="2:36" x14ac:dyDescent="0.25">
      <c r="B59" t="s">
        <v>358</v>
      </c>
      <c r="C59" s="14">
        <v>1.96041</v>
      </c>
      <c r="D59" s="14">
        <v>72.599999999999994</v>
      </c>
      <c r="E59" s="14">
        <v>4.0771800000000002</v>
      </c>
      <c r="F59" s="14">
        <v>1.65924</v>
      </c>
      <c r="G59">
        <v>5362791.7300000004</v>
      </c>
      <c r="H59">
        <f>0.13*0.13*100000000</f>
        <v>1690000.0000000002</v>
      </c>
      <c r="I59">
        <f t="shared" si="0"/>
        <v>317.32495443786979</v>
      </c>
      <c r="K59" t="s">
        <v>354</v>
      </c>
      <c r="L59" s="10">
        <v>44914.637789351851</v>
      </c>
      <c r="Y59" t="s">
        <v>400</v>
      </c>
      <c r="AA59">
        <v>1</v>
      </c>
      <c r="AB59">
        <v>2</v>
      </c>
      <c r="AC59">
        <v>3</v>
      </c>
      <c r="AD59">
        <v>4</v>
      </c>
      <c r="AE59">
        <v>5</v>
      </c>
      <c r="AF59">
        <v>6</v>
      </c>
      <c r="AG59">
        <v>7</v>
      </c>
    </row>
    <row r="60" spans="2:36" x14ac:dyDescent="0.25">
      <c r="B60" t="s">
        <v>359</v>
      </c>
      <c r="C60" s="14">
        <v>1.96367</v>
      </c>
      <c r="D60" s="14">
        <v>59.4</v>
      </c>
      <c r="E60" s="14">
        <v>3.6194899999999999</v>
      </c>
      <c r="F60" s="14">
        <v>1.6640999999999999</v>
      </c>
      <c r="G60">
        <v>5499890.0700000003</v>
      </c>
      <c r="H60">
        <f>0.13*0.13*100000000</f>
        <v>1690000.0000000002</v>
      </c>
      <c r="I60">
        <f t="shared" si="0"/>
        <v>325.43728224852066</v>
      </c>
      <c r="K60" t="s">
        <v>351</v>
      </c>
      <c r="L60" t="s">
        <v>359</v>
      </c>
      <c r="Y60" t="s">
        <v>401</v>
      </c>
      <c r="AA60">
        <v>0</v>
      </c>
      <c r="AB60">
        <v>6.6</v>
      </c>
      <c r="AC60">
        <v>13.2</v>
      </c>
      <c r="AD60">
        <v>19.8</v>
      </c>
      <c r="AE60">
        <v>26.4</v>
      </c>
      <c r="AF60">
        <v>33</v>
      </c>
      <c r="AG60">
        <v>39.6</v>
      </c>
    </row>
    <row r="61" spans="2:36" x14ac:dyDescent="0.25">
      <c r="B61" t="s">
        <v>360</v>
      </c>
      <c r="C61" s="14">
        <v>3.6225499999999999</v>
      </c>
      <c r="D61" s="14">
        <v>39.6</v>
      </c>
      <c r="E61" s="14">
        <v>5.2466699999999999</v>
      </c>
      <c r="F61" s="14">
        <v>1.4289099999999999</v>
      </c>
      <c r="G61">
        <v>10890999.710000001</v>
      </c>
      <c r="H61" s="17">
        <f>1272.79*1272.79</f>
        <v>1619994.3840999999</v>
      </c>
      <c r="I61">
        <f t="shared" si="0"/>
        <v>672.28626326692961</v>
      </c>
      <c r="K61" t="s">
        <v>385</v>
      </c>
      <c r="L61">
        <v>100</v>
      </c>
      <c r="Y61" t="s">
        <v>402</v>
      </c>
      <c r="AA61">
        <v>749159</v>
      </c>
      <c r="AB61">
        <v>49979</v>
      </c>
      <c r="AC61">
        <v>97809</v>
      </c>
      <c r="AD61">
        <v>72635</v>
      </c>
      <c r="AE61">
        <v>40189</v>
      </c>
      <c r="AF61">
        <v>23523</v>
      </c>
      <c r="AG61">
        <v>15282</v>
      </c>
    </row>
    <row r="62" spans="2:36" x14ac:dyDescent="0.25">
      <c r="B62" t="s">
        <v>361</v>
      </c>
      <c r="C62" s="14">
        <v>3.3342100000000001</v>
      </c>
      <c r="D62" s="14">
        <v>79.2</v>
      </c>
      <c r="E62" s="14">
        <v>7.8124200000000004</v>
      </c>
      <c r="F62" s="14">
        <v>1.39873</v>
      </c>
      <c r="G62">
        <v>4241244.78</v>
      </c>
      <c r="H62">
        <f>0.05*0.05*10^8</f>
        <v>250000.00000000006</v>
      </c>
      <c r="I62">
        <f t="shared" si="0"/>
        <v>1696.4979119999998</v>
      </c>
      <c r="K62" t="s">
        <v>386</v>
      </c>
      <c r="L62">
        <v>154.49524</v>
      </c>
      <c r="Y62" t="s">
        <v>403</v>
      </c>
      <c r="AA62">
        <v>71.45</v>
      </c>
      <c r="AB62">
        <v>4.7699999999999996</v>
      </c>
      <c r="AC62">
        <v>9.33</v>
      </c>
      <c r="AD62">
        <v>6.93</v>
      </c>
      <c r="AE62">
        <v>3.83</v>
      </c>
      <c r="AF62">
        <v>2.2400000000000002</v>
      </c>
      <c r="AG62">
        <v>1.46</v>
      </c>
    </row>
    <row r="63" spans="2:36" x14ac:dyDescent="0.25">
      <c r="B63" t="s">
        <v>362</v>
      </c>
      <c r="C63" s="14">
        <v>8.3162800000000008</v>
      </c>
      <c r="D63" s="16">
        <v>171.6</v>
      </c>
      <c r="E63" s="16">
        <v>48.4315</v>
      </c>
      <c r="F63" s="14">
        <v>1.0146999999999999</v>
      </c>
      <c r="G63">
        <v>28692849.879999999</v>
      </c>
      <c r="H63">
        <f>0.13*0.13*10^8</f>
        <v>1690000.0000000002</v>
      </c>
      <c r="I63">
        <f t="shared" si="0"/>
        <v>1697.8017680473372</v>
      </c>
      <c r="K63" t="s">
        <v>387</v>
      </c>
      <c r="L63">
        <v>13</v>
      </c>
      <c r="Y63" t="s">
        <v>404</v>
      </c>
      <c r="Z63">
        <v>5.2466699999999999</v>
      </c>
    </row>
    <row r="64" spans="2:36" x14ac:dyDescent="0.25">
      <c r="B64" t="s">
        <v>363</v>
      </c>
      <c r="C64" s="14">
        <v>6.3195600000000001</v>
      </c>
      <c r="D64" s="14">
        <v>92.4</v>
      </c>
      <c r="E64" s="14">
        <v>19.28088</v>
      </c>
      <c r="F64" s="14">
        <v>1.1292500000000001</v>
      </c>
      <c r="G64">
        <v>19347358.23</v>
      </c>
      <c r="H64">
        <f>0.13*0.13*10^8</f>
        <v>1690000.0000000002</v>
      </c>
      <c r="I64">
        <f t="shared" si="0"/>
        <v>1144.814096449704</v>
      </c>
      <c r="K64" t="s">
        <v>388</v>
      </c>
      <c r="M64">
        <v>1</v>
      </c>
      <c r="N64">
        <v>2</v>
      </c>
      <c r="O64">
        <v>3</v>
      </c>
      <c r="P64">
        <v>4</v>
      </c>
      <c r="Q64">
        <v>5</v>
      </c>
      <c r="R64">
        <v>6</v>
      </c>
      <c r="S64">
        <v>7</v>
      </c>
      <c r="T64">
        <v>8</v>
      </c>
      <c r="U64">
        <v>9</v>
      </c>
      <c r="V64">
        <v>10</v>
      </c>
      <c r="W64">
        <v>11</v>
      </c>
      <c r="X64">
        <v>12</v>
      </c>
      <c r="Y64" t="s">
        <v>405</v>
      </c>
      <c r="Z64">
        <v>18.374140000000001</v>
      </c>
    </row>
    <row r="65" spans="2:62" x14ac:dyDescent="0.25">
      <c r="B65" t="s">
        <v>364</v>
      </c>
      <c r="C65" s="14">
        <v>4.8612299999999999</v>
      </c>
      <c r="D65" s="14">
        <v>66</v>
      </c>
      <c r="E65" s="14">
        <v>10.747479999999999</v>
      </c>
      <c r="F65" s="14">
        <v>1.30826</v>
      </c>
      <c r="G65">
        <v>11482111.380000001</v>
      </c>
      <c r="H65">
        <f>0.13*0.13*10^8</f>
        <v>1690000.0000000002</v>
      </c>
      <c r="I65">
        <f t="shared" si="0"/>
        <v>679.41487455621302</v>
      </c>
      <c r="K65" t="s">
        <v>389</v>
      </c>
      <c r="M65">
        <v>160.67500000000001</v>
      </c>
      <c r="N65">
        <v>165.3099</v>
      </c>
      <c r="O65">
        <v>173.03469999999999</v>
      </c>
      <c r="P65">
        <v>199.2989</v>
      </c>
      <c r="Q65">
        <v>202.3888</v>
      </c>
      <c r="R65">
        <v>222.47309999999999</v>
      </c>
      <c r="S65">
        <v>242.5575</v>
      </c>
      <c r="T65">
        <v>267.27679999999998</v>
      </c>
      <c r="U65">
        <v>278.09140000000002</v>
      </c>
      <c r="V65">
        <v>304.35559999999998</v>
      </c>
      <c r="W65">
        <v>305.9006</v>
      </c>
      <c r="X65">
        <v>520.649</v>
      </c>
    </row>
    <row r="66" spans="2:62" x14ac:dyDescent="0.25">
      <c r="B66" s="15" t="s">
        <v>365</v>
      </c>
      <c r="C66" s="16">
        <v>0.85377000000000003</v>
      </c>
      <c r="D66" s="16">
        <v>6</v>
      </c>
      <c r="E66" s="16">
        <v>1.1748499999999999</v>
      </c>
      <c r="F66" s="16">
        <v>1.17892</v>
      </c>
      <c r="G66" s="15">
        <v>79.77</v>
      </c>
      <c r="H66" s="15">
        <f>0.05*0.05*10^8</f>
        <v>250000.00000000006</v>
      </c>
      <c r="I66">
        <f t="shared" si="0"/>
        <v>3.1907999999999992E-2</v>
      </c>
      <c r="K66" t="s">
        <v>390</v>
      </c>
      <c r="M66">
        <v>1</v>
      </c>
      <c r="N66">
        <v>1</v>
      </c>
      <c r="O66">
        <v>1</v>
      </c>
      <c r="P66">
        <v>1</v>
      </c>
      <c r="Q66">
        <v>2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 t="s">
        <v>354</v>
      </c>
      <c r="Z66" s="10">
        <v>44914.637824074074</v>
      </c>
    </row>
    <row r="67" spans="2:62" x14ac:dyDescent="0.25">
      <c r="C67" s="14">
        <f>AVERAGE(C56:C65)</f>
        <v>5.6529350000000003</v>
      </c>
      <c r="D67" s="14">
        <f>AVERAGE(D56:D65)</f>
        <v>67.84</v>
      </c>
      <c r="E67" s="14">
        <f>AVERAGE(E56:E65)</f>
        <v>13.949530999999999</v>
      </c>
      <c r="F67" s="14">
        <f>AVERAGE(F56:F65)</f>
        <v>1.1335230000000001</v>
      </c>
      <c r="K67" t="s">
        <v>391</v>
      </c>
      <c r="L67">
        <v>249.5692</v>
      </c>
      <c r="Y67" t="s">
        <v>399</v>
      </c>
      <c r="Z67" t="s">
        <v>361</v>
      </c>
    </row>
    <row r="68" spans="2:62" x14ac:dyDescent="0.25">
      <c r="C68" s="14">
        <f>STDEV(C56:C65)</f>
        <v>3.8167154972312995</v>
      </c>
      <c r="D68" s="14">
        <f>STDEV(D56:D65)</f>
        <v>45.462248074638794</v>
      </c>
      <c r="E68" s="14">
        <f>STDEV(E56:E65)</f>
        <v>14.195599053241388</v>
      </c>
      <c r="F68" s="14">
        <f>STDEV(F56:F65)</f>
        <v>0.44164733069749434</v>
      </c>
      <c r="K68" t="s">
        <v>392</v>
      </c>
      <c r="L68">
        <v>72.004300000000001</v>
      </c>
      <c r="Y68" t="s">
        <v>400</v>
      </c>
      <c r="AA68">
        <v>1</v>
      </c>
      <c r="AB68">
        <v>2</v>
      </c>
      <c r="AC68">
        <v>3</v>
      </c>
      <c r="AD68">
        <v>4</v>
      </c>
      <c r="AE68">
        <v>5</v>
      </c>
      <c r="AF68">
        <v>6</v>
      </c>
      <c r="AG68">
        <v>7</v>
      </c>
      <c r="AH68">
        <v>8</v>
      </c>
      <c r="AI68">
        <v>9</v>
      </c>
      <c r="AJ68">
        <v>10</v>
      </c>
      <c r="AK68">
        <v>11</v>
      </c>
      <c r="AL68">
        <v>12</v>
      </c>
      <c r="AM68">
        <v>13</v>
      </c>
    </row>
    <row r="69" spans="2:62" x14ac:dyDescent="0.25">
      <c r="C69" s="14"/>
      <c r="D69" s="14">
        <f>AVERAGE(D56:D62,D64:D65)</f>
        <v>56.311111111111103</v>
      </c>
      <c r="E69" s="14">
        <f>AVERAGE(E56:E62,E64:E65)</f>
        <v>10.118201111111112</v>
      </c>
      <c r="F69" s="14"/>
      <c r="Y69" t="s">
        <v>401</v>
      </c>
      <c r="AA69">
        <v>0</v>
      </c>
      <c r="AB69">
        <v>6.6</v>
      </c>
      <c r="AC69">
        <v>13.2</v>
      </c>
      <c r="AD69">
        <v>19.8</v>
      </c>
      <c r="AE69">
        <v>26.4</v>
      </c>
      <c r="AF69">
        <v>33</v>
      </c>
      <c r="AG69">
        <v>39.6</v>
      </c>
      <c r="AH69">
        <v>46.2</v>
      </c>
      <c r="AI69">
        <v>52.8</v>
      </c>
      <c r="AJ69">
        <v>59.4</v>
      </c>
      <c r="AK69">
        <v>66</v>
      </c>
      <c r="AL69">
        <v>72.599999999999994</v>
      </c>
      <c r="AM69">
        <v>79.2</v>
      </c>
    </row>
    <row r="70" spans="2:62" x14ac:dyDescent="0.25">
      <c r="C70" s="14"/>
      <c r="D70" s="14">
        <f>STDEV(D56:D62,D64:D65)</f>
        <v>28.80748359560604</v>
      </c>
      <c r="E70" s="14">
        <f>STDEV(E56:E62,E64:E65)</f>
        <v>7.8463152797116242</v>
      </c>
      <c r="F70" s="14"/>
      <c r="K70" t="s">
        <v>354</v>
      </c>
      <c r="L70" s="10">
        <v>44914.637812499997</v>
      </c>
      <c r="Y70" t="s">
        <v>402</v>
      </c>
      <c r="AA70">
        <v>729766</v>
      </c>
      <c r="AB70">
        <v>23015</v>
      </c>
      <c r="AC70">
        <v>28577</v>
      </c>
      <c r="AD70">
        <v>39720</v>
      </c>
      <c r="AE70">
        <v>109621</v>
      </c>
      <c r="AF70">
        <v>105225</v>
      </c>
      <c r="AG70">
        <v>11528</v>
      </c>
      <c r="AH70">
        <v>966</v>
      </c>
      <c r="AI70">
        <v>121</v>
      </c>
      <c r="AJ70">
        <v>19</v>
      </c>
      <c r="AK70">
        <v>10</v>
      </c>
      <c r="AL70">
        <v>3</v>
      </c>
      <c r="AM70">
        <v>5</v>
      </c>
    </row>
    <row r="71" spans="2:62" x14ac:dyDescent="0.25">
      <c r="K71" t="s">
        <v>351</v>
      </c>
      <c r="L71" t="s">
        <v>360</v>
      </c>
      <c r="Y71" t="s">
        <v>403</v>
      </c>
      <c r="AA71">
        <v>69.599999999999994</v>
      </c>
      <c r="AB71">
        <v>2.19</v>
      </c>
      <c r="AC71">
        <v>2.73</v>
      </c>
      <c r="AD71">
        <v>3.79</v>
      </c>
      <c r="AE71">
        <v>10.45</v>
      </c>
      <c r="AF71">
        <v>10.039999999999999</v>
      </c>
      <c r="AG71">
        <v>1.1000000000000001</v>
      </c>
      <c r="AH71">
        <v>0.09</v>
      </c>
      <c r="AI71">
        <v>0.01</v>
      </c>
      <c r="AJ71">
        <v>0</v>
      </c>
      <c r="AK71">
        <v>0</v>
      </c>
      <c r="AL71">
        <v>0</v>
      </c>
      <c r="AM71">
        <v>0</v>
      </c>
    </row>
    <row r="72" spans="2:62" x14ac:dyDescent="0.25">
      <c r="K72" t="s">
        <v>385</v>
      </c>
      <c r="L72">
        <v>100</v>
      </c>
      <c r="Y72" t="s">
        <v>404</v>
      </c>
      <c r="Z72">
        <v>7.8124200000000004</v>
      </c>
    </row>
    <row r="73" spans="2:62" x14ac:dyDescent="0.25">
      <c r="K73" t="s">
        <v>386</v>
      </c>
      <c r="L73">
        <v>154.49538999999999</v>
      </c>
      <c r="Y73" t="s">
        <v>405</v>
      </c>
      <c r="Z73">
        <v>25.6953</v>
      </c>
    </row>
    <row r="74" spans="2:62" x14ac:dyDescent="0.25">
      <c r="K74" t="s">
        <v>387</v>
      </c>
      <c r="L74">
        <v>54</v>
      </c>
    </row>
    <row r="75" spans="2:62" x14ac:dyDescent="0.25">
      <c r="K75" t="s">
        <v>388</v>
      </c>
      <c r="M75">
        <v>1</v>
      </c>
      <c r="N75">
        <v>2</v>
      </c>
      <c r="O75">
        <v>3</v>
      </c>
      <c r="P75">
        <v>4</v>
      </c>
      <c r="Q75">
        <v>5</v>
      </c>
      <c r="R75">
        <v>6</v>
      </c>
      <c r="S75">
        <v>7</v>
      </c>
      <c r="T75">
        <v>8</v>
      </c>
      <c r="U75">
        <v>9</v>
      </c>
      <c r="V75">
        <v>10</v>
      </c>
      <c r="W75">
        <v>11</v>
      </c>
      <c r="X75">
        <v>12</v>
      </c>
      <c r="Y75" t="s">
        <v>354</v>
      </c>
      <c r="Z75" s="10">
        <v>44914.637858796297</v>
      </c>
      <c r="BC75">
        <v>43</v>
      </c>
      <c r="BD75">
        <v>44</v>
      </c>
      <c r="BE75">
        <v>45</v>
      </c>
      <c r="BF75">
        <v>46</v>
      </c>
      <c r="BG75">
        <v>47</v>
      </c>
      <c r="BH75">
        <v>48</v>
      </c>
      <c r="BI75">
        <v>49</v>
      </c>
      <c r="BJ75">
        <v>50</v>
      </c>
    </row>
    <row r="76" spans="2:62" x14ac:dyDescent="0.25">
      <c r="K76" t="s">
        <v>389</v>
      </c>
      <c r="M76">
        <v>156.0403</v>
      </c>
      <c r="N76">
        <v>159.1302</v>
      </c>
      <c r="O76">
        <v>162.22020000000001</v>
      </c>
      <c r="P76">
        <v>163.76509999999999</v>
      </c>
      <c r="Q76">
        <v>171.48990000000001</v>
      </c>
      <c r="R76">
        <v>177.66970000000001</v>
      </c>
      <c r="S76">
        <v>186.93940000000001</v>
      </c>
      <c r="T76">
        <v>200.84399999999999</v>
      </c>
      <c r="U76">
        <v>202.38900000000001</v>
      </c>
      <c r="V76">
        <v>203.93389999999999</v>
      </c>
      <c r="W76">
        <v>205.47890000000001</v>
      </c>
      <c r="X76">
        <v>208.56880000000001</v>
      </c>
      <c r="Y76" t="s">
        <v>399</v>
      </c>
      <c r="Z76" t="s">
        <v>362</v>
      </c>
      <c r="BC76">
        <v>562.36320000000001</v>
      </c>
      <c r="BD76">
        <v>574.72280000000001</v>
      </c>
      <c r="BE76">
        <v>611.80169999999998</v>
      </c>
      <c r="BF76">
        <v>770.93200000000002</v>
      </c>
      <c r="BG76">
        <v>854.35950000000003</v>
      </c>
      <c r="BH76">
        <v>897.6182</v>
      </c>
      <c r="BI76">
        <v>1398.1831999999999</v>
      </c>
      <c r="BJ76">
        <v>1446.0768</v>
      </c>
    </row>
    <row r="77" spans="2:62" x14ac:dyDescent="0.25">
      <c r="K77" t="s">
        <v>390</v>
      </c>
      <c r="M77">
        <v>1</v>
      </c>
      <c r="N77">
        <v>1</v>
      </c>
      <c r="O77">
        <v>1</v>
      </c>
      <c r="P77">
        <v>2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2</v>
      </c>
      <c r="Y77" t="s">
        <v>400</v>
      </c>
      <c r="AA77">
        <v>1</v>
      </c>
      <c r="AB77">
        <v>2</v>
      </c>
      <c r="AC77">
        <v>3</v>
      </c>
      <c r="AD77">
        <v>4</v>
      </c>
      <c r="AE77">
        <v>5</v>
      </c>
      <c r="AF77">
        <v>6</v>
      </c>
      <c r="AG77">
        <v>7</v>
      </c>
      <c r="AH77">
        <v>8</v>
      </c>
      <c r="AI77">
        <v>9</v>
      </c>
      <c r="AJ77">
        <v>10</v>
      </c>
      <c r="AK77">
        <v>11</v>
      </c>
      <c r="AL77">
        <v>12</v>
      </c>
      <c r="AM77">
        <v>13</v>
      </c>
      <c r="AN77">
        <v>14</v>
      </c>
      <c r="AO77">
        <v>15</v>
      </c>
      <c r="AP77">
        <v>16</v>
      </c>
      <c r="AQ77">
        <v>17</v>
      </c>
      <c r="AR77">
        <v>18</v>
      </c>
      <c r="AS77">
        <v>19</v>
      </c>
      <c r="AT77">
        <v>20</v>
      </c>
      <c r="AU77">
        <v>21</v>
      </c>
      <c r="AV77">
        <v>22</v>
      </c>
      <c r="AW77">
        <v>23</v>
      </c>
      <c r="AX77">
        <v>24</v>
      </c>
      <c r="AY77">
        <v>25</v>
      </c>
      <c r="AZ77">
        <v>26</v>
      </c>
      <c r="BA77">
        <v>27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</row>
    <row r="78" spans="2:62" x14ac:dyDescent="0.25">
      <c r="K78" t="s">
        <v>391</v>
      </c>
      <c r="L78">
        <v>383.7208</v>
      </c>
      <c r="Y78" t="s">
        <v>401</v>
      </c>
      <c r="AA78">
        <v>0</v>
      </c>
      <c r="AB78">
        <v>6.6</v>
      </c>
      <c r="AC78">
        <v>13.2</v>
      </c>
      <c r="AD78">
        <v>19.8</v>
      </c>
      <c r="AE78">
        <v>26.4</v>
      </c>
      <c r="AF78">
        <v>33</v>
      </c>
      <c r="AG78">
        <v>39.6</v>
      </c>
      <c r="AH78">
        <v>46.2</v>
      </c>
      <c r="AI78">
        <v>52.8</v>
      </c>
      <c r="AJ78">
        <v>59.4</v>
      </c>
      <c r="AK78">
        <v>66</v>
      </c>
      <c r="AL78">
        <v>72.599999999999994</v>
      </c>
      <c r="AM78">
        <v>79.2</v>
      </c>
      <c r="AN78">
        <v>85.8</v>
      </c>
      <c r="AO78">
        <v>92.4</v>
      </c>
      <c r="AP78">
        <v>99</v>
      </c>
      <c r="AQ78">
        <v>105.6</v>
      </c>
      <c r="AR78">
        <v>112.2</v>
      </c>
      <c r="AS78">
        <v>118.8</v>
      </c>
      <c r="AT78">
        <v>125.4</v>
      </c>
      <c r="AU78">
        <v>132</v>
      </c>
      <c r="AV78">
        <v>138.6</v>
      </c>
      <c r="AW78">
        <v>145.19999999999999</v>
      </c>
      <c r="AX78">
        <v>151.80000000000001</v>
      </c>
      <c r="AY78">
        <v>158.4</v>
      </c>
      <c r="AZ78">
        <v>165</v>
      </c>
      <c r="BA78">
        <v>171.6</v>
      </c>
    </row>
    <row r="79" spans="2:62" x14ac:dyDescent="0.25">
      <c r="K79" t="s">
        <v>392</v>
      </c>
      <c r="L79">
        <v>158.8964</v>
      </c>
      <c r="Y79" t="s">
        <v>402</v>
      </c>
      <c r="AA79">
        <v>446150</v>
      </c>
      <c r="AB79">
        <v>22275</v>
      </c>
      <c r="AC79">
        <v>28958</v>
      </c>
      <c r="AD79">
        <v>28450</v>
      </c>
      <c r="AE79">
        <v>29245</v>
      </c>
      <c r="AF79">
        <v>29213</v>
      </c>
      <c r="AG79">
        <v>27137</v>
      </c>
      <c r="AH79">
        <v>25150</v>
      </c>
      <c r="AI79">
        <v>25318</v>
      </c>
      <c r="AJ79">
        <v>24341</v>
      </c>
      <c r="AK79">
        <v>23173</v>
      </c>
      <c r="AL79">
        <v>23052</v>
      </c>
      <c r="AM79">
        <v>22997</v>
      </c>
      <c r="AN79">
        <v>22248</v>
      </c>
      <c r="AO79">
        <v>21445</v>
      </c>
      <c r="AP79">
        <v>21064</v>
      </c>
      <c r="AQ79">
        <v>22082</v>
      </c>
      <c r="AR79">
        <v>21816</v>
      </c>
      <c r="AS79">
        <v>19763</v>
      </c>
      <c r="AT79">
        <v>19239</v>
      </c>
      <c r="AU79">
        <v>18592</v>
      </c>
      <c r="AV79">
        <v>18435</v>
      </c>
      <c r="AW79">
        <v>19199</v>
      </c>
      <c r="AX79">
        <v>17478</v>
      </c>
      <c r="AY79">
        <v>17989</v>
      </c>
      <c r="AZ79">
        <v>19673</v>
      </c>
      <c r="BA79">
        <v>34094</v>
      </c>
    </row>
    <row r="80" spans="2:62" x14ac:dyDescent="0.25">
      <c r="Y80" t="s">
        <v>403</v>
      </c>
      <c r="AA80">
        <v>42.55</v>
      </c>
      <c r="AB80">
        <v>2.12</v>
      </c>
      <c r="AC80">
        <v>2.76</v>
      </c>
      <c r="AD80">
        <v>2.71</v>
      </c>
      <c r="AE80">
        <v>2.79</v>
      </c>
      <c r="AF80">
        <v>2.79</v>
      </c>
      <c r="AG80">
        <v>2.59</v>
      </c>
      <c r="AH80">
        <v>2.4</v>
      </c>
      <c r="AI80">
        <v>2.41</v>
      </c>
      <c r="AJ80">
        <v>2.3199999999999998</v>
      </c>
      <c r="AK80">
        <v>2.21</v>
      </c>
      <c r="AL80">
        <v>2.2000000000000002</v>
      </c>
      <c r="AM80">
        <v>2.19</v>
      </c>
      <c r="AN80">
        <v>2.12</v>
      </c>
      <c r="AO80">
        <v>2.0499999999999998</v>
      </c>
      <c r="AP80">
        <v>2.0099999999999998</v>
      </c>
      <c r="AQ80">
        <v>2.11</v>
      </c>
      <c r="AR80">
        <v>2.08</v>
      </c>
      <c r="AS80">
        <v>1.88</v>
      </c>
      <c r="AT80">
        <v>1.83</v>
      </c>
      <c r="AU80">
        <v>1.77</v>
      </c>
      <c r="AV80">
        <v>1.76</v>
      </c>
      <c r="AW80">
        <v>1.83</v>
      </c>
      <c r="AX80">
        <v>1.67</v>
      </c>
      <c r="AY80">
        <v>1.72</v>
      </c>
      <c r="AZ80">
        <v>1.88</v>
      </c>
      <c r="BA80">
        <v>3.25</v>
      </c>
    </row>
    <row r="81" spans="11:41" x14ac:dyDescent="0.25">
      <c r="K81" t="s">
        <v>354</v>
      </c>
      <c r="L81" s="10">
        <v>44914.63784722222</v>
      </c>
      <c r="Y81" t="s">
        <v>404</v>
      </c>
      <c r="Z81">
        <v>48.4315</v>
      </c>
    </row>
    <row r="82" spans="11:41" x14ac:dyDescent="0.25">
      <c r="K82" t="s">
        <v>351</v>
      </c>
      <c r="L82" t="s">
        <v>361</v>
      </c>
      <c r="Y82" t="s">
        <v>405</v>
      </c>
      <c r="Z82">
        <v>84.299329999999998</v>
      </c>
    </row>
    <row r="83" spans="11:41" x14ac:dyDescent="0.25">
      <c r="K83" t="s">
        <v>385</v>
      </c>
      <c r="L83">
        <v>100</v>
      </c>
    </row>
    <row r="84" spans="11:41" x14ac:dyDescent="0.25">
      <c r="K84" t="s">
        <v>386</v>
      </c>
      <c r="L84">
        <v>25.971170000000001</v>
      </c>
      <c r="Y84" t="s">
        <v>354</v>
      </c>
      <c r="Z84" s="10">
        <v>44914.63790509259</v>
      </c>
    </row>
    <row r="85" spans="11:41" x14ac:dyDescent="0.25">
      <c r="K85" t="s">
        <v>387</v>
      </c>
      <c r="L85">
        <v>0</v>
      </c>
      <c r="Y85" t="s">
        <v>399</v>
      </c>
      <c r="Z85" t="s">
        <v>363</v>
      </c>
    </row>
    <row r="86" spans="11:41" x14ac:dyDescent="0.25">
      <c r="K86" t="s">
        <v>388</v>
      </c>
      <c r="Y86" t="s">
        <v>400</v>
      </c>
      <c r="AA86">
        <v>1</v>
      </c>
      <c r="AB86">
        <v>2</v>
      </c>
      <c r="AC86">
        <v>3</v>
      </c>
      <c r="AD86">
        <v>4</v>
      </c>
      <c r="AE86">
        <v>5</v>
      </c>
      <c r="AF86">
        <v>6</v>
      </c>
      <c r="AG86">
        <v>7</v>
      </c>
      <c r="AH86">
        <v>8</v>
      </c>
      <c r="AI86">
        <v>9</v>
      </c>
      <c r="AJ86">
        <v>10</v>
      </c>
      <c r="AK86">
        <v>11</v>
      </c>
      <c r="AL86">
        <v>12</v>
      </c>
      <c r="AM86">
        <v>13</v>
      </c>
      <c r="AN86">
        <v>14</v>
      </c>
      <c r="AO86">
        <v>15</v>
      </c>
    </row>
    <row r="87" spans="11:41" x14ac:dyDescent="0.25">
      <c r="K87" t="s">
        <v>389</v>
      </c>
      <c r="Y87" t="s">
        <v>401</v>
      </c>
      <c r="AA87">
        <v>0</v>
      </c>
      <c r="AB87">
        <v>6.6</v>
      </c>
      <c r="AC87">
        <v>13.2</v>
      </c>
      <c r="AD87">
        <v>19.8</v>
      </c>
      <c r="AE87">
        <v>26.4</v>
      </c>
      <c r="AF87">
        <v>33</v>
      </c>
      <c r="AG87">
        <v>39.6</v>
      </c>
      <c r="AH87">
        <v>46.2</v>
      </c>
      <c r="AI87">
        <v>52.8</v>
      </c>
      <c r="AJ87">
        <v>59.4</v>
      </c>
      <c r="AK87">
        <v>66</v>
      </c>
      <c r="AL87">
        <v>72.599999999999994</v>
      </c>
      <c r="AM87">
        <v>79.2</v>
      </c>
      <c r="AN87">
        <v>85.8</v>
      </c>
      <c r="AO87">
        <v>92.4</v>
      </c>
    </row>
    <row r="88" spans="11:41" x14ac:dyDescent="0.25">
      <c r="K88" t="s">
        <v>390</v>
      </c>
      <c r="Y88" t="s">
        <v>402</v>
      </c>
      <c r="AA88">
        <v>561604</v>
      </c>
      <c r="AB88">
        <v>23063</v>
      </c>
      <c r="AC88">
        <v>48446</v>
      </c>
      <c r="AD88">
        <v>66960</v>
      </c>
      <c r="AE88">
        <v>61805</v>
      </c>
      <c r="AF88">
        <v>50885</v>
      </c>
      <c r="AG88">
        <v>40197</v>
      </c>
      <c r="AH88">
        <v>33202</v>
      </c>
      <c r="AI88">
        <v>27458</v>
      </c>
      <c r="AJ88">
        <v>24987</v>
      </c>
      <c r="AK88">
        <v>23298</v>
      </c>
      <c r="AL88">
        <v>22910</v>
      </c>
      <c r="AM88">
        <v>18474</v>
      </c>
      <c r="AN88">
        <v>18067</v>
      </c>
      <c r="AO88">
        <v>27220</v>
      </c>
    </row>
    <row r="89" spans="11:41" x14ac:dyDescent="0.25">
      <c r="K89" t="s">
        <v>391</v>
      </c>
      <c r="L89" t="s">
        <v>393</v>
      </c>
      <c r="Y89" t="s">
        <v>403</v>
      </c>
      <c r="AA89">
        <v>53.56</v>
      </c>
      <c r="AB89">
        <v>2.2000000000000002</v>
      </c>
      <c r="AC89">
        <v>4.62</v>
      </c>
      <c r="AD89">
        <v>6.39</v>
      </c>
      <c r="AE89">
        <v>5.89</v>
      </c>
      <c r="AF89">
        <v>4.8499999999999996</v>
      </c>
      <c r="AG89">
        <v>3.83</v>
      </c>
      <c r="AH89">
        <v>3.17</v>
      </c>
      <c r="AI89">
        <v>2.62</v>
      </c>
      <c r="AJ89">
        <v>2.38</v>
      </c>
      <c r="AK89">
        <v>2.2200000000000002</v>
      </c>
      <c r="AL89">
        <v>2.1800000000000002</v>
      </c>
      <c r="AM89">
        <v>1.76</v>
      </c>
      <c r="AN89">
        <v>1.72</v>
      </c>
      <c r="AO89">
        <v>2.6</v>
      </c>
    </row>
    <row r="90" spans="11:41" x14ac:dyDescent="0.25">
      <c r="K90" t="s">
        <v>392</v>
      </c>
      <c r="L90" t="s">
        <v>393</v>
      </c>
      <c r="Y90" t="s">
        <v>404</v>
      </c>
      <c r="Z90">
        <v>19.28088</v>
      </c>
    </row>
    <row r="91" spans="11:41" x14ac:dyDescent="0.25">
      <c r="Y91" t="s">
        <v>405</v>
      </c>
      <c r="Z91">
        <v>41.516680000000001</v>
      </c>
    </row>
    <row r="92" spans="11:41" x14ac:dyDescent="0.25">
      <c r="K92" t="s">
        <v>354</v>
      </c>
      <c r="L92" s="10">
        <v>44914.637881944444</v>
      </c>
    </row>
    <row r="93" spans="11:41" x14ac:dyDescent="0.25">
      <c r="K93" t="s">
        <v>351</v>
      </c>
      <c r="L93" t="s">
        <v>362</v>
      </c>
      <c r="Y93" t="s">
        <v>354</v>
      </c>
      <c r="Z93" s="10">
        <v>44914.637928240743</v>
      </c>
    </row>
    <row r="94" spans="11:41" x14ac:dyDescent="0.25">
      <c r="K94" t="s">
        <v>385</v>
      </c>
      <c r="L94">
        <v>100</v>
      </c>
      <c r="Y94" t="s">
        <v>399</v>
      </c>
      <c r="Z94" t="s">
        <v>364</v>
      </c>
    </row>
    <row r="95" spans="11:41" x14ac:dyDescent="0.25">
      <c r="K95" t="s">
        <v>386</v>
      </c>
      <c r="L95">
        <v>154.49524</v>
      </c>
      <c r="Y95" t="s">
        <v>400</v>
      </c>
      <c r="AA95">
        <v>1</v>
      </c>
      <c r="AB95">
        <v>2</v>
      </c>
      <c r="AC95">
        <v>3</v>
      </c>
      <c r="AD95">
        <v>4</v>
      </c>
      <c r="AE95">
        <v>5</v>
      </c>
      <c r="AF95">
        <v>6</v>
      </c>
      <c r="AG95">
        <v>7</v>
      </c>
      <c r="AH95">
        <v>8</v>
      </c>
      <c r="AI95">
        <v>9</v>
      </c>
      <c r="AJ95">
        <v>10</v>
      </c>
      <c r="AK95">
        <v>11</v>
      </c>
    </row>
    <row r="96" spans="11:41" x14ac:dyDescent="0.25">
      <c r="K96" t="s">
        <v>387</v>
      </c>
      <c r="L96">
        <v>21</v>
      </c>
      <c r="Y96" t="s">
        <v>401</v>
      </c>
      <c r="AA96">
        <v>0</v>
      </c>
      <c r="AB96">
        <v>6.6</v>
      </c>
      <c r="AC96">
        <v>13.2</v>
      </c>
      <c r="AD96">
        <v>19.8</v>
      </c>
      <c r="AE96">
        <v>26.4</v>
      </c>
      <c r="AF96">
        <v>33</v>
      </c>
      <c r="AG96">
        <v>39.6</v>
      </c>
      <c r="AH96">
        <v>46.2</v>
      </c>
      <c r="AI96">
        <v>52.8</v>
      </c>
      <c r="AJ96">
        <v>59.4</v>
      </c>
      <c r="AK96">
        <v>66</v>
      </c>
    </row>
    <row r="97" spans="11:37" x14ac:dyDescent="0.25">
      <c r="K97" t="s">
        <v>388</v>
      </c>
      <c r="M97">
        <v>1</v>
      </c>
      <c r="N97">
        <v>2</v>
      </c>
      <c r="O97">
        <v>3</v>
      </c>
      <c r="P97">
        <v>4</v>
      </c>
      <c r="Q97">
        <v>5</v>
      </c>
      <c r="R97">
        <v>6</v>
      </c>
      <c r="S97">
        <v>7</v>
      </c>
      <c r="T97">
        <v>8</v>
      </c>
      <c r="U97">
        <v>9</v>
      </c>
      <c r="V97">
        <v>10</v>
      </c>
      <c r="W97">
        <v>11</v>
      </c>
      <c r="X97">
        <v>12</v>
      </c>
      <c r="Y97" t="s">
        <v>402</v>
      </c>
      <c r="AA97">
        <v>682783</v>
      </c>
      <c r="AB97">
        <v>8086</v>
      </c>
      <c r="AC97">
        <v>37364</v>
      </c>
      <c r="AD97">
        <v>97634</v>
      </c>
      <c r="AE97">
        <v>74106</v>
      </c>
      <c r="AF97">
        <v>42442</v>
      </c>
      <c r="AG97">
        <v>28191</v>
      </c>
      <c r="AH97">
        <v>22256</v>
      </c>
      <c r="AI97">
        <v>19903</v>
      </c>
      <c r="AJ97">
        <v>19115</v>
      </c>
      <c r="AK97">
        <v>16696</v>
      </c>
    </row>
    <row r="98" spans="11:37" x14ac:dyDescent="0.25">
      <c r="K98" t="s">
        <v>389</v>
      </c>
      <c r="M98">
        <v>160.67500000000001</v>
      </c>
      <c r="N98">
        <v>162.22</v>
      </c>
      <c r="O98">
        <v>169.94479999999999</v>
      </c>
      <c r="P98">
        <v>202.3888</v>
      </c>
      <c r="Q98">
        <v>217.8383</v>
      </c>
      <c r="R98">
        <v>220.9282</v>
      </c>
      <c r="S98">
        <v>245.6474</v>
      </c>
      <c r="T98">
        <v>251.8272</v>
      </c>
      <c r="U98">
        <v>265.73180000000002</v>
      </c>
      <c r="V98">
        <v>308.9905</v>
      </c>
      <c r="W98">
        <v>427.95179999999999</v>
      </c>
      <c r="X98">
        <v>491.29489999999998</v>
      </c>
      <c r="Y98" t="s">
        <v>403</v>
      </c>
      <c r="AA98">
        <v>65.12</v>
      </c>
      <c r="AB98">
        <v>0.77</v>
      </c>
      <c r="AC98">
        <v>3.56</v>
      </c>
      <c r="AD98">
        <v>9.31</v>
      </c>
      <c r="AE98">
        <v>7.07</v>
      </c>
      <c r="AF98">
        <v>4.05</v>
      </c>
      <c r="AG98">
        <v>2.69</v>
      </c>
      <c r="AH98">
        <v>2.12</v>
      </c>
      <c r="AI98">
        <v>1.9</v>
      </c>
      <c r="AJ98">
        <v>1.82</v>
      </c>
      <c r="AK98">
        <v>1.59</v>
      </c>
    </row>
    <row r="99" spans="11:37" x14ac:dyDescent="0.25">
      <c r="K99" t="s">
        <v>390</v>
      </c>
      <c r="M99">
        <v>2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 t="s">
        <v>404</v>
      </c>
      <c r="Z99">
        <v>10.747479999999999</v>
      </c>
    </row>
    <row r="100" spans="11:37" x14ac:dyDescent="0.25">
      <c r="K100" t="s">
        <v>391</v>
      </c>
      <c r="L100">
        <v>462.8972</v>
      </c>
      <c r="Y100" t="s">
        <v>405</v>
      </c>
      <c r="Z100">
        <v>30.808530000000001</v>
      </c>
    </row>
    <row r="101" spans="11:37" x14ac:dyDescent="0.25">
      <c r="K101" t="s">
        <v>392</v>
      </c>
      <c r="L101">
        <v>118.32340000000001</v>
      </c>
    </row>
    <row r="102" spans="11:37" x14ac:dyDescent="0.25">
      <c r="Y102" t="s">
        <v>354</v>
      </c>
      <c r="Z102" s="10">
        <v>44914.637962962966</v>
      </c>
    </row>
    <row r="103" spans="11:37" x14ac:dyDescent="0.25">
      <c r="K103" t="s">
        <v>354</v>
      </c>
      <c r="L103" s="10">
        <v>44914.637916666667</v>
      </c>
      <c r="Y103" t="s">
        <v>399</v>
      </c>
      <c r="Z103" t="s">
        <v>365</v>
      </c>
    </row>
    <row r="104" spans="11:37" x14ac:dyDescent="0.25">
      <c r="K104" t="s">
        <v>351</v>
      </c>
      <c r="L104" t="s">
        <v>363</v>
      </c>
      <c r="Y104" t="s">
        <v>400</v>
      </c>
      <c r="AA104">
        <v>1</v>
      </c>
      <c r="AB104">
        <v>2</v>
      </c>
      <c r="AC104">
        <v>3</v>
      </c>
      <c r="AD104">
        <v>4</v>
      </c>
      <c r="AE104">
        <v>5</v>
      </c>
      <c r="AF104">
        <v>6</v>
      </c>
      <c r="AG104">
        <v>7</v>
      </c>
    </row>
    <row r="105" spans="11:37" x14ac:dyDescent="0.25">
      <c r="K105" t="s">
        <v>385</v>
      </c>
      <c r="L105">
        <v>100</v>
      </c>
      <c r="Y105" t="s">
        <v>401</v>
      </c>
      <c r="AA105">
        <v>0</v>
      </c>
      <c r="AB105">
        <v>1</v>
      </c>
      <c r="AC105">
        <v>2</v>
      </c>
      <c r="AD105">
        <v>3</v>
      </c>
      <c r="AE105">
        <v>4</v>
      </c>
      <c r="AF105">
        <v>5</v>
      </c>
      <c r="AG105">
        <v>6</v>
      </c>
    </row>
    <row r="106" spans="11:37" x14ac:dyDescent="0.25">
      <c r="K106" t="s">
        <v>386</v>
      </c>
      <c r="L106">
        <v>154.49524</v>
      </c>
      <c r="Y106" t="s">
        <v>402</v>
      </c>
      <c r="AA106">
        <v>612212</v>
      </c>
      <c r="AB106">
        <v>39530</v>
      </c>
      <c r="AC106">
        <v>117752</v>
      </c>
      <c r="AD106">
        <v>181688</v>
      </c>
      <c r="AE106">
        <v>78582</v>
      </c>
      <c r="AF106">
        <v>15374</v>
      </c>
      <c r="AG106">
        <v>3438</v>
      </c>
    </row>
    <row r="107" spans="11:37" x14ac:dyDescent="0.25">
      <c r="K107" t="s">
        <v>387</v>
      </c>
      <c r="L107">
        <v>24</v>
      </c>
      <c r="Y107" t="s">
        <v>403</v>
      </c>
      <c r="AA107">
        <v>58.39</v>
      </c>
      <c r="AB107">
        <v>3.77</v>
      </c>
      <c r="AC107">
        <v>11.23</v>
      </c>
      <c r="AD107">
        <v>17.329999999999998</v>
      </c>
      <c r="AE107">
        <v>7.49</v>
      </c>
      <c r="AF107">
        <v>1.47</v>
      </c>
      <c r="AG107">
        <v>0.33</v>
      </c>
    </row>
    <row r="108" spans="11:37" x14ac:dyDescent="0.25">
      <c r="K108" t="s">
        <v>388</v>
      </c>
      <c r="M108">
        <v>1</v>
      </c>
      <c r="N108">
        <v>2</v>
      </c>
      <c r="O108">
        <v>3</v>
      </c>
      <c r="P108">
        <v>4</v>
      </c>
      <c r="Q108">
        <v>5</v>
      </c>
      <c r="R108">
        <v>6</v>
      </c>
      <c r="S108">
        <v>7</v>
      </c>
      <c r="T108">
        <v>8</v>
      </c>
      <c r="U108">
        <v>9</v>
      </c>
      <c r="V108">
        <v>10</v>
      </c>
      <c r="W108">
        <v>11</v>
      </c>
      <c r="X108">
        <v>12</v>
      </c>
      <c r="Y108" t="s">
        <v>404</v>
      </c>
      <c r="Z108">
        <v>1.1748499999999999</v>
      </c>
    </row>
    <row r="109" spans="11:37" x14ac:dyDescent="0.25">
      <c r="K109" t="s">
        <v>389</v>
      </c>
      <c r="M109">
        <v>156.0402</v>
      </c>
      <c r="N109">
        <v>159.1301</v>
      </c>
      <c r="O109">
        <v>183.8493</v>
      </c>
      <c r="P109">
        <v>191.57409999999999</v>
      </c>
      <c r="Q109">
        <v>193.119</v>
      </c>
      <c r="R109">
        <v>200.84379999999999</v>
      </c>
      <c r="S109">
        <v>224.0181</v>
      </c>
      <c r="T109">
        <v>225.56299999999999</v>
      </c>
      <c r="U109">
        <v>227.108</v>
      </c>
      <c r="V109">
        <v>233.2878</v>
      </c>
      <c r="W109">
        <v>247.19239999999999</v>
      </c>
      <c r="X109">
        <v>290.45100000000002</v>
      </c>
      <c r="Y109" t="s">
        <v>405</v>
      </c>
      <c r="Z109">
        <v>2.8231600000000001</v>
      </c>
    </row>
    <row r="110" spans="11:37" x14ac:dyDescent="0.25">
      <c r="K110" t="s">
        <v>390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2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</row>
    <row r="111" spans="11:37" x14ac:dyDescent="0.25">
      <c r="K111" t="s">
        <v>391</v>
      </c>
      <c r="L111">
        <v>422.99509999999998</v>
      </c>
    </row>
    <row r="112" spans="11:37" x14ac:dyDescent="0.25">
      <c r="K112" t="s">
        <v>392</v>
      </c>
      <c r="L112">
        <v>78.075500000000005</v>
      </c>
    </row>
    <row r="114" spans="11:31" x14ac:dyDescent="0.25">
      <c r="K114" t="s">
        <v>354</v>
      </c>
      <c r="L114" s="10">
        <v>44914.63795138889</v>
      </c>
    </row>
    <row r="115" spans="11:31" x14ac:dyDescent="0.25">
      <c r="K115" t="s">
        <v>351</v>
      </c>
      <c r="L115" t="s">
        <v>364</v>
      </c>
    </row>
    <row r="116" spans="11:31" x14ac:dyDescent="0.25">
      <c r="K116" t="s">
        <v>385</v>
      </c>
      <c r="L116">
        <v>100</v>
      </c>
    </row>
    <row r="117" spans="11:31" x14ac:dyDescent="0.25">
      <c r="K117" t="s">
        <v>386</v>
      </c>
      <c r="L117">
        <v>154.49524</v>
      </c>
    </row>
    <row r="118" spans="11:31" x14ac:dyDescent="0.25">
      <c r="K118" t="s">
        <v>387</v>
      </c>
      <c r="L118">
        <v>20</v>
      </c>
    </row>
    <row r="119" spans="11:31" x14ac:dyDescent="0.25">
      <c r="K119" t="s">
        <v>388</v>
      </c>
      <c r="M119">
        <v>1</v>
      </c>
      <c r="N119">
        <v>2</v>
      </c>
      <c r="O119">
        <v>3</v>
      </c>
      <c r="P119">
        <v>4</v>
      </c>
      <c r="Q119">
        <v>5</v>
      </c>
      <c r="R119">
        <v>6</v>
      </c>
      <c r="S119">
        <v>7</v>
      </c>
      <c r="T119">
        <v>8</v>
      </c>
      <c r="U119">
        <v>9</v>
      </c>
      <c r="V119">
        <v>10</v>
      </c>
      <c r="W119">
        <v>11</v>
      </c>
      <c r="X119">
        <v>12</v>
      </c>
      <c r="Y119">
        <v>13</v>
      </c>
      <c r="Z119">
        <v>14</v>
      </c>
      <c r="AA119">
        <v>15</v>
      </c>
      <c r="AB119">
        <v>16</v>
      </c>
      <c r="AC119">
        <v>17</v>
      </c>
      <c r="AD119">
        <v>18</v>
      </c>
      <c r="AE119">
        <v>19</v>
      </c>
    </row>
    <row r="120" spans="11:31" x14ac:dyDescent="0.25">
      <c r="K120" t="s">
        <v>389</v>
      </c>
      <c r="M120">
        <v>156.0402</v>
      </c>
      <c r="N120">
        <v>171.4897</v>
      </c>
      <c r="O120">
        <v>182.30439999999999</v>
      </c>
      <c r="P120">
        <v>191.57409999999999</v>
      </c>
      <c r="Q120">
        <v>194.66399999999999</v>
      </c>
      <c r="R120">
        <v>202.3888</v>
      </c>
      <c r="S120">
        <v>247.19239999999999</v>
      </c>
      <c r="T120">
        <v>253.37219999999999</v>
      </c>
      <c r="U120">
        <v>256.46210000000002</v>
      </c>
      <c r="V120">
        <v>329.07490000000001</v>
      </c>
      <c r="W120">
        <v>342.9794</v>
      </c>
      <c r="X120">
        <v>355.33909999999997</v>
      </c>
      <c r="Y120">
        <v>375.42340000000002</v>
      </c>
      <c r="Z120">
        <v>755.48170000000005</v>
      </c>
      <c r="AA120">
        <v>841.9991</v>
      </c>
      <c r="AB120">
        <v>866.7183</v>
      </c>
      <c r="AC120">
        <v>899.16229999999996</v>
      </c>
      <c r="AD120">
        <v>954.78060000000005</v>
      </c>
      <c r="AE120">
        <v>1206.6078</v>
      </c>
    </row>
    <row r="121" spans="11:31" x14ac:dyDescent="0.25">
      <c r="K121" t="s">
        <v>390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2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11:31" x14ac:dyDescent="0.25">
      <c r="K122" t="s">
        <v>391</v>
      </c>
      <c r="L122">
        <v>451.51229999999998</v>
      </c>
    </row>
    <row r="123" spans="11:31" x14ac:dyDescent="0.25">
      <c r="K123" t="s">
        <v>392</v>
      </c>
      <c r="L123">
        <v>72.245699999999999</v>
      </c>
    </row>
    <row r="125" spans="11:31" x14ac:dyDescent="0.25">
      <c r="K125" t="s">
        <v>354</v>
      </c>
      <c r="L125" s="10">
        <v>44914.637974537036</v>
      </c>
    </row>
    <row r="126" spans="11:31" x14ac:dyDescent="0.25">
      <c r="K126" t="s">
        <v>351</v>
      </c>
      <c r="L126" t="s">
        <v>365</v>
      </c>
    </row>
    <row r="127" spans="11:31" x14ac:dyDescent="0.25">
      <c r="K127" t="s">
        <v>385</v>
      </c>
      <c r="L127">
        <v>100</v>
      </c>
    </row>
    <row r="128" spans="11:31" x14ac:dyDescent="0.25">
      <c r="K128" t="s">
        <v>386</v>
      </c>
      <c r="L128">
        <v>0</v>
      </c>
    </row>
    <row r="129" spans="11:59" x14ac:dyDescent="0.25">
      <c r="K129" t="s">
        <v>387</v>
      </c>
      <c r="L129">
        <v>49</v>
      </c>
    </row>
    <row r="130" spans="11:59" x14ac:dyDescent="0.25">
      <c r="K130" t="s">
        <v>388</v>
      </c>
      <c r="M130">
        <v>1</v>
      </c>
      <c r="N130">
        <v>2</v>
      </c>
      <c r="O130">
        <v>3</v>
      </c>
      <c r="P130">
        <v>4</v>
      </c>
      <c r="Q130">
        <v>5</v>
      </c>
      <c r="R130">
        <v>6</v>
      </c>
      <c r="S130">
        <v>7</v>
      </c>
      <c r="T130">
        <v>8</v>
      </c>
      <c r="U130">
        <v>9</v>
      </c>
      <c r="V130">
        <v>10</v>
      </c>
      <c r="W130">
        <v>11</v>
      </c>
      <c r="X130">
        <v>12</v>
      </c>
      <c r="Y130">
        <v>13</v>
      </c>
      <c r="Z130">
        <v>14</v>
      </c>
      <c r="AA130">
        <v>15</v>
      </c>
      <c r="AB130">
        <v>16</v>
      </c>
      <c r="AC130">
        <v>17</v>
      </c>
      <c r="AD130">
        <v>18</v>
      </c>
      <c r="AE130">
        <v>19</v>
      </c>
      <c r="AF130">
        <v>20</v>
      </c>
      <c r="AG130">
        <v>21</v>
      </c>
      <c r="AH130">
        <v>22</v>
      </c>
      <c r="AI130">
        <v>23</v>
      </c>
      <c r="AJ130">
        <v>24</v>
      </c>
      <c r="AK130">
        <v>25</v>
      </c>
      <c r="AL130">
        <v>26</v>
      </c>
      <c r="AM130">
        <v>27</v>
      </c>
      <c r="AN130">
        <v>28</v>
      </c>
      <c r="AO130">
        <v>29</v>
      </c>
      <c r="AP130">
        <v>30</v>
      </c>
      <c r="AQ130">
        <v>31</v>
      </c>
      <c r="AR130">
        <v>32</v>
      </c>
      <c r="AS130">
        <v>33</v>
      </c>
      <c r="AT130">
        <v>34</v>
      </c>
      <c r="AU130">
        <v>35</v>
      </c>
      <c r="AV130">
        <v>36</v>
      </c>
      <c r="AW130">
        <v>37</v>
      </c>
      <c r="AX130">
        <v>38</v>
      </c>
      <c r="AY130">
        <v>39</v>
      </c>
      <c r="AZ130">
        <v>40</v>
      </c>
      <c r="BA130">
        <v>41</v>
      </c>
      <c r="BB130">
        <v>42</v>
      </c>
      <c r="BC130">
        <v>43</v>
      </c>
      <c r="BD130">
        <v>44</v>
      </c>
      <c r="BE130">
        <v>45</v>
      </c>
      <c r="BF130">
        <v>46</v>
      </c>
      <c r="BG130">
        <v>47</v>
      </c>
    </row>
    <row r="131" spans="11:59" x14ac:dyDescent="0.25">
      <c r="K131" t="s">
        <v>389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</row>
    <row r="132" spans="11:59" x14ac:dyDescent="0.25">
      <c r="K132" t="s">
        <v>390</v>
      </c>
      <c r="M132">
        <v>1</v>
      </c>
      <c r="N132">
        <v>1</v>
      </c>
      <c r="O132">
        <v>1</v>
      </c>
      <c r="P132">
        <v>1</v>
      </c>
      <c r="Q132">
        <v>2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2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</row>
    <row r="133" spans="11:59" x14ac:dyDescent="0.25">
      <c r="K133" t="s">
        <v>391</v>
      </c>
      <c r="L133">
        <v>0</v>
      </c>
    </row>
    <row r="134" spans="11:59" x14ac:dyDescent="0.25">
      <c r="K134" t="s">
        <v>392</v>
      </c>
      <c r="L134">
        <v>66.309799999999996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A17C-0E61-41DC-91EE-E284DA119C1C}">
  <dimension ref="A1:BO104"/>
  <sheetViews>
    <sheetView topLeftCell="A54" workbookViewId="0">
      <selection activeCell="A86" sqref="A86"/>
    </sheetView>
  </sheetViews>
  <sheetFormatPr defaultRowHeight="15" x14ac:dyDescent="0.25"/>
  <cols>
    <col min="1" max="2" width="40.140625" bestFit="1" customWidth="1"/>
    <col min="6" max="6" width="11" bestFit="1" customWidth="1"/>
    <col min="8" max="8" width="24.28515625" bestFit="1" customWidth="1"/>
    <col min="9" max="9" width="29.140625" bestFit="1" customWidth="1"/>
    <col min="11" max="11" width="63.42578125" bestFit="1" customWidth="1"/>
    <col min="12" max="12" width="40.140625" bestFit="1" customWidth="1"/>
    <col min="13" max="13" width="9" bestFit="1" customWidth="1"/>
    <col min="17" max="17" width="27" bestFit="1" customWidth="1"/>
    <col min="18" max="18" width="40.140625" bestFit="1" customWidth="1"/>
    <col min="20" max="21" width="40.140625" bestFit="1" customWidth="1"/>
    <col min="23" max="23" width="4.5703125" customWidth="1"/>
    <col min="24" max="24" width="8.28515625" customWidth="1"/>
    <col min="26" max="26" width="34.5703125" bestFit="1" customWidth="1"/>
    <col min="27" max="27" width="40.140625" bestFit="1" customWidth="1"/>
  </cols>
  <sheetData>
    <row r="1" spans="1:52" x14ac:dyDescent="0.25">
      <c r="A1" t="s">
        <v>350</v>
      </c>
      <c r="B1" s="10">
        <v>44914.610347222224</v>
      </c>
      <c r="C1" t="s">
        <v>381</v>
      </c>
      <c r="H1" t="s">
        <v>350</v>
      </c>
      <c r="I1" s="10">
        <v>44939.408530092594</v>
      </c>
      <c r="K1" t="s">
        <v>384</v>
      </c>
      <c r="Q1" t="s">
        <v>406</v>
      </c>
      <c r="T1" t="s">
        <v>395</v>
      </c>
      <c r="Z1" t="s">
        <v>398</v>
      </c>
    </row>
    <row r="2" spans="1:52" x14ac:dyDescent="0.25">
      <c r="A2" t="s">
        <v>351</v>
      </c>
      <c r="B2" t="s">
        <v>367</v>
      </c>
      <c r="C2">
        <v>205</v>
      </c>
      <c r="H2" t="s">
        <v>351</v>
      </c>
      <c r="I2" t="s">
        <v>373</v>
      </c>
    </row>
    <row r="3" spans="1:52" x14ac:dyDescent="0.25">
      <c r="A3" t="s">
        <v>353</v>
      </c>
      <c r="B3">
        <v>5.7520000000000002E-2</v>
      </c>
      <c r="H3" t="s">
        <v>383</v>
      </c>
      <c r="I3">
        <v>103.2</v>
      </c>
      <c r="T3" t="s">
        <v>350</v>
      </c>
      <c r="U3" s="10">
        <v>44939.408541666664</v>
      </c>
    </row>
    <row r="4" spans="1:52" x14ac:dyDescent="0.25">
      <c r="D4" s="11">
        <f>AVERAGE(B3,B7,B11,B15,B19,B23,B27,B31,B35,B55)</f>
        <v>0.37343300000000001</v>
      </c>
      <c r="K4" t="s">
        <v>350</v>
      </c>
      <c r="L4" s="10">
        <v>44939.408553240741</v>
      </c>
      <c r="Q4" t="s">
        <v>350</v>
      </c>
      <c r="R4" s="10">
        <v>44939.408518518518</v>
      </c>
      <c r="T4" t="s">
        <v>351</v>
      </c>
      <c r="U4" t="s">
        <v>373</v>
      </c>
      <c r="Z4" t="s">
        <v>350</v>
      </c>
      <c r="AA4" s="10">
        <v>44939.408518518518</v>
      </c>
    </row>
    <row r="5" spans="1:52" x14ac:dyDescent="0.25">
      <c r="A5" t="s">
        <v>354</v>
      </c>
      <c r="B5" s="10">
        <v>44914.610347222224</v>
      </c>
      <c r="D5" s="11">
        <f>STDEV(B3,B7,B11,B15,B19,B23,B27,B31,B35,B55)</f>
        <v>0.22151897827148917</v>
      </c>
      <c r="H5" t="s">
        <v>354</v>
      </c>
      <c r="I5" s="10">
        <v>44914.654548611114</v>
      </c>
      <c r="K5" t="s">
        <v>351</v>
      </c>
      <c r="L5" t="s">
        <v>373</v>
      </c>
      <c r="Q5" t="s">
        <v>351</v>
      </c>
      <c r="R5" t="s">
        <v>373</v>
      </c>
      <c r="T5" t="s">
        <v>396</v>
      </c>
      <c r="U5">
        <v>608262.40000000002</v>
      </c>
      <c r="Z5" t="s">
        <v>399</v>
      </c>
      <c r="AA5" t="s">
        <v>373</v>
      </c>
    </row>
    <row r="6" spans="1:52" x14ac:dyDescent="0.25">
      <c r="A6" t="s">
        <v>351</v>
      </c>
      <c r="B6" t="s">
        <v>368</v>
      </c>
      <c r="C6">
        <v>205</v>
      </c>
      <c r="H6" t="s">
        <v>351</v>
      </c>
      <c r="I6" t="s">
        <v>367</v>
      </c>
      <c r="K6" t="s">
        <v>385</v>
      </c>
      <c r="L6">
        <v>100</v>
      </c>
      <c r="Q6" t="s">
        <v>394</v>
      </c>
      <c r="R6">
        <v>1.9683600000000001</v>
      </c>
      <c r="T6" t="s">
        <v>397</v>
      </c>
      <c r="U6">
        <v>1.3934899999999999</v>
      </c>
      <c r="Z6" t="s">
        <v>400</v>
      </c>
      <c r="AB6">
        <v>1</v>
      </c>
      <c r="AC6">
        <v>2</v>
      </c>
      <c r="AD6">
        <v>3</v>
      </c>
      <c r="AE6">
        <v>4</v>
      </c>
      <c r="AF6">
        <v>5</v>
      </c>
      <c r="AG6">
        <v>6</v>
      </c>
      <c r="AH6">
        <v>7</v>
      </c>
      <c r="AI6">
        <v>8</v>
      </c>
      <c r="AJ6">
        <v>9</v>
      </c>
      <c r="AK6">
        <v>10</v>
      </c>
      <c r="AL6">
        <v>11</v>
      </c>
      <c r="AM6">
        <v>12</v>
      </c>
      <c r="AN6">
        <v>13</v>
      </c>
      <c r="AO6">
        <v>14</v>
      </c>
      <c r="AP6">
        <v>15</v>
      </c>
      <c r="AQ6">
        <v>16</v>
      </c>
      <c r="AR6">
        <v>17</v>
      </c>
      <c r="AS6">
        <v>18</v>
      </c>
      <c r="AT6">
        <v>19</v>
      </c>
      <c r="AU6">
        <v>20</v>
      </c>
      <c r="AV6">
        <v>21</v>
      </c>
      <c r="AW6">
        <v>22</v>
      </c>
      <c r="AX6">
        <v>23</v>
      </c>
      <c r="AY6">
        <v>24</v>
      </c>
      <c r="AZ6">
        <v>25</v>
      </c>
    </row>
    <row r="7" spans="1:52" x14ac:dyDescent="0.25">
      <c r="A7" t="s">
        <v>353</v>
      </c>
      <c r="B7">
        <v>0.78283999999999998</v>
      </c>
      <c r="H7" t="s">
        <v>383</v>
      </c>
      <c r="I7">
        <v>18</v>
      </c>
      <c r="K7" t="s">
        <v>386</v>
      </c>
      <c r="L7">
        <v>154.49524</v>
      </c>
      <c r="Z7" t="s">
        <v>401</v>
      </c>
      <c r="AB7">
        <v>0</v>
      </c>
      <c r="AC7">
        <v>4.3</v>
      </c>
      <c r="AD7">
        <v>8.6</v>
      </c>
      <c r="AE7">
        <v>12.9</v>
      </c>
      <c r="AF7">
        <v>17.2</v>
      </c>
      <c r="AG7">
        <v>21.5</v>
      </c>
      <c r="AH7">
        <v>25.8</v>
      </c>
      <c r="AI7">
        <v>30.1</v>
      </c>
      <c r="AJ7">
        <v>34.4</v>
      </c>
      <c r="AK7">
        <v>38.700000000000003</v>
      </c>
      <c r="AL7">
        <v>43</v>
      </c>
      <c r="AM7">
        <v>47.3</v>
      </c>
      <c r="AN7">
        <v>51.6</v>
      </c>
      <c r="AO7">
        <v>55.9</v>
      </c>
      <c r="AP7">
        <v>60.2</v>
      </c>
      <c r="AQ7">
        <v>64.5</v>
      </c>
      <c r="AR7">
        <v>68.8</v>
      </c>
      <c r="AS7">
        <v>73.099999999999994</v>
      </c>
      <c r="AT7">
        <v>77.400000000000006</v>
      </c>
      <c r="AU7">
        <v>81.7</v>
      </c>
      <c r="AV7">
        <v>86</v>
      </c>
      <c r="AW7">
        <v>90.3</v>
      </c>
      <c r="AX7">
        <v>94.6</v>
      </c>
      <c r="AY7">
        <v>98.9</v>
      </c>
      <c r="AZ7">
        <v>103.2</v>
      </c>
    </row>
    <row r="8" spans="1:52" x14ac:dyDescent="0.25">
      <c r="K8" t="s">
        <v>387</v>
      </c>
      <c r="L8">
        <v>1</v>
      </c>
      <c r="Z8" t="s">
        <v>402</v>
      </c>
      <c r="AB8">
        <v>1031986</v>
      </c>
      <c r="AC8">
        <v>68</v>
      </c>
      <c r="AD8">
        <v>61</v>
      </c>
      <c r="AE8">
        <v>96</v>
      </c>
      <c r="AF8">
        <v>67</v>
      </c>
      <c r="AG8">
        <v>78</v>
      </c>
      <c r="AH8">
        <v>88</v>
      </c>
      <c r="AI8">
        <v>111</v>
      </c>
      <c r="AJ8">
        <v>150</v>
      </c>
      <c r="AK8">
        <v>187</v>
      </c>
      <c r="AL8">
        <v>334</v>
      </c>
      <c r="AM8">
        <v>473</v>
      </c>
      <c r="AN8">
        <v>586</v>
      </c>
      <c r="AO8">
        <v>754</v>
      </c>
      <c r="AP8">
        <v>877</v>
      </c>
      <c r="AQ8">
        <v>882</v>
      </c>
      <c r="AR8">
        <v>1074</v>
      </c>
      <c r="AS8">
        <v>1167</v>
      </c>
      <c r="AT8">
        <v>1241</v>
      </c>
      <c r="AU8">
        <v>1184</v>
      </c>
      <c r="AV8">
        <v>1304</v>
      </c>
      <c r="AW8">
        <v>1141</v>
      </c>
      <c r="AX8">
        <v>1199</v>
      </c>
      <c r="AY8">
        <v>1231</v>
      </c>
      <c r="AZ8">
        <v>2237</v>
      </c>
    </row>
    <row r="9" spans="1:52" x14ac:dyDescent="0.25">
      <c r="A9" t="s">
        <v>354</v>
      </c>
      <c r="B9" s="10">
        <v>44914.610358796293</v>
      </c>
      <c r="H9" t="s">
        <v>354</v>
      </c>
      <c r="I9" s="10">
        <v>44914.655613425923</v>
      </c>
      <c r="K9" t="s">
        <v>388</v>
      </c>
      <c r="M9">
        <v>1</v>
      </c>
      <c r="Q9" t="s">
        <v>354</v>
      </c>
      <c r="R9" s="10">
        <v>44914.654548611114</v>
      </c>
      <c r="T9" t="s">
        <v>350</v>
      </c>
      <c r="U9" s="10">
        <v>44914.655613425923</v>
      </c>
      <c r="Z9" t="s">
        <v>403</v>
      </c>
      <c r="AB9">
        <v>98.42</v>
      </c>
      <c r="AC9">
        <v>0.01</v>
      </c>
      <c r="AD9">
        <v>0.01</v>
      </c>
      <c r="AE9">
        <v>0.01</v>
      </c>
      <c r="AF9">
        <v>0.01</v>
      </c>
      <c r="AG9">
        <v>0.01</v>
      </c>
      <c r="AH9">
        <v>0.01</v>
      </c>
      <c r="AI9">
        <v>0.01</v>
      </c>
      <c r="AJ9">
        <v>0.01</v>
      </c>
      <c r="AK9">
        <v>0.02</v>
      </c>
      <c r="AL9">
        <v>0.03</v>
      </c>
      <c r="AM9">
        <v>0.05</v>
      </c>
      <c r="AN9">
        <v>0.06</v>
      </c>
      <c r="AO9">
        <v>7.0000000000000007E-2</v>
      </c>
      <c r="AP9">
        <v>0.08</v>
      </c>
      <c r="AQ9">
        <v>0.08</v>
      </c>
      <c r="AR9">
        <v>0.1</v>
      </c>
      <c r="AS9">
        <v>0.11</v>
      </c>
      <c r="AT9">
        <v>0.12</v>
      </c>
      <c r="AU9">
        <v>0.11</v>
      </c>
      <c r="AV9">
        <v>0.12</v>
      </c>
      <c r="AW9">
        <v>0.11</v>
      </c>
      <c r="AX9">
        <v>0.11</v>
      </c>
      <c r="AY9">
        <v>0.12</v>
      </c>
      <c r="AZ9">
        <v>0.21</v>
      </c>
    </row>
    <row r="10" spans="1:52" x14ac:dyDescent="0.25">
      <c r="A10" t="s">
        <v>351</v>
      </c>
      <c r="B10" t="s">
        <v>369</v>
      </c>
      <c r="C10">
        <v>205</v>
      </c>
      <c r="H10" t="s">
        <v>351</v>
      </c>
      <c r="I10" t="s">
        <v>368</v>
      </c>
      <c r="K10" t="s">
        <v>389</v>
      </c>
      <c r="M10">
        <v>560.81769999999995</v>
      </c>
      <c r="Q10" t="s">
        <v>351</v>
      </c>
      <c r="R10" t="s">
        <v>367</v>
      </c>
      <c r="T10" t="s">
        <v>351</v>
      </c>
      <c r="U10" t="s">
        <v>368</v>
      </c>
      <c r="Z10" t="s">
        <v>404</v>
      </c>
      <c r="AA10">
        <v>1.21583</v>
      </c>
    </row>
    <row r="11" spans="1:52" x14ac:dyDescent="0.25">
      <c r="A11" t="s">
        <v>353</v>
      </c>
      <c r="B11">
        <v>0.46601999999999999</v>
      </c>
      <c r="H11" t="s">
        <v>383</v>
      </c>
      <c r="I11">
        <v>126.5</v>
      </c>
      <c r="K11" t="s">
        <v>390</v>
      </c>
      <c r="M11">
        <v>1</v>
      </c>
      <c r="Q11" t="s">
        <v>394</v>
      </c>
      <c r="R11">
        <v>1.9214800000000001</v>
      </c>
      <c r="T11" t="s">
        <v>396</v>
      </c>
      <c r="U11">
        <v>1119820.21</v>
      </c>
      <c r="Z11" t="s">
        <v>405</v>
      </c>
      <c r="AA11">
        <v>76.846890000000002</v>
      </c>
    </row>
    <row r="12" spans="1:52" x14ac:dyDescent="0.25">
      <c r="K12" t="s">
        <v>391</v>
      </c>
      <c r="L12">
        <v>560.81769999999995</v>
      </c>
      <c r="T12" t="s">
        <v>397</v>
      </c>
      <c r="U12">
        <v>6.37995</v>
      </c>
    </row>
    <row r="13" spans="1:52" x14ac:dyDescent="0.25">
      <c r="A13" t="s">
        <v>354</v>
      </c>
      <c r="B13" s="10">
        <v>44914.610358796293</v>
      </c>
      <c r="H13" t="s">
        <v>354</v>
      </c>
      <c r="I13" s="10">
        <v>44914.655636574076</v>
      </c>
      <c r="K13" t="s">
        <v>392</v>
      </c>
      <c r="L13">
        <v>251.88980000000001</v>
      </c>
      <c r="Q13" t="s">
        <v>354</v>
      </c>
      <c r="R13" s="10">
        <v>44914.655601851853</v>
      </c>
      <c r="Z13" t="s">
        <v>354</v>
      </c>
      <c r="AA13" s="10">
        <v>44914.654548611114</v>
      </c>
    </row>
    <row r="14" spans="1:52" x14ac:dyDescent="0.25">
      <c r="A14" t="s">
        <v>351</v>
      </c>
      <c r="B14" t="s">
        <v>370</v>
      </c>
      <c r="C14">
        <v>205</v>
      </c>
      <c r="H14" t="s">
        <v>351</v>
      </c>
      <c r="I14" t="s">
        <v>369</v>
      </c>
      <c r="Q14" t="s">
        <v>351</v>
      </c>
      <c r="R14" t="s">
        <v>368</v>
      </c>
      <c r="T14" t="s">
        <v>354</v>
      </c>
      <c r="U14" s="10">
        <v>44914.655648148146</v>
      </c>
      <c r="Z14" t="s">
        <v>399</v>
      </c>
      <c r="AA14" t="s">
        <v>367</v>
      </c>
    </row>
    <row r="15" spans="1:52" x14ac:dyDescent="0.25">
      <c r="A15" t="s">
        <v>353</v>
      </c>
      <c r="B15">
        <v>0.18432999999999999</v>
      </c>
      <c r="H15" t="s">
        <v>383</v>
      </c>
      <c r="I15">
        <v>154.80000000000001</v>
      </c>
      <c r="K15" t="s">
        <v>350</v>
      </c>
      <c r="L15" s="10">
        <v>44914.655624999999</v>
      </c>
      <c r="Q15" t="s">
        <v>394</v>
      </c>
      <c r="R15">
        <v>1.82304</v>
      </c>
      <c r="T15" t="s">
        <v>351</v>
      </c>
      <c r="U15" t="s">
        <v>369</v>
      </c>
      <c r="Z15" t="s">
        <v>400</v>
      </c>
      <c r="AB15">
        <v>1</v>
      </c>
      <c r="AC15">
        <v>2</v>
      </c>
      <c r="AD15">
        <v>3</v>
      </c>
      <c r="AE15">
        <v>4</v>
      </c>
      <c r="AF15">
        <v>5</v>
      </c>
      <c r="AG15">
        <v>6</v>
      </c>
      <c r="AH15">
        <v>7</v>
      </c>
      <c r="AI15">
        <v>8</v>
      </c>
      <c r="AJ15">
        <v>9</v>
      </c>
      <c r="AK15">
        <v>10</v>
      </c>
      <c r="AL15">
        <v>11</v>
      </c>
      <c r="AM15">
        <v>12</v>
      </c>
      <c r="AN15">
        <v>13</v>
      </c>
      <c r="AO15">
        <v>14</v>
      </c>
      <c r="AP15">
        <v>15</v>
      </c>
      <c r="AQ15">
        <v>16</v>
      </c>
      <c r="AR15">
        <v>17</v>
      </c>
      <c r="AS15">
        <v>18</v>
      </c>
      <c r="AT15">
        <v>19</v>
      </c>
    </row>
    <row r="16" spans="1:52" x14ac:dyDescent="0.25">
      <c r="K16" t="s">
        <v>351</v>
      </c>
      <c r="L16" t="s">
        <v>368</v>
      </c>
      <c r="T16" t="s">
        <v>396</v>
      </c>
      <c r="U16">
        <v>1760345.75</v>
      </c>
      <c r="Z16" t="s">
        <v>401</v>
      </c>
      <c r="AB16">
        <v>0</v>
      </c>
      <c r="AC16">
        <v>1</v>
      </c>
      <c r="AD16">
        <v>2</v>
      </c>
      <c r="AE16">
        <v>3</v>
      </c>
      <c r="AF16">
        <v>4</v>
      </c>
      <c r="AG16">
        <v>5</v>
      </c>
      <c r="AH16">
        <v>6</v>
      </c>
      <c r="AI16">
        <v>7</v>
      </c>
      <c r="AJ16">
        <v>8</v>
      </c>
      <c r="AK16">
        <v>9</v>
      </c>
      <c r="AL16">
        <v>10</v>
      </c>
      <c r="AM16">
        <v>11</v>
      </c>
      <c r="AN16">
        <v>12</v>
      </c>
      <c r="AO16">
        <v>13</v>
      </c>
      <c r="AP16">
        <v>14</v>
      </c>
      <c r="AQ16">
        <v>15</v>
      </c>
      <c r="AR16">
        <v>16</v>
      </c>
      <c r="AS16">
        <v>17</v>
      </c>
      <c r="AT16">
        <v>18</v>
      </c>
    </row>
    <row r="17" spans="1:51" x14ac:dyDescent="0.25">
      <c r="A17" t="s">
        <v>354</v>
      </c>
      <c r="B17" s="10">
        <v>44914.610358796293</v>
      </c>
      <c r="H17" t="s">
        <v>354</v>
      </c>
      <c r="I17" s="10">
        <v>44914.655671296299</v>
      </c>
      <c r="K17" t="s">
        <v>385</v>
      </c>
      <c r="L17">
        <v>100</v>
      </c>
      <c r="Q17" t="s">
        <v>354</v>
      </c>
      <c r="R17" s="10">
        <v>44914.655636574076</v>
      </c>
      <c r="T17" t="s">
        <v>397</v>
      </c>
      <c r="U17">
        <v>2.3317399999999999</v>
      </c>
      <c r="Z17" t="s">
        <v>402</v>
      </c>
      <c r="AB17">
        <v>846064</v>
      </c>
      <c r="AC17">
        <v>2052</v>
      </c>
      <c r="AD17">
        <v>2786</v>
      </c>
      <c r="AE17">
        <v>3537</v>
      </c>
      <c r="AF17">
        <v>4003</v>
      </c>
      <c r="AG17">
        <v>3909</v>
      </c>
      <c r="AH17">
        <v>3867</v>
      </c>
      <c r="AI17">
        <v>3355</v>
      </c>
      <c r="AJ17">
        <v>2443</v>
      </c>
      <c r="AK17">
        <v>1934</v>
      </c>
      <c r="AL17">
        <v>1511</v>
      </c>
      <c r="AM17">
        <v>1287</v>
      </c>
      <c r="AN17">
        <v>1086</v>
      </c>
      <c r="AO17">
        <v>865</v>
      </c>
      <c r="AP17">
        <v>632</v>
      </c>
      <c r="AQ17">
        <v>517</v>
      </c>
      <c r="AR17">
        <v>394</v>
      </c>
      <c r="AS17">
        <v>224</v>
      </c>
      <c r="AT17">
        <v>174</v>
      </c>
    </row>
    <row r="18" spans="1:51" x14ac:dyDescent="0.25">
      <c r="A18" t="s">
        <v>351</v>
      </c>
      <c r="B18" t="s">
        <v>371</v>
      </c>
      <c r="C18">
        <v>70</v>
      </c>
      <c r="H18" t="s">
        <v>351</v>
      </c>
      <c r="I18" t="s">
        <v>370</v>
      </c>
      <c r="K18" t="s">
        <v>386</v>
      </c>
      <c r="L18">
        <v>21.38241</v>
      </c>
      <c r="Q18" t="s">
        <v>351</v>
      </c>
      <c r="R18" t="s">
        <v>369</v>
      </c>
      <c r="Z18" t="s">
        <v>403</v>
      </c>
      <c r="AB18">
        <v>96.07</v>
      </c>
      <c r="AC18">
        <v>0.23</v>
      </c>
      <c r="AD18">
        <v>0.32</v>
      </c>
      <c r="AE18">
        <v>0.4</v>
      </c>
      <c r="AF18">
        <v>0.45</v>
      </c>
      <c r="AG18">
        <v>0.44</v>
      </c>
      <c r="AH18">
        <v>0.44</v>
      </c>
      <c r="AI18">
        <v>0.38</v>
      </c>
      <c r="AJ18">
        <v>0.28000000000000003</v>
      </c>
      <c r="AK18">
        <v>0.22</v>
      </c>
      <c r="AL18">
        <v>0.17</v>
      </c>
      <c r="AM18">
        <v>0.15</v>
      </c>
      <c r="AN18">
        <v>0.12</v>
      </c>
      <c r="AO18">
        <v>0.1</v>
      </c>
      <c r="AP18">
        <v>7.0000000000000007E-2</v>
      </c>
      <c r="AQ18">
        <v>0.06</v>
      </c>
      <c r="AR18">
        <v>0.04</v>
      </c>
      <c r="AS18">
        <v>0.03</v>
      </c>
      <c r="AT18">
        <v>0.02</v>
      </c>
    </row>
    <row r="19" spans="1:51" x14ac:dyDescent="0.25">
      <c r="A19" t="s">
        <v>353</v>
      </c>
      <c r="B19">
        <v>0.51054999999999995</v>
      </c>
      <c r="H19" t="s">
        <v>383</v>
      </c>
      <c r="I19">
        <v>167.7</v>
      </c>
      <c r="K19" t="s">
        <v>387</v>
      </c>
      <c r="L19">
        <v>3</v>
      </c>
      <c r="Q19" t="s">
        <v>394</v>
      </c>
      <c r="R19">
        <v>1.9026000000000001</v>
      </c>
      <c r="T19" t="s">
        <v>354</v>
      </c>
      <c r="U19" s="10">
        <v>44914.655694444446</v>
      </c>
      <c r="Z19" t="s">
        <v>404</v>
      </c>
      <c r="AA19">
        <v>0.25074999999999997</v>
      </c>
    </row>
    <row r="20" spans="1:51" x14ac:dyDescent="0.25">
      <c r="K20" t="s">
        <v>388</v>
      </c>
      <c r="M20">
        <v>1</v>
      </c>
      <c r="N20">
        <v>2</v>
      </c>
      <c r="O20">
        <v>3</v>
      </c>
      <c r="T20" t="s">
        <v>351</v>
      </c>
      <c r="U20" t="s">
        <v>370</v>
      </c>
      <c r="Z20" t="s">
        <v>405</v>
      </c>
      <c r="AA20">
        <v>6.3865100000000004</v>
      </c>
    </row>
    <row r="21" spans="1:51" x14ac:dyDescent="0.25">
      <c r="A21" t="s">
        <v>350</v>
      </c>
      <c r="B21" s="10">
        <v>44914.623761574076</v>
      </c>
      <c r="H21" t="s">
        <v>354</v>
      </c>
      <c r="I21" s="10">
        <v>44914.655717592592</v>
      </c>
      <c r="K21" t="s">
        <v>389</v>
      </c>
      <c r="M21">
        <v>95.365499999999997</v>
      </c>
      <c r="N21">
        <v>162.29249999999999</v>
      </c>
      <c r="O21">
        <v>455.87290000000002</v>
      </c>
      <c r="Q21" t="s">
        <v>354</v>
      </c>
      <c r="R21" s="10">
        <v>44914.655671296299</v>
      </c>
      <c r="T21" t="s">
        <v>396</v>
      </c>
      <c r="U21">
        <v>661179.1</v>
      </c>
    </row>
    <row r="22" spans="1:51" x14ac:dyDescent="0.25">
      <c r="A22" t="s">
        <v>351</v>
      </c>
      <c r="B22" t="s">
        <v>372</v>
      </c>
      <c r="C22">
        <v>240</v>
      </c>
      <c r="H22" t="s">
        <v>351</v>
      </c>
      <c r="I22" t="s">
        <v>374</v>
      </c>
      <c r="K22" t="s">
        <v>390</v>
      </c>
      <c r="M22">
        <v>1</v>
      </c>
      <c r="N22">
        <v>1</v>
      </c>
      <c r="O22">
        <v>1</v>
      </c>
      <c r="Q22" t="s">
        <v>351</v>
      </c>
      <c r="R22" t="s">
        <v>370</v>
      </c>
      <c r="T22" t="s">
        <v>397</v>
      </c>
      <c r="U22">
        <v>2.2141899999999999</v>
      </c>
      <c r="Z22" t="s">
        <v>354</v>
      </c>
      <c r="AA22" s="10">
        <v>44914.655601851853</v>
      </c>
    </row>
    <row r="23" spans="1:51" x14ac:dyDescent="0.25">
      <c r="A23" t="s">
        <v>353</v>
      </c>
      <c r="B23">
        <v>0.63097000000000003</v>
      </c>
      <c r="H23" t="s">
        <v>383</v>
      </c>
      <c r="I23">
        <v>73.099999999999994</v>
      </c>
      <c r="K23" t="s">
        <v>391</v>
      </c>
      <c r="L23">
        <v>237.84360000000001</v>
      </c>
      <c r="Q23" t="s">
        <v>394</v>
      </c>
      <c r="R23">
        <v>1.9640899999999999</v>
      </c>
      <c r="Z23" t="s">
        <v>399</v>
      </c>
      <c r="AA23" t="s">
        <v>368</v>
      </c>
    </row>
    <row r="24" spans="1:51" x14ac:dyDescent="0.25">
      <c r="K24" t="s">
        <v>392</v>
      </c>
      <c r="L24">
        <v>252.67189999999999</v>
      </c>
      <c r="T24" t="s">
        <v>354</v>
      </c>
      <c r="U24" s="10">
        <v>44914.655717592592</v>
      </c>
      <c r="Z24" t="s">
        <v>400</v>
      </c>
      <c r="AB24">
        <v>1</v>
      </c>
      <c r="AC24">
        <v>2</v>
      </c>
      <c r="AD24">
        <v>3</v>
      </c>
      <c r="AE24">
        <v>4</v>
      </c>
      <c r="AF24">
        <v>5</v>
      </c>
      <c r="AG24">
        <v>6</v>
      </c>
      <c r="AH24">
        <v>7</v>
      </c>
      <c r="AI24">
        <v>8</v>
      </c>
      <c r="AJ24">
        <v>9</v>
      </c>
      <c r="AK24">
        <v>10</v>
      </c>
      <c r="AL24">
        <v>11</v>
      </c>
      <c r="AM24">
        <v>12</v>
      </c>
      <c r="AN24">
        <v>13</v>
      </c>
      <c r="AO24">
        <v>14</v>
      </c>
      <c r="AP24">
        <v>15</v>
      </c>
      <c r="AQ24">
        <v>16</v>
      </c>
      <c r="AR24">
        <v>17</v>
      </c>
      <c r="AS24">
        <v>18</v>
      </c>
      <c r="AT24">
        <v>19</v>
      </c>
      <c r="AU24">
        <v>20</v>
      </c>
      <c r="AV24">
        <v>21</v>
      </c>
      <c r="AW24">
        <v>22</v>
      </c>
      <c r="AX24">
        <v>23</v>
      </c>
      <c r="AY24">
        <v>24</v>
      </c>
    </row>
    <row r="25" spans="1:51" x14ac:dyDescent="0.25">
      <c r="A25" t="s">
        <v>354</v>
      </c>
      <c r="B25" s="10">
        <v>44914.623761574076</v>
      </c>
      <c r="H25" t="s">
        <v>354</v>
      </c>
      <c r="I25" s="10">
        <v>44914.655740740738</v>
      </c>
      <c r="Q25" t="s">
        <v>354</v>
      </c>
      <c r="R25" s="10">
        <v>44914.655706018515</v>
      </c>
      <c r="T25" t="s">
        <v>351</v>
      </c>
      <c r="U25" t="s">
        <v>374</v>
      </c>
      <c r="Z25" t="s">
        <v>401</v>
      </c>
      <c r="AB25">
        <v>0</v>
      </c>
      <c r="AC25">
        <v>5.5</v>
      </c>
      <c r="AD25">
        <v>11</v>
      </c>
      <c r="AE25">
        <v>16.5</v>
      </c>
      <c r="AF25">
        <v>22</v>
      </c>
      <c r="AG25">
        <v>27.5</v>
      </c>
      <c r="AH25">
        <v>33</v>
      </c>
      <c r="AI25">
        <v>38.5</v>
      </c>
      <c r="AJ25">
        <v>44</v>
      </c>
      <c r="AK25">
        <v>49.5</v>
      </c>
      <c r="AL25">
        <v>55</v>
      </c>
      <c r="AM25">
        <v>60.5</v>
      </c>
      <c r="AN25">
        <v>66</v>
      </c>
      <c r="AO25">
        <v>71.5</v>
      </c>
      <c r="AP25">
        <v>77</v>
      </c>
      <c r="AQ25">
        <v>82.5</v>
      </c>
      <c r="AR25">
        <v>88</v>
      </c>
      <c r="AS25">
        <v>93.5</v>
      </c>
      <c r="AT25">
        <v>99</v>
      </c>
      <c r="AU25">
        <v>104.5</v>
      </c>
      <c r="AV25">
        <v>110</v>
      </c>
      <c r="AW25">
        <v>115.5</v>
      </c>
      <c r="AX25">
        <v>121</v>
      </c>
      <c r="AY25">
        <v>126.5</v>
      </c>
    </row>
    <row r="26" spans="1:51" x14ac:dyDescent="0.25">
      <c r="A26" t="s">
        <v>351</v>
      </c>
      <c r="B26" t="s">
        <v>373</v>
      </c>
      <c r="C26">
        <v>205</v>
      </c>
      <c r="H26" t="s">
        <v>351</v>
      </c>
      <c r="I26" t="s">
        <v>375</v>
      </c>
      <c r="K26" t="s">
        <v>354</v>
      </c>
      <c r="L26" s="10">
        <v>44914.655659722222</v>
      </c>
      <c r="Q26" t="s">
        <v>351</v>
      </c>
      <c r="R26" t="s">
        <v>374</v>
      </c>
      <c r="T26" t="s">
        <v>396</v>
      </c>
      <c r="U26">
        <v>951614.02</v>
      </c>
      <c r="Z26" t="s">
        <v>402</v>
      </c>
      <c r="AB26">
        <v>955797</v>
      </c>
      <c r="AC26">
        <v>5979</v>
      </c>
      <c r="AD26">
        <v>8463</v>
      </c>
      <c r="AE26">
        <v>10836</v>
      </c>
      <c r="AF26">
        <v>13102</v>
      </c>
      <c r="AG26">
        <v>13101</v>
      </c>
      <c r="AH26">
        <v>11571</v>
      </c>
      <c r="AI26">
        <v>10163</v>
      </c>
      <c r="AJ26">
        <v>7418</v>
      </c>
      <c r="AK26">
        <v>3876</v>
      </c>
      <c r="AL26">
        <v>2232</v>
      </c>
      <c r="AM26">
        <v>1561</v>
      </c>
      <c r="AN26">
        <v>1121</v>
      </c>
      <c r="AO26">
        <v>766</v>
      </c>
      <c r="AP26">
        <v>617</v>
      </c>
      <c r="AQ26">
        <v>442</v>
      </c>
      <c r="AR26">
        <v>329</v>
      </c>
      <c r="AS26">
        <v>233</v>
      </c>
      <c r="AT26">
        <v>239</v>
      </c>
      <c r="AU26">
        <v>176</v>
      </c>
      <c r="AV26">
        <v>156</v>
      </c>
      <c r="AW26">
        <v>148</v>
      </c>
      <c r="AX26">
        <v>135</v>
      </c>
      <c r="AY26">
        <v>115</v>
      </c>
    </row>
    <row r="27" spans="1:51" x14ac:dyDescent="0.25">
      <c r="A27" t="s">
        <v>353</v>
      </c>
      <c r="B27">
        <v>0.26945000000000002</v>
      </c>
      <c r="H27" t="s">
        <v>383</v>
      </c>
      <c r="I27">
        <v>77.400000000000006</v>
      </c>
      <c r="K27" t="s">
        <v>351</v>
      </c>
      <c r="L27" t="s">
        <v>369</v>
      </c>
      <c r="Q27" t="s">
        <v>394</v>
      </c>
      <c r="R27">
        <v>1.9411700000000001</v>
      </c>
      <c r="T27" t="s">
        <v>397</v>
      </c>
      <c r="U27">
        <v>2.3188800000000001</v>
      </c>
      <c r="Z27" t="s">
        <v>403</v>
      </c>
      <c r="AB27">
        <v>91.15</v>
      </c>
      <c r="AC27">
        <v>0.56999999999999995</v>
      </c>
      <c r="AD27">
        <v>0.81</v>
      </c>
      <c r="AE27">
        <v>1.03</v>
      </c>
      <c r="AF27">
        <v>1.25</v>
      </c>
      <c r="AG27">
        <v>1.25</v>
      </c>
      <c r="AH27">
        <v>1.1000000000000001</v>
      </c>
      <c r="AI27">
        <v>0.97</v>
      </c>
      <c r="AJ27">
        <v>0.71</v>
      </c>
      <c r="AK27">
        <v>0.37</v>
      </c>
      <c r="AL27">
        <v>0.21</v>
      </c>
      <c r="AM27">
        <v>0.15</v>
      </c>
      <c r="AN27">
        <v>0.11</v>
      </c>
      <c r="AO27">
        <v>7.0000000000000007E-2</v>
      </c>
      <c r="AP27">
        <v>0.06</v>
      </c>
      <c r="AQ27">
        <v>0.04</v>
      </c>
      <c r="AR27">
        <v>0.03</v>
      </c>
      <c r="AS27">
        <v>0.02</v>
      </c>
      <c r="AT27">
        <v>0.02</v>
      </c>
      <c r="AU27">
        <v>0.02</v>
      </c>
      <c r="AV27">
        <v>0.01</v>
      </c>
      <c r="AW27">
        <v>0.01</v>
      </c>
      <c r="AX27">
        <v>0.01</v>
      </c>
      <c r="AY27">
        <v>0.01</v>
      </c>
    </row>
    <row r="28" spans="1:51" x14ac:dyDescent="0.25">
      <c r="K28" t="s">
        <v>385</v>
      </c>
      <c r="L28">
        <v>100</v>
      </c>
      <c r="Z28" t="s">
        <v>404</v>
      </c>
      <c r="AA28">
        <v>2.7012999999999998</v>
      </c>
    </row>
    <row r="29" spans="1:51" x14ac:dyDescent="0.25">
      <c r="A29" t="s">
        <v>354</v>
      </c>
      <c r="B29" s="10">
        <v>44914.623761574076</v>
      </c>
      <c r="H29" t="s">
        <v>354</v>
      </c>
      <c r="I29" s="10">
        <v>44914.655775462961</v>
      </c>
      <c r="K29" t="s">
        <v>386</v>
      </c>
      <c r="L29">
        <v>154.49524</v>
      </c>
      <c r="Q29" t="s">
        <v>354</v>
      </c>
      <c r="R29" s="10">
        <v>44914.655740740738</v>
      </c>
      <c r="T29" t="s">
        <v>354</v>
      </c>
      <c r="U29" s="10">
        <v>44914.655752314815</v>
      </c>
      <c r="Z29" t="s">
        <v>405</v>
      </c>
      <c r="AA29">
        <v>30.529779999999999</v>
      </c>
    </row>
    <row r="30" spans="1:51" x14ac:dyDescent="0.25">
      <c r="A30" t="s">
        <v>351</v>
      </c>
      <c r="B30" t="s">
        <v>374</v>
      </c>
      <c r="C30">
        <v>205</v>
      </c>
      <c r="H30" t="s">
        <v>351</v>
      </c>
      <c r="I30" t="s">
        <v>380</v>
      </c>
      <c r="K30" t="s">
        <v>387</v>
      </c>
      <c r="L30">
        <v>1</v>
      </c>
      <c r="Q30" t="s">
        <v>351</v>
      </c>
      <c r="R30" t="s">
        <v>375</v>
      </c>
      <c r="T30" t="s">
        <v>351</v>
      </c>
      <c r="U30" t="s">
        <v>375</v>
      </c>
    </row>
    <row r="31" spans="1:51" x14ac:dyDescent="0.25">
      <c r="A31" t="s">
        <v>353</v>
      </c>
      <c r="B31">
        <v>0.25331999999999999</v>
      </c>
      <c r="H31" t="s">
        <v>383</v>
      </c>
      <c r="I31">
        <v>46.2</v>
      </c>
      <c r="K31" t="s">
        <v>388</v>
      </c>
      <c r="M31">
        <v>1</v>
      </c>
      <c r="Q31" t="s">
        <v>394</v>
      </c>
      <c r="R31">
        <v>1.9446099999999999</v>
      </c>
      <c r="T31" t="s">
        <v>396</v>
      </c>
      <c r="U31">
        <v>574494.07999999996</v>
      </c>
      <c r="Z31" t="s">
        <v>354</v>
      </c>
      <c r="AA31" s="10">
        <v>44914.655636574076</v>
      </c>
    </row>
    <row r="32" spans="1:51" x14ac:dyDescent="0.25">
      <c r="K32" t="s">
        <v>389</v>
      </c>
      <c r="M32">
        <v>302.8107</v>
      </c>
      <c r="T32" t="s">
        <v>397</v>
      </c>
      <c r="U32">
        <v>3.5490599999999999</v>
      </c>
      <c r="Z32" t="s">
        <v>399</v>
      </c>
      <c r="AA32" t="s">
        <v>369</v>
      </c>
    </row>
    <row r="33" spans="1:67" x14ac:dyDescent="0.25">
      <c r="A33" t="s">
        <v>354</v>
      </c>
      <c r="B33" s="10">
        <v>44914.623761574076</v>
      </c>
      <c r="K33" t="s">
        <v>390</v>
      </c>
      <c r="M33">
        <v>1</v>
      </c>
      <c r="Q33" t="s">
        <v>354</v>
      </c>
      <c r="R33" s="10">
        <v>44914.655763888892</v>
      </c>
      <c r="Z33" t="s">
        <v>400</v>
      </c>
      <c r="AB33">
        <v>1</v>
      </c>
      <c r="AC33">
        <v>2</v>
      </c>
      <c r="AD33">
        <v>3</v>
      </c>
      <c r="AE33">
        <v>4</v>
      </c>
      <c r="AF33">
        <v>5</v>
      </c>
      <c r="AG33">
        <v>6</v>
      </c>
      <c r="AH33">
        <v>7</v>
      </c>
      <c r="AI33">
        <v>8</v>
      </c>
      <c r="AJ33">
        <v>9</v>
      </c>
      <c r="AK33">
        <v>10</v>
      </c>
      <c r="AL33">
        <v>11</v>
      </c>
      <c r="AM33">
        <v>12</v>
      </c>
      <c r="AN33">
        <v>13</v>
      </c>
      <c r="AO33">
        <v>14</v>
      </c>
      <c r="AP33">
        <v>15</v>
      </c>
      <c r="AQ33">
        <v>16</v>
      </c>
      <c r="AR33">
        <v>17</v>
      </c>
      <c r="AS33">
        <v>18</v>
      </c>
      <c r="AT33">
        <v>19</v>
      </c>
      <c r="AU33">
        <v>20</v>
      </c>
      <c r="AV33">
        <v>21</v>
      </c>
      <c r="AW33">
        <v>22</v>
      </c>
      <c r="AX33">
        <v>23</v>
      </c>
      <c r="AY33">
        <v>24</v>
      </c>
      <c r="AZ33">
        <v>25</v>
      </c>
      <c r="BA33">
        <v>26</v>
      </c>
      <c r="BB33">
        <v>27</v>
      </c>
      <c r="BC33">
        <v>28</v>
      </c>
      <c r="BD33">
        <v>29</v>
      </c>
      <c r="BE33">
        <v>30</v>
      </c>
      <c r="BF33">
        <v>31</v>
      </c>
      <c r="BG33">
        <v>32</v>
      </c>
      <c r="BH33">
        <v>33</v>
      </c>
      <c r="BI33">
        <v>34</v>
      </c>
      <c r="BJ33">
        <v>35</v>
      </c>
      <c r="BK33">
        <v>36</v>
      </c>
      <c r="BL33">
        <v>37</v>
      </c>
    </row>
    <row r="34" spans="1:67" x14ac:dyDescent="0.25">
      <c r="A34" t="s">
        <v>351</v>
      </c>
      <c r="B34" t="s">
        <v>375</v>
      </c>
      <c r="C34">
        <v>205</v>
      </c>
      <c r="H34" t="s">
        <v>350</v>
      </c>
      <c r="I34" s="10">
        <v>44914.655289351853</v>
      </c>
      <c r="K34" t="s">
        <v>391</v>
      </c>
      <c r="L34">
        <v>302.8107</v>
      </c>
      <c r="Q34" t="s">
        <v>351</v>
      </c>
      <c r="R34" t="s">
        <v>380</v>
      </c>
      <c r="T34" t="s">
        <v>354</v>
      </c>
      <c r="U34" s="10">
        <v>44914.655775462961</v>
      </c>
      <c r="Z34" t="s">
        <v>401</v>
      </c>
      <c r="AB34">
        <v>0</v>
      </c>
      <c r="AC34">
        <v>4.3</v>
      </c>
      <c r="AD34">
        <v>8.6</v>
      </c>
      <c r="AE34">
        <v>12.9</v>
      </c>
      <c r="AF34">
        <v>17.2</v>
      </c>
      <c r="AG34">
        <v>21.5</v>
      </c>
      <c r="AH34">
        <v>25.8</v>
      </c>
      <c r="AI34">
        <v>30.1</v>
      </c>
      <c r="AJ34">
        <v>34.4</v>
      </c>
      <c r="AK34">
        <v>38.700000000000003</v>
      </c>
      <c r="AL34">
        <v>43</v>
      </c>
      <c r="AM34">
        <v>47.3</v>
      </c>
      <c r="AN34">
        <v>51.6</v>
      </c>
      <c r="AO34">
        <v>55.9</v>
      </c>
      <c r="AP34">
        <v>60.2</v>
      </c>
      <c r="AQ34">
        <v>64.5</v>
      </c>
      <c r="AR34">
        <v>68.8</v>
      </c>
      <c r="AS34">
        <v>73.099999999999994</v>
      </c>
      <c r="AT34">
        <v>77.400000000000006</v>
      </c>
      <c r="AU34">
        <v>81.7</v>
      </c>
      <c r="AV34">
        <v>86</v>
      </c>
      <c r="AW34">
        <v>90.3</v>
      </c>
      <c r="AX34">
        <v>94.6</v>
      </c>
      <c r="AY34">
        <v>98.9</v>
      </c>
      <c r="AZ34">
        <v>103.2</v>
      </c>
      <c r="BA34">
        <v>107.5</v>
      </c>
      <c r="BB34">
        <v>111.8</v>
      </c>
      <c r="BC34">
        <v>116.1</v>
      </c>
      <c r="BD34">
        <v>120.4</v>
      </c>
      <c r="BE34">
        <v>124.7</v>
      </c>
      <c r="BF34">
        <v>129</v>
      </c>
      <c r="BG34">
        <v>133.30000000000001</v>
      </c>
      <c r="BH34">
        <v>137.6</v>
      </c>
      <c r="BI34">
        <v>141.9</v>
      </c>
      <c r="BJ34">
        <v>146.19999999999999</v>
      </c>
      <c r="BK34">
        <v>150.5</v>
      </c>
      <c r="BL34">
        <v>154.80000000000001</v>
      </c>
    </row>
    <row r="35" spans="1:67" x14ac:dyDescent="0.25">
      <c r="A35" t="s">
        <v>353</v>
      </c>
      <c r="B35">
        <v>0.23727999999999999</v>
      </c>
      <c r="H35" t="s">
        <v>351</v>
      </c>
      <c r="I35" t="s">
        <v>371</v>
      </c>
      <c r="K35" t="s">
        <v>392</v>
      </c>
      <c r="L35">
        <v>251.8929</v>
      </c>
      <c r="Q35" t="s">
        <v>394</v>
      </c>
      <c r="R35">
        <v>1.95597</v>
      </c>
      <c r="T35" t="s">
        <v>351</v>
      </c>
      <c r="U35" t="s">
        <v>380</v>
      </c>
      <c r="Z35" t="s">
        <v>402</v>
      </c>
      <c r="AB35">
        <v>997510</v>
      </c>
      <c r="AC35">
        <v>546</v>
      </c>
      <c r="AD35">
        <v>627</v>
      </c>
      <c r="AE35">
        <v>765</v>
      </c>
      <c r="AF35">
        <v>968</v>
      </c>
      <c r="AG35">
        <v>1014</v>
      </c>
      <c r="AH35">
        <v>1080</v>
      </c>
      <c r="AI35">
        <v>1143</v>
      </c>
      <c r="AJ35">
        <v>1227</v>
      </c>
      <c r="AK35">
        <v>1310</v>
      </c>
      <c r="AL35">
        <v>1363</v>
      </c>
      <c r="AM35">
        <v>1389</v>
      </c>
      <c r="AN35">
        <v>1430</v>
      </c>
      <c r="AO35">
        <v>1457</v>
      </c>
      <c r="AP35">
        <v>1484</v>
      </c>
      <c r="AQ35">
        <v>1501</v>
      </c>
      <c r="AR35">
        <v>1499</v>
      </c>
      <c r="AS35">
        <v>1514</v>
      </c>
      <c r="AT35">
        <v>1735</v>
      </c>
      <c r="AU35">
        <v>1683</v>
      </c>
      <c r="AV35">
        <v>1714</v>
      </c>
      <c r="AW35">
        <v>1645</v>
      </c>
      <c r="AX35">
        <v>1636</v>
      </c>
      <c r="AY35">
        <v>1548</v>
      </c>
      <c r="AZ35">
        <v>1453</v>
      </c>
      <c r="BA35">
        <v>1462</v>
      </c>
      <c r="BB35">
        <v>1401</v>
      </c>
      <c r="BC35">
        <v>1458</v>
      </c>
      <c r="BD35">
        <v>1379</v>
      </c>
      <c r="BE35">
        <v>1362</v>
      </c>
      <c r="BF35">
        <v>1367</v>
      </c>
      <c r="BG35">
        <v>1432</v>
      </c>
      <c r="BH35">
        <v>1524</v>
      </c>
      <c r="BI35">
        <v>1664</v>
      </c>
      <c r="BJ35">
        <v>1704</v>
      </c>
      <c r="BK35">
        <v>1879</v>
      </c>
      <c r="BL35">
        <v>2703</v>
      </c>
    </row>
    <row r="36" spans="1:67" x14ac:dyDescent="0.25">
      <c r="H36" t="s">
        <v>383</v>
      </c>
      <c r="I36">
        <v>163.4</v>
      </c>
      <c r="T36" t="s">
        <v>396</v>
      </c>
      <c r="U36">
        <v>254524.61</v>
      </c>
      <c r="Z36" t="s">
        <v>403</v>
      </c>
      <c r="AB36">
        <v>95.13</v>
      </c>
      <c r="AC36">
        <v>0.05</v>
      </c>
      <c r="AD36">
        <v>0.06</v>
      </c>
      <c r="AE36">
        <v>7.0000000000000007E-2</v>
      </c>
      <c r="AF36">
        <v>0.09</v>
      </c>
      <c r="AG36">
        <v>0.1</v>
      </c>
      <c r="AH36">
        <v>0.1</v>
      </c>
      <c r="AI36">
        <v>0.11</v>
      </c>
      <c r="AJ36">
        <v>0.12</v>
      </c>
      <c r="AK36">
        <v>0.12</v>
      </c>
      <c r="AL36">
        <v>0.13</v>
      </c>
      <c r="AM36">
        <v>0.13</v>
      </c>
      <c r="AN36">
        <v>0.14000000000000001</v>
      </c>
      <c r="AO36">
        <v>0.14000000000000001</v>
      </c>
      <c r="AP36">
        <v>0.14000000000000001</v>
      </c>
      <c r="AQ36">
        <v>0.14000000000000001</v>
      </c>
      <c r="AR36">
        <v>0.14000000000000001</v>
      </c>
      <c r="AS36">
        <v>0.14000000000000001</v>
      </c>
      <c r="AT36">
        <v>0.17</v>
      </c>
      <c r="AU36">
        <v>0.16</v>
      </c>
      <c r="AV36">
        <v>0.16</v>
      </c>
      <c r="AW36">
        <v>0.16</v>
      </c>
      <c r="AX36">
        <v>0.16</v>
      </c>
      <c r="AY36">
        <v>0.15</v>
      </c>
      <c r="AZ36">
        <v>0.14000000000000001</v>
      </c>
      <c r="BA36">
        <v>0.14000000000000001</v>
      </c>
      <c r="BB36">
        <v>0.13</v>
      </c>
      <c r="BC36">
        <v>0.14000000000000001</v>
      </c>
      <c r="BD36">
        <v>0.13</v>
      </c>
      <c r="BE36">
        <v>0.13</v>
      </c>
      <c r="BF36">
        <v>0.13</v>
      </c>
      <c r="BG36">
        <v>0.14000000000000001</v>
      </c>
      <c r="BH36">
        <v>0.15</v>
      </c>
      <c r="BI36">
        <v>0.16</v>
      </c>
      <c r="BJ36">
        <v>0.16</v>
      </c>
      <c r="BK36">
        <v>0.18</v>
      </c>
      <c r="BL36">
        <v>0.26</v>
      </c>
    </row>
    <row r="37" spans="1:67" x14ac:dyDescent="0.25">
      <c r="A37" s="12" t="s">
        <v>354</v>
      </c>
      <c r="B37" s="13">
        <v>44914.623761574076</v>
      </c>
      <c r="C37" s="12"/>
      <c r="D37" t="s">
        <v>382</v>
      </c>
      <c r="K37" t="s">
        <v>354</v>
      </c>
      <c r="L37" s="10">
        <v>44914.655694444446</v>
      </c>
      <c r="T37" t="s">
        <v>397</v>
      </c>
      <c r="U37">
        <v>2.73244</v>
      </c>
      <c r="Z37" t="s">
        <v>404</v>
      </c>
      <c r="AA37">
        <v>4.2902199999999997</v>
      </c>
    </row>
    <row r="38" spans="1:67" x14ac:dyDescent="0.25">
      <c r="A38" s="12" t="s">
        <v>351</v>
      </c>
      <c r="B38" s="12" t="s">
        <v>376</v>
      </c>
      <c r="C38" s="12">
        <v>205</v>
      </c>
      <c r="K38" t="s">
        <v>351</v>
      </c>
      <c r="L38" t="s">
        <v>370</v>
      </c>
      <c r="Q38" t="s">
        <v>350</v>
      </c>
      <c r="R38" s="10">
        <v>44914.655289351853</v>
      </c>
      <c r="Z38" t="s">
        <v>405</v>
      </c>
      <c r="AA38">
        <v>88.094179999999994</v>
      </c>
    </row>
    <row r="39" spans="1:67" x14ac:dyDescent="0.25">
      <c r="A39" s="12" t="s">
        <v>353</v>
      </c>
      <c r="B39" s="12">
        <v>0.21204000000000001</v>
      </c>
      <c r="C39" s="12"/>
      <c r="K39" t="s">
        <v>385</v>
      </c>
      <c r="L39">
        <v>100</v>
      </c>
      <c r="Q39" t="s">
        <v>351</v>
      </c>
      <c r="R39" t="s">
        <v>371</v>
      </c>
    </row>
    <row r="40" spans="1:67" x14ac:dyDescent="0.25">
      <c r="A40" s="12"/>
      <c r="B40" s="12"/>
      <c r="C40" s="12"/>
      <c r="H40" t="s">
        <v>350</v>
      </c>
      <c r="I40" s="10">
        <v>44914.65420138889</v>
      </c>
      <c r="K40" t="s">
        <v>386</v>
      </c>
      <c r="L40">
        <v>154.49524</v>
      </c>
      <c r="Q40" t="s">
        <v>394</v>
      </c>
      <c r="R40">
        <v>1.9206799999999999</v>
      </c>
      <c r="Z40" t="s">
        <v>354</v>
      </c>
      <c r="AA40" s="10">
        <v>44914.655671296299</v>
      </c>
    </row>
    <row r="41" spans="1:67" x14ac:dyDescent="0.25">
      <c r="A41" s="12" t="s">
        <v>354</v>
      </c>
      <c r="B41" s="13">
        <v>44914.623773148145</v>
      </c>
      <c r="C41" s="12"/>
      <c r="H41" t="s">
        <v>351</v>
      </c>
      <c r="I41" t="s">
        <v>372</v>
      </c>
      <c r="K41" t="s">
        <v>387</v>
      </c>
      <c r="L41">
        <v>0</v>
      </c>
      <c r="Z41" t="s">
        <v>399</v>
      </c>
      <c r="AA41" t="s">
        <v>370</v>
      </c>
    </row>
    <row r="42" spans="1:67" x14ac:dyDescent="0.25">
      <c r="A42" s="12" t="s">
        <v>351</v>
      </c>
      <c r="B42" s="12" t="s">
        <v>377</v>
      </c>
      <c r="C42" s="12">
        <v>70</v>
      </c>
      <c r="H42" t="s">
        <v>383</v>
      </c>
      <c r="I42">
        <v>73.099999999999994</v>
      </c>
      <c r="K42" t="s">
        <v>388</v>
      </c>
      <c r="T42" t="s">
        <v>350</v>
      </c>
      <c r="U42" s="10">
        <v>44914.655300925922</v>
      </c>
      <c r="Z42" t="s">
        <v>400</v>
      </c>
      <c r="AB42">
        <v>1</v>
      </c>
      <c r="AC42">
        <v>2</v>
      </c>
      <c r="AD42">
        <v>3</v>
      </c>
      <c r="AE42">
        <v>4</v>
      </c>
      <c r="AF42">
        <v>5</v>
      </c>
      <c r="AG42">
        <v>6</v>
      </c>
      <c r="AH42">
        <v>7</v>
      </c>
      <c r="AI42">
        <v>8</v>
      </c>
      <c r="AJ42">
        <v>9</v>
      </c>
      <c r="AK42">
        <v>10</v>
      </c>
      <c r="AL42">
        <v>11</v>
      </c>
      <c r="AM42">
        <v>12</v>
      </c>
      <c r="AN42">
        <v>13</v>
      </c>
      <c r="AO42">
        <v>14</v>
      </c>
      <c r="AP42">
        <v>15</v>
      </c>
      <c r="AQ42">
        <v>16</v>
      </c>
      <c r="AR42">
        <v>17</v>
      </c>
      <c r="AS42">
        <v>18</v>
      </c>
      <c r="AT42">
        <v>19</v>
      </c>
      <c r="AU42">
        <v>20</v>
      </c>
      <c r="AV42">
        <v>21</v>
      </c>
      <c r="AW42">
        <v>22</v>
      </c>
      <c r="AX42">
        <v>23</v>
      </c>
      <c r="AY42">
        <v>24</v>
      </c>
      <c r="AZ42">
        <v>25</v>
      </c>
      <c r="BA42">
        <v>26</v>
      </c>
      <c r="BB42">
        <v>27</v>
      </c>
      <c r="BC42">
        <v>28</v>
      </c>
      <c r="BD42">
        <v>29</v>
      </c>
      <c r="BE42">
        <v>30</v>
      </c>
      <c r="BF42">
        <v>31</v>
      </c>
      <c r="BG42">
        <v>32</v>
      </c>
      <c r="BH42">
        <v>33</v>
      </c>
      <c r="BI42">
        <v>34</v>
      </c>
      <c r="BJ42">
        <v>35</v>
      </c>
      <c r="BK42">
        <v>36</v>
      </c>
      <c r="BL42">
        <v>37</v>
      </c>
      <c r="BM42">
        <v>38</v>
      </c>
      <c r="BN42">
        <v>39</v>
      </c>
      <c r="BO42">
        <v>40</v>
      </c>
    </row>
    <row r="43" spans="1:67" x14ac:dyDescent="0.25">
      <c r="A43" s="12" t="s">
        <v>353</v>
      </c>
      <c r="B43" s="12">
        <v>3.1208499999999999</v>
      </c>
      <c r="C43" s="12"/>
      <c r="K43" t="s">
        <v>389</v>
      </c>
      <c r="Q43" t="s">
        <v>350</v>
      </c>
      <c r="R43" s="10">
        <v>44914.65420138889</v>
      </c>
      <c r="T43" t="s">
        <v>351</v>
      </c>
      <c r="U43" t="s">
        <v>371</v>
      </c>
      <c r="Z43" t="s">
        <v>401</v>
      </c>
      <c r="AB43">
        <v>0</v>
      </c>
      <c r="AC43">
        <v>4.3</v>
      </c>
      <c r="AD43">
        <v>8.6</v>
      </c>
      <c r="AE43">
        <v>12.9</v>
      </c>
      <c r="AF43">
        <v>17.2</v>
      </c>
      <c r="AG43">
        <v>21.5</v>
      </c>
      <c r="AH43">
        <v>25.8</v>
      </c>
      <c r="AI43">
        <v>30.1</v>
      </c>
      <c r="AJ43">
        <v>34.4</v>
      </c>
      <c r="AK43">
        <v>38.700000000000003</v>
      </c>
      <c r="AL43">
        <v>43</v>
      </c>
      <c r="AM43">
        <v>47.3</v>
      </c>
      <c r="AN43">
        <v>51.6</v>
      </c>
      <c r="AO43">
        <v>55.9</v>
      </c>
      <c r="AP43">
        <v>60.2</v>
      </c>
      <c r="AQ43">
        <v>64.5</v>
      </c>
      <c r="AR43">
        <v>68.8</v>
      </c>
      <c r="AS43">
        <v>73.099999999999994</v>
      </c>
      <c r="AT43">
        <v>77.400000000000006</v>
      </c>
      <c r="AU43">
        <v>81.7</v>
      </c>
      <c r="AV43">
        <v>86</v>
      </c>
      <c r="AW43">
        <v>90.3</v>
      </c>
      <c r="AX43">
        <v>94.6</v>
      </c>
      <c r="AY43">
        <v>98.9</v>
      </c>
      <c r="AZ43">
        <v>103.2</v>
      </c>
      <c r="BA43">
        <v>107.5</v>
      </c>
      <c r="BB43">
        <v>111.8</v>
      </c>
      <c r="BC43">
        <v>116.1</v>
      </c>
      <c r="BD43">
        <v>120.4</v>
      </c>
      <c r="BE43">
        <v>124.7</v>
      </c>
      <c r="BF43">
        <v>129</v>
      </c>
      <c r="BG43">
        <v>133.30000000000001</v>
      </c>
      <c r="BH43">
        <v>137.6</v>
      </c>
      <c r="BI43">
        <v>141.9</v>
      </c>
      <c r="BJ43">
        <v>146.19999999999999</v>
      </c>
      <c r="BK43">
        <v>150.5</v>
      </c>
      <c r="BL43">
        <v>154.80000000000001</v>
      </c>
      <c r="BM43">
        <v>159.1</v>
      </c>
      <c r="BN43">
        <v>163.4</v>
      </c>
      <c r="BO43">
        <v>167.7</v>
      </c>
    </row>
    <row r="44" spans="1:67" x14ac:dyDescent="0.25">
      <c r="A44" s="12"/>
      <c r="B44" s="12"/>
      <c r="C44" s="12"/>
      <c r="K44" t="s">
        <v>390</v>
      </c>
      <c r="Q44" t="s">
        <v>351</v>
      </c>
      <c r="R44" t="s">
        <v>372</v>
      </c>
      <c r="T44" t="s">
        <v>396</v>
      </c>
      <c r="U44">
        <v>1515940.09</v>
      </c>
      <c r="Z44" t="s">
        <v>402</v>
      </c>
      <c r="AB44">
        <v>1029748</v>
      </c>
      <c r="AC44">
        <v>485</v>
      </c>
      <c r="AD44">
        <v>485</v>
      </c>
      <c r="AE44">
        <v>577</v>
      </c>
      <c r="AF44">
        <v>668</v>
      </c>
      <c r="AG44">
        <v>801</v>
      </c>
      <c r="AH44">
        <v>912</v>
      </c>
      <c r="AI44">
        <v>1103</v>
      </c>
      <c r="AJ44">
        <v>1071</v>
      </c>
      <c r="AK44">
        <v>1026</v>
      </c>
      <c r="AL44">
        <v>905</v>
      </c>
      <c r="AM44">
        <v>771</v>
      </c>
      <c r="AN44">
        <v>749</v>
      </c>
      <c r="AO44">
        <v>667</v>
      </c>
      <c r="AP44">
        <v>558</v>
      </c>
      <c r="AQ44">
        <v>566</v>
      </c>
      <c r="AR44">
        <v>478</v>
      </c>
      <c r="AS44">
        <v>438</v>
      </c>
      <c r="AT44">
        <v>361</v>
      </c>
      <c r="AU44">
        <v>342</v>
      </c>
      <c r="AV44">
        <v>337</v>
      </c>
      <c r="AW44">
        <v>344</v>
      </c>
      <c r="AX44">
        <v>379</v>
      </c>
      <c r="AY44">
        <v>342</v>
      </c>
      <c r="AZ44">
        <v>385</v>
      </c>
      <c r="BA44">
        <v>383</v>
      </c>
      <c r="BB44">
        <v>391</v>
      </c>
      <c r="BC44">
        <v>387</v>
      </c>
      <c r="BD44">
        <v>395</v>
      </c>
      <c r="BE44">
        <v>393</v>
      </c>
      <c r="BF44">
        <v>339</v>
      </c>
      <c r="BG44">
        <v>366</v>
      </c>
      <c r="BH44">
        <v>252</v>
      </c>
      <c r="BI44">
        <v>213</v>
      </c>
      <c r="BJ44">
        <v>210</v>
      </c>
      <c r="BK44">
        <v>161</v>
      </c>
      <c r="BL44">
        <v>152</v>
      </c>
      <c r="BM44">
        <v>123</v>
      </c>
      <c r="BN44">
        <v>143</v>
      </c>
      <c r="BO44">
        <v>170</v>
      </c>
    </row>
    <row r="45" spans="1:67" x14ac:dyDescent="0.25">
      <c r="A45" s="12" t="s">
        <v>354</v>
      </c>
      <c r="B45" s="13">
        <v>44914.623773148145</v>
      </c>
      <c r="C45" s="12"/>
      <c r="K45" t="s">
        <v>391</v>
      </c>
      <c r="L45" t="s">
        <v>393</v>
      </c>
      <c r="Q45" t="s">
        <v>394</v>
      </c>
      <c r="R45">
        <v>1.8154600000000001</v>
      </c>
      <c r="T45" t="s">
        <v>397</v>
      </c>
      <c r="U45">
        <v>1.83287</v>
      </c>
      <c r="Z45" t="s">
        <v>403</v>
      </c>
      <c r="AB45">
        <v>98.2</v>
      </c>
      <c r="AC45">
        <v>0.05</v>
      </c>
      <c r="AD45">
        <v>0.05</v>
      </c>
      <c r="AE45">
        <v>0.06</v>
      </c>
      <c r="AF45">
        <v>0.06</v>
      </c>
      <c r="AG45">
        <v>0.08</v>
      </c>
      <c r="AH45">
        <v>0.09</v>
      </c>
      <c r="AI45">
        <v>0.11</v>
      </c>
      <c r="AJ45">
        <v>0.1</v>
      </c>
      <c r="AK45">
        <v>0.1</v>
      </c>
      <c r="AL45">
        <v>0.09</v>
      </c>
      <c r="AM45">
        <v>7.0000000000000007E-2</v>
      </c>
      <c r="AN45">
        <v>7.0000000000000007E-2</v>
      </c>
      <c r="AO45">
        <v>0.06</v>
      </c>
      <c r="AP45">
        <v>0.05</v>
      </c>
      <c r="AQ45">
        <v>0.05</v>
      </c>
      <c r="AR45">
        <v>0.05</v>
      </c>
      <c r="AS45">
        <v>0.04</v>
      </c>
      <c r="AT45">
        <v>0.03</v>
      </c>
      <c r="AU45">
        <v>0.03</v>
      </c>
      <c r="AV45">
        <v>0.03</v>
      </c>
      <c r="AW45">
        <v>0.03</v>
      </c>
      <c r="AX45">
        <v>0.04</v>
      </c>
      <c r="AY45">
        <v>0.03</v>
      </c>
      <c r="AZ45">
        <v>0.04</v>
      </c>
      <c r="BA45">
        <v>0.04</v>
      </c>
      <c r="BB45">
        <v>0.04</v>
      </c>
      <c r="BC45">
        <v>0.04</v>
      </c>
      <c r="BD45">
        <v>0.04</v>
      </c>
      <c r="BE45">
        <v>0.04</v>
      </c>
      <c r="BF45">
        <v>0.03</v>
      </c>
      <c r="BG45">
        <v>0.03</v>
      </c>
      <c r="BH45">
        <v>0.02</v>
      </c>
      <c r="BI45">
        <v>0.02</v>
      </c>
      <c r="BJ45">
        <v>0.02</v>
      </c>
      <c r="BK45">
        <v>0.02</v>
      </c>
      <c r="BL45">
        <v>0.01</v>
      </c>
      <c r="BM45">
        <v>0.01</v>
      </c>
      <c r="BN45">
        <v>0.01</v>
      </c>
      <c r="BO45">
        <v>0.02</v>
      </c>
    </row>
    <row r="46" spans="1:67" x14ac:dyDescent="0.25">
      <c r="A46" s="12" t="s">
        <v>351</v>
      </c>
      <c r="B46" s="12" t="s">
        <v>378</v>
      </c>
      <c r="C46" s="12">
        <v>70</v>
      </c>
      <c r="K46" t="s">
        <v>392</v>
      </c>
      <c r="L46" t="s">
        <v>393</v>
      </c>
      <c r="Z46" t="s">
        <v>404</v>
      </c>
      <c r="AA46">
        <v>1.16449</v>
      </c>
    </row>
    <row r="47" spans="1:67" x14ac:dyDescent="0.25">
      <c r="A47" s="12" t="s">
        <v>353</v>
      </c>
      <c r="B47" s="12">
        <v>0.97979000000000005</v>
      </c>
      <c r="C47" s="12"/>
      <c r="Z47" t="s">
        <v>405</v>
      </c>
      <c r="AA47">
        <v>64.853080000000006</v>
      </c>
    </row>
    <row r="48" spans="1:67" x14ac:dyDescent="0.25">
      <c r="A48" s="12"/>
      <c r="B48" s="12"/>
      <c r="C48" s="12"/>
      <c r="K48" t="s">
        <v>354</v>
      </c>
      <c r="L48" s="10">
        <v>44914.655729166669</v>
      </c>
      <c r="T48" t="s">
        <v>350</v>
      </c>
      <c r="U48" s="10">
        <v>44914.65421296296</v>
      </c>
    </row>
    <row r="49" spans="1:46" x14ac:dyDescent="0.25">
      <c r="A49" s="12" t="s">
        <v>354</v>
      </c>
      <c r="B49" s="13">
        <v>44914.623773148145</v>
      </c>
      <c r="C49" s="12"/>
      <c r="K49" t="s">
        <v>351</v>
      </c>
      <c r="L49" t="s">
        <v>374</v>
      </c>
      <c r="T49" t="s">
        <v>351</v>
      </c>
      <c r="U49" t="s">
        <v>372</v>
      </c>
      <c r="Z49" t="s">
        <v>354</v>
      </c>
      <c r="AA49" s="10">
        <v>44914.655706018515</v>
      </c>
    </row>
    <row r="50" spans="1:46" x14ac:dyDescent="0.25">
      <c r="A50" s="12" t="s">
        <v>351</v>
      </c>
      <c r="B50" s="12" t="s">
        <v>379</v>
      </c>
      <c r="C50" s="12">
        <v>70</v>
      </c>
      <c r="K50" t="s">
        <v>385</v>
      </c>
      <c r="L50">
        <v>100</v>
      </c>
      <c r="T50" t="s">
        <v>396</v>
      </c>
      <c r="U50">
        <v>2767836.47</v>
      </c>
      <c r="Z50" t="s">
        <v>399</v>
      </c>
      <c r="AA50" t="s">
        <v>374</v>
      </c>
    </row>
    <row r="51" spans="1:46" x14ac:dyDescent="0.25">
      <c r="A51" s="12" t="s">
        <v>353</v>
      </c>
      <c r="B51" s="12">
        <v>2.3633999999999999</v>
      </c>
      <c r="C51" s="12"/>
      <c r="K51" t="s">
        <v>386</v>
      </c>
      <c r="L51">
        <v>154.49524</v>
      </c>
      <c r="T51" t="s">
        <v>397</v>
      </c>
      <c r="U51">
        <v>2.7078199999999999</v>
      </c>
      <c r="Z51" t="s">
        <v>400</v>
      </c>
      <c r="AB51">
        <v>1</v>
      </c>
      <c r="AC51">
        <v>2</v>
      </c>
      <c r="AD51">
        <v>3</v>
      </c>
      <c r="AE51">
        <v>4</v>
      </c>
      <c r="AF51">
        <v>5</v>
      </c>
      <c r="AG51">
        <v>6</v>
      </c>
      <c r="AH51">
        <v>7</v>
      </c>
      <c r="AI51">
        <v>8</v>
      </c>
      <c r="AJ51">
        <v>9</v>
      </c>
      <c r="AK51">
        <v>10</v>
      </c>
      <c r="AL51">
        <v>11</v>
      </c>
      <c r="AM51">
        <v>12</v>
      </c>
      <c r="AN51">
        <v>13</v>
      </c>
      <c r="AO51">
        <v>14</v>
      </c>
      <c r="AP51">
        <v>15</v>
      </c>
      <c r="AQ51">
        <v>16</v>
      </c>
      <c r="AR51">
        <v>17</v>
      </c>
      <c r="AS51">
        <v>18</v>
      </c>
      <c r="AT51">
        <v>19</v>
      </c>
    </row>
    <row r="52" spans="1:46" x14ac:dyDescent="0.25">
      <c r="K52" t="s">
        <v>387</v>
      </c>
      <c r="L52">
        <v>3</v>
      </c>
      <c r="Z52" t="s">
        <v>401</v>
      </c>
      <c r="AB52">
        <v>0</v>
      </c>
      <c r="AC52">
        <v>4.3</v>
      </c>
      <c r="AD52">
        <v>8.6</v>
      </c>
      <c r="AE52">
        <v>12.9</v>
      </c>
      <c r="AF52">
        <v>17.2</v>
      </c>
      <c r="AG52">
        <v>21.5</v>
      </c>
      <c r="AH52">
        <v>25.8</v>
      </c>
      <c r="AI52">
        <v>30.1</v>
      </c>
      <c r="AJ52">
        <v>34.4</v>
      </c>
      <c r="AK52">
        <v>38.700000000000003</v>
      </c>
      <c r="AL52">
        <v>43</v>
      </c>
      <c r="AM52">
        <v>47.3</v>
      </c>
      <c r="AN52">
        <v>51.6</v>
      </c>
      <c r="AO52">
        <v>55.9</v>
      </c>
      <c r="AP52">
        <v>60.2</v>
      </c>
      <c r="AQ52">
        <v>64.5</v>
      </c>
      <c r="AR52">
        <v>68.8</v>
      </c>
      <c r="AS52">
        <v>73.099999999999994</v>
      </c>
      <c r="AT52">
        <v>77.400000000000006</v>
      </c>
    </row>
    <row r="53" spans="1:46" x14ac:dyDescent="0.25">
      <c r="A53" t="s">
        <v>354</v>
      </c>
      <c r="B53" s="10">
        <v>44914.623773148145</v>
      </c>
      <c r="K53" t="s">
        <v>388</v>
      </c>
      <c r="M53">
        <v>1</v>
      </c>
      <c r="N53">
        <v>2</v>
      </c>
      <c r="O53">
        <v>3</v>
      </c>
      <c r="Z53" t="s">
        <v>402</v>
      </c>
      <c r="AB53">
        <v>1017733</v>
      </c>
      <c r="AC53">
        <v>262</v>
      </c>
      <c r="AD53">
        <v>403</v>
      </c>
      <c r="AE53">
        <v>699</v>
      </c>
      <c r="AF53">
        <v>1381</v>
      </c>
      <c r="AG53">
        <v>2442</v>
      </c>
      <c r="AH53">
        <v>4733</v>
      </c>
      <c r="AI53">
        <v>7090</v>
      </c>
      <c r="AJ53">
        <v>6594</v>
      </c>
      <c r="AK53">
        <v>3751</v>
      </c>
      <c r="AL53">
        <v>1614</v>
      </c>
      <c r="AM53">
        <v>724</v>
      </c>
      <c r="AN53">
        <v>422</v>
      </c>
      <c r="AO53">
        <v>257</v>
      </c>
      <c r="AP53">
        <v>187</v>
      </c>
      <c r="AQ53">
        <v>130</v>
      </c>
      <c r="AR53">
        <v>91</v>
      </c>
      <c r="AS53">
        <v>63</v>
      </c>
      <c r="AT53">
        <v>0</v>
      </c>
    </row>
    <row r="54" spans="1:46" x14ac:dyDescent="0.25">
      <c r="A54" t="s">
        <v>351</v>
      </c>
      <c r="B54" t="s">
        <v>380</v>
      </c>
      <c r="C54">
        <v>205</v>
      </c>
      <c r="K54" t="s">
        <v>389</v>
      </c>
      <c r="M54">
        <v>191.57409999999999</v>
      </c>
      <c r="N54">
        <v>256.46210000000002</v>
      </c>
      <c r="O54">
        <v>327.5299</v>
      </c>
      <c r="Z54" t="s">
        <v>403</v>
      </c>
      <c r="AB54">
        <v>97.06</v>
      </c>
      <c r="AC54">
        <v>0.02</v>
      </c>
      <c r="AD54">
        <v>0.04</v>
      </c>
      <c r="AE54">
        <v>7.0000000000000007E-2</v>
      </c>
      <c r="AF54">
        <v>0.13</v>
      </c>
      <c r="AG54">
        <v>0.23</v>
      </c>
      <c r="AH54">
        <v>0.45</v>
      </c>
      <c r="AI54">
        <v>0.68</v>
      </c>
      <c r="AJ54">
        <v>0.63</v>
      </c>
      <c r="AK54">
        <v>0.36</v>
      </c>
      <c r="AL54">
        <v>0.15</v>
      </c>
      <c r="AM54">
        <v>7.0000000000000007E-2</v>
      </c>
      <c r="AN54">
        <v>0.04</v>
      </c>
      <c r="AO54">
        <v>0.02</v>
      </c>
      <c r="AP54">
        <v>0.02</v>
      </c>
      <c r="AQ54">
        <v>0.01</v>
      </c>
      <c r="AR54">
        <v>0.01</v>
      </c>
      <c r="AS54">
        <v>0.01</v>
      </c>
      <c r="AT54">
        <v>0</v>
      </c>
    </row>
    <row r="55" spans="1:46" x14ac:dyDescent="0.25">
      <c r="A55" t="s">
        <v>353</v>
      </c>
      <c r="B55">
        <v>0.34205000000000002</v>
      </c>
      <c r="K55" t="s">
        <v>390</v>
      </c>
      <c r="M55">
        <v>1</v>
      </c>
      <c r="N55">
        <v>1</v>
      </c>
      <c r="O55">
        <v>1</v>
      </c>
      <c r="Z55" t="s">
        <v>404</v>
      </c>
      <c r="AA55">
        <v>0.92284999999999995</v>
      </c>
    </row>
    <row r="56" spans="1:46" x14ac:dyDescent="0.25">
      <c r="K56" t="s">
        <v>391</v>
      </c>
      <c r="L56">
        <v>258.52199999999999</v>
      </c>
      <c r="Z56" t="s">
        <v>405</v>
      </c>
      <c r="AA56">
        <v>31.374400000000001</v>
      </c>
    </row>
    <row r="57" spans="1:46" x14ac:dyDescent="0.25">
      <c r="K57" t="s">
        <v>392</v>
      </c>
      <c r="L57">
        <v>252.35659999999999</v>
      </c>
    </row>
    <row r="58" spans="1:46" x14ac:dyDescent="0.25">
      <c r="Z58" t="s">
        <v>354</v>
      </c>
      <c r="AA58" s="10">
        <v>44914.655740740738</v>
      </c>
    </row>
    <row r="59" spans="1:46" x14ac:dyDescent="0.25">
      <c r="K59" t="s">
        <v>354</v>
      </c>
      <c r="L59" s="10">
        <v>44914.655752314815</v>
      </c>
      <c r="Z59" t="s">
        <v>399</v>
      </c>
      <c r="AA59" t="s">
        <v>375</v>
      </c>
    </row>
    <row r="60" spans="1:46" x14ac:dyDescent="0.25">
      <c r="K60" t="s">
        <v>351</v>
      </c>
      <c r="L60" t="s">
        <v>375</v>
      </c>
      <c r="Z60" t="s">
        <v>400</v>
      </c>
      <c r="AB60">
        <v>1</v>
      </c>
      <c r="AC60">
        <v>2</v>
      </c>
      <c r="AD60">
        <v>3</v>
      </c>
      <c r="AE60">
        <v>4</v>
      </c>
      <c r="AF60">
        <v>5</v>
      </c>
      <c r="AG60">
        <v>6</v>
      </c>
      <c r="AH60">
        <v>7</v>
      </c>
      <c r="AI60">
        <v>8</v>
      </c>
      <c r="AJ60">
        <v>9</v>
      </c>
      <c r="AK60">
        <v>10</v>
      </c>
      <c r="AL60">
        <v>11</v>
      </c>
      <c r="AM60">
        <v>12</v>
      </c>
      <c r="AN60">
        <v>13</v>
      </c>
      <c r="AO60">
        <v>14</v>
      </c>
      <c r="AP60">
        <v>15</v>
      </c>
      <c r="AQ60">
        <v>16</v>
      </c>
      <c r="AR60">
        <v>17</v>
      </c>
      <c r="AS60">
        <v>18</v>
      </c>
      <c r="AT60">
        <v>19</v>
      </c>
    </row>
    <row r="61" spans="1:46" x14ac:dyDescent="0.25">
      <c r="K61" t="s">
        <v>385</v>
      </c>
      <c r="L61">
        <v>100</v>
      </c>
      <c r="Z61" t="s">
        <v>401</v>
      </c>
      <c r="AB61">
        <v>0</v>
      </c>
      <c r="AC61">
        <v>4.3</v>
      </c>
      <c r="AD61">
        <v>8.6</v>
      </c>
      <c r="AE61">
        <v>12.9</v>
      </c>
      <c r="AF61">
        <v>17.2</v>
      </c>
      <c r="AG61">
        <v>21.5</v>
      </c>
      <c r="AH61">
        <v>25.8</v>
      </c>
      <c r="AI61">
        <v>30.1</v>
      </c>
      <c r="AJ61">
        <v>34.4</v>
      </c>
      <c r="AK61">
        <v>38.700000000000003</v>
      </c>
      <c r="AL61">
        <v>43</v>
      </c>
      <c r="AM61">
        <v>47.3</v>
      </c>
      <c r="AN61">
        <v>51.6</v>
      </c>
      <c r="AO61">
        <v>55.9</v>
      </c>
      <c r="AP61">
        <v>60.2</v>
      </c>
      <c r="AQ61">
        <v>64.5</v>
      </c>
      <c r="AR61">
        <v>68.8</v>
      </c>
      <c r="AS61">
        <v>73.099999999999994</v>
      </c>
      <c r="AT61">
        <v>77.400000000000006</v>
      </c>
    </row>
    <row r="62" spans="1:46" x14ac:dyDescent="0.25">
      <c r="A62" t="s">
        <v>407</v>
      </c>
      <c r="B62" t="s">
        <v>1</v>
      </c>
      <c r="C62" t="s">
        <v>408</v>
      </c>
      <c r="D62" t="s">
        <v>411</v>
      </c>
      <c r="E62" t="s">
        <v>409</v>
      </c>
      <c r="F62" t="s">
        <v>410</v>
      </c>
      <c r="G62" t="s">
        <v>412</v>
      </c>
      <c r="K62" t="s">
        <v>386</v>
      </c>
      <c r="L62">
        <v>65.059370000000001</v>
      </c>
      <c r="Z62" t="s">
        <v>402</v>
      </c>
      <c r="AB62">
        <v>1019534</v>
      </c>
      <c r="AC62">
        <v>1843</v>
      </c>
      <c r="AD62">
        <v>2587</v>
      </c>
      <c r="AE62">
        <v>2942</v>
      </c>
      <c r="AF62">
        <v>3269</v>
      </c>
      <c r="AG62">
        <v>3219</v>
      </c>
      <c r="AH62">
        <v>3224</v>
      </c>
      <c r="AI62">
        <v>3143</v>
      </c>
      <c r="AJ62">
        <v>2764</v>
      </c>
      <c r="AK62">
        <v>2083</v>
      </c>
      <c r="AL62">
        <v>1489</v>
      </c>
      <c r="AM62">
        <v>1184</v>
      </c>
      <c r="AN62">
        <v>677</v>
      </c>
      <c r="AO62">
        <v>294</v>
      </c>
      <c r="AP62">
        <v>211</v>
      </c>
      <c r="AQ62">
        <v>94</v>
      </c>
      <c r="AR62">
        <v>16</v>
      </c>
      <c r="AS62">
        <v>2</v>
      </c>
      <c r="AT62">
        <v>1</v>
      </c>
    </row>
    <row r="63" spans="1:46" x14ac:dyDescent="0.25">
      <c r="A63" t="s">
        <v>367</v>
      </c>
      <c r="B63">
        <v>5.7520000000000002E-2</v>
      </c>
      <c r="C63">
        <v>18</v>
      </c>
      <c r="D63">
        <v>0.25074999999999997</v>
      </c>
      <c r="E63">
        <v>1.9214800000000001</v>
      </c>
      <c r="K63" t="s">
        <v>387</v>
      </c>
      <c r="L63">
        <v>4</v>
      </c>
      <c r="Z63" t="s">
        <v>403</v>
      </c>
      <c r="AB63">
        <v>97.23</v>
      </c>
      <c r="AC63">
        <v>0.18</v>
      </c>
      <c r="AD63">
        <v>0.25</v>
      </c>
      <c r="AE63">
        <v>0.28000000000000003</v>
      </c>
      <c r="AF63">
        <v>0.31</v>
      </c>
      <c r="AG63">
        <v>0.31</v>
      </c>
      <c r="AH63">
        <v>0.31</v>
      </c>
      <c r="AI63">
        <v>0.3</v>
      </c>
      <c r="AJ63">
        <v>0.26</v>
      </c>
      <c r="AK63">
        <v>0.2</v>
      </c>
      <c r="AL63">
        <v>0.14000000000000001</v>
      </c>
      <c r="AM63">
        <v>0.11</v>
      </c>
      <c r="AN63">
        <v>0.06</v>
      </c>
      <c r="AO63">
        <v>0.03</v>
      </c>
      <c r="AP63">
        <v>0.02</v>
      </c>
      <c r="AQ63">
        <v>0.01</v>
      </c>
      <c r="AR63">
        <v>0</v>
      </c>
      <c r="AS63">
        <v>0</v>
      </c>
      <c r="AT63">
        <v>0</v>
      </c>
    </row>
    <row r="64" spans="1:46" x14ac:dyDescent="0.25">
      <c r="A64" t="s">
        <v>368</v>
      </c>
      <c r="B64">
        <v>0.78283999999999998</v>
      </c>
      <c r="C64">
        <v>126.5</v>
      </c>
      <c r="D64">
        <v>2.7012999999999998</v>
      </c>
      <c r="E64">
        <v>1.82304</v>
      </c>
      <c r="F64" s="14">
        <v>1119820.21</v>
      </c>
      <c r="K64" t="s">
        <v>388</v>
      </c>
      <c r="M64">
        <v>1</v>
      </c>
      <c r="N64">
        <v>2</v>
      </c>
      <c r="O64">
        <v>3</v>
      </c>
      <c r="P64">
        <v>4</v>
      </c>
      <c r="Z64" t="s">
        <v>404</v>
      </c>
      <c r="AA64">
        <v>0.70430999999999999</v>
      </c>
    </row>
    <row r="65" spans="1:66" x14ac:dyDescent="0.25">
      <c r="A65" t="s">
        <v>369</v>
      </c>
      <c r="B65">
        <v>0.46601999999999999</v>
      </c>
      <c r="C65">
        <v>154.80000000000001</v>
      </c>
      <c r="D65" s="15">
        <v>4.2902199999999997</v>
      </c>
      <c r="E65">
        <v>1.9026000000000001</v>
      </c>
      <c r="F65" s="14">
        <v>1760345.75</v>
      </c>
      <c r="K65" t="s">
        <v>389</v>
      </c>
      <c r="M65">
        <v>65.059399999999997</v>
      </c>
      <c r="N65">
        <v>66.360600000000005</v>
      </c>
      <c r="O65">
        <v>69.613500000000002</v>
      </c>
      <c r="P65">
        <v>91.733699999999999</v>
      </c>
      <c r="Z65" t="s">
        <v>405</v>
      </c>
      <c r="AA65">
        <v>25.429549999999999</v>
      </c>
    </row>
    <row r="66" spans="1:66" x14ac:dyDescent="0.25">
      <c r="A66" t="s">
        <v>370</v>
      </c>
      <c r="B66">
        <v>0.18432999999999999</v>
      </c>
      <c r="C66">
        <v>167.7</v>
      </c>
      <c r="D66">
        <v>1.16449</v>
      </c>
      <c r="E66">
        <v>1.9640899999999999</v>
      </c>
      <c r="F66" s="14">
        <v>661179.1</v>
      </c>
      <c r="K66" t="s">
        <v>390</v>
      </c>
      <c r="M66">
        <v>1</v>
      </c>
      <c r="N66">
        <v>1</v>
      </c>
      <c r="O66">
        <v>1</v>
      </c>
      <c r="P66">
        <v>1</v>
      </c>
    </row>
    <row r="67" spans="1:66" x14ac:dyDescent="0.25">
      <c r="A67" t="s">
        <v>373</v>
      </c>
      <c r="B67">
        <v>0.26945000000000002</v>
      </c>
      <c r="C67">
        <v>103.2</v>
      </c>
      <c r="D67">
        <v>1.21583</v>
      </c>
      <c r="E67">
        <v>1.9683600000000001</v>
      </c>
      <c r="F67" s="14">
        <v>608262.40000000002</v>
      </c>
      <c r="K67" t="s">
        <v>391</v>
      </c>
      <c r="L67">
        <v>73.191800000000001</v>
      </c>
      <c r="Z67" t="s">
        <v>354</v>
      </c>
      <c r="AA67" s="10">
        <v>44914.655763888892</v>
      </c>
    </row>
    <row r="68" spans="1:66" x14ac:dyDescent="0.25">
      <c r="A68" t="s">
        <v>374</v>
      </c>
      <c r="B68">
        <v>0.25331999999999999</v>
      </c>
      <c r="C68">
        <v>73.099999999999994</v>
      </c>
      <c r="D68">
        <v>0.92284999999999995</v>
      </c>
      <c r="E68">
        <v>1.9411700000000001</v>
      </c>
      <c r="F68" s="14">
        <v>951614.02</v>
      </c>
      <c r="K68" t="s">
        <v>392</v>
      </c>
      <c r="L68">
        <v>249.19329999999999</v>
      </c>
      <c r="Z68" t="s">
        <v>399</v>
      </c>
      <c r="AA68" t="s">
        <v>380</v>
      </c>
    </row>
    <row r="69" spans="1:66" x14ac:dyDescent="0.25">
      <c r="A69" t="s">
        <v>375</v>
      </c>
      <c r="B69">
        <v>0.23727999999999999</v>
      </c>
      <c r="C69">
        <v>77.400000000000006</v>
      </c>
      <c r="D69">
        <v>0.70430999999999999</v>
      </c>
      <c r="E69">
        <v>1.9446099999999999</v>
      </c>
      <c r="F69" s="14">
        <v>574494.07999999996</v>
      </c>
      <c r="Z69" t="s">
        <v>400</v>
      </c>
      <c r="AB69">
        <v>1</v>
      </c>
      <c r="AC69">
        <v>2</v>
      </c>
      <c r="AD69">
        <v>3</v>
      </c>
      <c r="AE69">
        <v>4</v>
      </c>
      <c r="AF69">
        <v>5</v>
      </c>
      <c r="AG69">
        <v>6</v>
      </c>
      <c r="AH69">
        <v>7</v>
      </c>
      <c r="AI69">
        <v>8</v>
      </c>
    </row>
    <row r="70" spans="1:66" x14ac:dyDescent="0.25">
      <c r="A70" t="s">
        <v>380</v>
      </c>
      <c r="B70">
        <v>0.34205000000000002</v>
      </c>
      <c r="C70">
        <v>46.2</v>
      </c>
      <c r="D70">
        <v>0.55864999999999998</v>
      </c>
      <c r="E70">
        <v>1.95597</v>
      </c>
      <c r="F70" s="14">
        <v>254524.61</v>
      </c>
      <c r="K70" t="s">
        <v>354</v>
      </c>
      <c r="L70" s="10">
        <v>44914.655775462961</v>
      </c>
      <c r="Z70" t="s">
        <v>401</v>
      </c>
      <c r="AB70">
        <v>0</v>
      </c>
      <c r="AC70">
        <v>6.6</v>
      </c>
      <c r="AD70">
        <v>13.2</v>
      </c>
      <c r="AE70">
        <v>19.8</v>
      </c>
      <c r="AF70">
        <v>26.4</v>
      </c>
      <c r="AG70">
        <v>33</v>
      </c>
      <c r="AH70">
        <v>39.6</v>
      </c>
      <c r="AI70">
        <v>46.2</v>
      </c>
    </row>
    <row r="71" spans="1:66" x14ac:dyDescent="0.25">
      <c r="A71" t="s">
        <v>371</v>
      </c>
      <c r="B71">
        <v>0.51054999999999995</v>
      </c>
      <c r="C71">
        <v>163.4</v>
      </c>
      <c r="D71" s="15">
        <v>4.0453999999999999</v>
      </c>
      <c r="E71">
        <v>1.9206799999999999</v>
      </c>
      <c r="F71" s="14">
        <v>1515940.09</v>
      </c>
      <c r="K71" t="s">
        <v>351</v>
      </c>
      <c r="L71" t="s">
        <v>380</v>
      </c>
      <c r="Z71" t="s">
        <v>402</v>
      </c>
      <c r="AB71">
        <v>1025492</v>
      </c>
      <c r="AC71">
        <v>2477</v>
      </c>
      <c r="AD71">
        <v>3185</v>
      </c>
      <c r="AE71">
        <v>3990</v>
      </c>
      <c r="AF71">
        <v>5139</v>
      </c>
      <c r="AG71">
        <v>3930</v>
      </c>
      <c r="AH71">
        <v>2809</v>
      </c>
      <c r="AI71">
        <v>1554</v>
      </c>
    </row>
    <row r="72" spans="1:66" x14ac:dyDescent="0.25">
      <c r="A72" t="s">
        <v>372</v>
      </c>
      <c r="B72">
        <v>0.63097000000000003</v>
      </c>
      <c r="C72">
        <v>73.099999999999994</v>
      </c>
      <c r="D72" s="15">
        <v>3.1297100000000002</v>
      </c>
      <c r="E72">
        <v>1.8154600000000001</v>
      </c>
      <c r="F72" s="14">
        <v>2767836.47</v>
      </c>
      <c r="K72" t="s">
        <v>385</v>
      </c>
      <c r="L72">
        <v>100</v>
      </c>
      <c r="Z72" t="s">
        <v>403</v>
      </c>
      <c r="AB72">
        <v>97.8</v>
      </c>
      <c r="AC72">
        <v>0.24</v>
      </c>
      <c r="AD72">
        <v>0.3</v>
      </c>
      <c r="AE72">
        <v>0.38</v>
      </c>
      <c r="AF72">
        <v>0.49</v>
      </c>
      <c r="AG72">
        <v>0.37</v>
      </c>
      <c r="AH72">
        <v>0.27</v>
      </c>
      <c r="AI72">
        <v>0.15</v>
      </c>
    </row>
    <row r="73" spans="1:66" x14ac:dyDescent="0.25">
      <c r="B73">
        <f>AVERAGE(B63:B72)</f>
        <v>0.37343300000000001</v>
      </c>
      <c r="C73">
        <f>AVERAGE(C63:C72)</f>
        <v>100.34</v>
      </c>
      <c r="D73">
        <f>AVERAGE(D63:D72)</f>
        <v>1.8983509999999999</v>
      </c>
      <c r="E73">
        <f>AVERAGE(E63:E72)</f>
        <v>1.9157460000000004</v>
      </c>
      <c r="K73" t="s">
        <v>386</v>
      </c>
      <c r="L73">
        <v>25.971170000000001</v>
      </c>
      <c r="Z73" t="s">
        <v>404</v>
      </c>
      <c r="AA73">
        <v>0.55864999999999998</v>
      </c>
    </row>
    <row r="74" spans="1:66" x14ac:dyDescent="0.25">
      <c r="B74">
        <f>STDEV(B63:B72)</f>
        <v>0.22151897827148917</v>
      </c>
      <c r="C74">
        <f>STDEV(C63:C72)</f>
        <v>51.525230065797203</v>
      </c>
      <c r="D74">
        <f>STDEV(D63:D72)</f>
        <v>1.5049156352540902</v>
      </c>
      <c r="E74">
        <f>STDEV(E63:E72)</f>
        <v>5.4857978696509269E-2</v>
      </c>
      <c r="K74" t="s">
        <v>387</v>
      </c>
      <c r="L74">
        <v>2</v>
      </c>
      <c r="Z74" t="s">
        <v>405</v>
      </c>
      <c r="AA74">
        <v>25.376149999999999</v>
      </c>
    </row>
    <row r="75" spans="1:66" x14ac:dyDescent="0.25">
      <c r="K75" t="s">
        <v>388</v>
      </c>
      <c r="M75">
        <v>1</v>
      </c>
      <c r="N75">
        <v>2</v>
      </c>
    </row>
    <row r="76" spans="1:66" x14ac:dyDescent="0.25">
      <c r="K76" t="s">
        <v>389</v>
      </c>
      <c r="M76">
        <v>28.0489</v>
      </c>
      <c r="N76">
        <v>474.75299999999999</v>
      </c>
    </row>
    <row r="77" spans="1:66" x14ac:dyDescent="0.25">
      <c r="K77" t="s">
        <v>390</v>
      </c>
      <c r="M77">
        <v>1</v>
      </c>
      <c r="N77">
        <v>1</v>
      </c>
      <c r="Z77" t="s">
        <v>350</v>
      </c>
      <c r="AA77" s="10">
        <v>44914.655289351853</v>
      </c>
    </row>
    <row r="78" spans="1:66" x14ac:dyDescent="0.25">
      <c r="K78" t="s">
        <v>391</v>
      </c>
      <c r="L78">
        <v>251.40090000000001</v>
      </c>
      <c r="Z78" t="s">
        <v>399</v>
      </c>
      <c r="AA78" t="s">
        <v>371</v>
      </c>
    </row>
    <row r="79" spans="1:66" x14ac:dyDescent="0.25">
      <c r="K79" t="s">
        <v>392</v>
      </c>
      <c r="L79">
        <v>251.31039999999999</v>
      </c>
      <c r="Z79" t="s">
        <v>400</v>
      </c>
      <c r="AB79">
        <v>1</v>
      </c>
      <c r="AC79">
        <v>2</v>
      </c>
      <c r="AD79">
        <v>3</v>
      </c>
      <c r="AE79">
        <v>4</v>
      </c>
      <c r="AF79">
        <v>5</v>
      </c>
      <c r="AG79">
        <v>6</v>
      </c>
      <c r="AH79">
        <v>7</v>
      </c>
      <c r="AI79">
        <v>8</v>
      </c>
      <c r="AJ79">
        <v>9</v>
      </c>
      <c r="AK79">
        <v>10</v>
      </c>
      <c r="AL79">
        <v>11</v>
      </c>
      <c r="AM79">
        <v>12</v>
      </c>
      <c r="AN79">
        <v>13</v>
      </c>
      <c r="AO79">
        <v>14</v>
      </c>
      <c r="AP79">
        <v>15</v>
      </c>
      <c r="AQ79">
        <v>16</v>
      </c>
      <c r="AR79">
        <v>17</v>
      </c>
      <c r="AS79">
        <v>18</v>
      </c>
      <c r="AT79">
        <v>19</v>
      </c>
      <c r="AU79">
        <v>20</v>
      </c>
      <c r="AV79">
        <v>21</v>
      </c>
      <c r="AW79">
        <v>22</v>
      </c>
      <c r="AX79">
        <v>23</v>
      </c>
      <c r="AY79">
        <v>24</v>
      </c>
      <c r="AZ79">
        <v>25</v>
      </c>
      <c r="BA79">
        <v>26</v>
      </c>
      <c r="BB79">
        <v>27</v>
      </c>
      <c r="BC79">
        <v>28</v>
      </c>
      <c r="BD79">
        <v>29</v>
      </c>
      <c r="BE79">
        <v>30</v>
      </c>
      <c r="BF79">
        <v>31</v>
      </c>
      <c r="BG79">
        <v>32</v>
      </c>
      <c r="BH79">
        <v>33</v>
      </c>
      <c r="BI79">
        <v>34</v>
      </c>
      <c r="BJ79">
        <v>35</v>
      </c>
      <c r="BK79">
        <v>36</v>
      </c>
      <c r="BL79">
        <v>37</v>
      </c>
      <c r="BM79">
        <v>38</v>
      </c>
      <c r="BN79">
        <v>39</v>
      </c>
    </row>
    <row r="80" spans="1:66" x14ac:dyDescent="0.25">
      <c r="Z80" t="s">
        <v>401</v>
      </c>
      <c r="AB80">
        <v>0</v>
      </c>
      <c r="AC80">
        <v>4.3</v>
      </c>
      <c r="AD80">
        <v>8.6</v>
      </c>
      <c r="AE80">
        <v>12.9</v>
      </c>
      <c r="AF80">
        <v>17.2</v>
      </c>
      <c r="AG80">
        <v>21.5</v>
      </c>
      <c r="AH80">
        <v>25.8</v>
      </c>
      <c r="AI80">
        <v>30.1</v>
      </c>
      <c r="AJ80">
        <v>34.4</v>
      </c>
      <c r="AK80">
        <v>38.700000000000003</v>
      </c>
      <c r="AL80">
        <v>43</v>
      </c>
      <c r="AM80">
        <v>47.3</v>
      </c>
      <c r="AN80">
        <v>51.6</v>
      </c>
      <c r="AO80">
        <v>55.9</v>
      </c>
      <c r="AP80">
        <v>60.2</v>
      </c>
      <c r="AQ80">
        <v>64.5</v>
      </c>
      <c r="AR80">
        <v>68.8</v>
      </c>
      <c r="AS80">
        <v>73.099999999999994</v>
      </c>
      <c r="AT80">
        <v>77.400000000000006</v>
      </c>
      <c r="AU80">
        <v>81.7</v>
      </c>
      <c r="AV80">
        <v>86</v>
      </c>
      <c r="AW80">
        <v>90.3</v>
      </c>
      <c r="AX80">
        <v>94.6</v>
      </c>
      <c r="AY80">
        <v>98.9</v>
      </c>
      <c r="AZ80">
        <v>103.2</v>
      </c>
      <c r="BA80">
        <v>107.5</v>
      </c>
      <c r="BB80">
        <v>111.8</v>
      </c>
      <c r="BC80">
        <v>116.1</v>
      </c>
      <c r="BD80">
        <v>120.4</v>
      </c>
      <c r="BE80">
        <v>124.7</v>
      </c>
      <c r="BF80">
        <v>129</v>
      </c>
      <c r="BG80">
        <v>133.30000000000001</v>
      </c>
      <c r="BH80">
        <v>137.6</v>
      </c>
      <c r="BI80">
        <v>141.9</v>
      </c>
      <c r="BJ80">
        <v>146.19999999999999</v>
      </c>
      <c r="BK80">
        <v>150.5</v>
      </c>
      <c r="BL80">
        <v>154.80000000000001</v>
      </c>
      <c r="BM80">
        <v>159.1</v>
      </c>
      <c r="BN80">
        <v>163.4</v>
      </c>
    </row>
    <row r="81" spans="11:66" x14ac:dyDescent="0.25">
      <c r="Z81" t="s">
        <v>402</v>
      </c>
      <c r="AB81">
        <v>1006988</v>
      </c>
      <c r="AC81">
        <v>69</v>
      </c>
      <c r="AD81">
        <v>125</v>
      </c>
      <c r="AE81">
        <v>160</v>
      </c>
      <c r="AF81">
        <v>262</v>
      </c>
      <c r="AG81">
        <v>394</v>
      </c>
      <c r="AH81">
        <v>528</v>
      </c>
      <c r="AI81">
        <v>698</v>
      </c>
      <c r="AJ81">
        <v>939</v>
      </c>
      <c r="AK81">
        <v>1041</v>
      </c>
      <c r="AL81">
        <v>969</v>
      </c>
      <c r="AM81">
        <v>1050</v>
      </c>
      <c r="AN81">
        <v>1072</v>
      </c>
      <c r="AO81">
        <v>1148</v>
      </c>
      <c r="AP81">
        <v>1187</v>
      </c>
      <c r="AQ81">
        <v>1121</v>
      </c>
      <c r="AR81">
        <v>1131</v>
      </c>
      <c r="AS81">
        <v>1117</v>
      </c>
      <c r="AT81">
        <v>1126</v>
      </c>
      <c r="AU81">
        <v>1001</v>
      </c>
      <c r="AV81">
        <v>983</v>
      </c>
      <c r="AW81">
        <v>964</v>
      </c>
      <c r="AX81">
        <v>929</v>
      </c>
      <c r="AY81">
        <v>967</v>
      </c>
      <c r="AZ81">
        <v>1024</v>
      </c>
      <c r="BA81">
        <v>1141</v>
      </c>
      <c r="BB81">
        <v>1248</v>
      </c>
      <c r="BC81">
        <v>1256</v>
      </c>
      <c r="BD81">
        <v>1350</v>
      </c>
      <c r="BE81">
        <v>1389</v>
      </c>
      <c r="BF81">
        <v>1610</v>
      </c>
      <c r="BG81">
        <v>1619</v>
      </c>
      <c r="BH81">
        <v>1743</v>
      </c>
      <c r="BI81">
        <v>1564</v>
      </c>
      <c r="BJ81">
        <v>1553</v>
      </c>
      <c r="BK81">
        <v>1574</v>
      </c>
      <c r="BL81">
        <v>1700</v>
      </c>
      <c r="BM81">
        <v>1956</v>
      </c>
      <c r="BN81">
        <v>1880</v>
      </c>
    </row>
    <row r="82" spans="11:66" x14ac:dyDescent="0.25">
      <c r="K82" t="s">
        <v>350</v>
      </c>
      <c r="L82" s="10">
        <v>44914.655312499999</v>
      </c>
      <c r="Z82" t="s">
        <v>403</v>
      </c>
      <c r="AB82">
        <v>96.03</v>
      </c>
      <c r="AC82">
        <v>0.01</v>
      </c>
      <c r="AD82">
        <v>0.01</v>
      </c>
      <c r="AE82">
        <v>0.02</v>
      </c>
      <c r="AF82">
        <v>0.02</v>
      </c>
      <c r="AG82">
        <v>0.04</v>
      </c>
      <c r="AH82">
        <v>0.05</v>
      </c>
      <c r="AI82">
        <v>7.0000000000000007E-2</v>
      </c>
      <c r="AJ82">
        <v>0.09</v>
      </c>
      <c r="AK82">
        <v>0.1</v>
      </c>
      <c r="AL82">
        <v>0.09</v>
      </c>
      <c r="AM82">
        <v>0.1</v>
      </c>
      <c r="AN82">
        <v>0.1</v>
      </c>
      <c r="AO82">
        <v>0.11</v>
      </c>
      <c r="AP82">
        <v>0.11</v>
      </c>
      <c r="AQ82">
        <v>0.11</v>
      </c>
      <c r="AR82">
        <v>0.11</v>
      </c>
      <c r="AS82">
        <v>0.11</v>
      </c>
      <c r="AT82">
        <v>0.11</v>
      </c>
      <c r="AU82">
        <v>0.1</v>
      </c>
      <c r="AV82">
        <v>0.09</v>
      </c>
      <c r="AW82">
        <v>0.09</v>
      </c>
      <c r="AX82">
        <v>0.09</v>
      </c>
      <c r="AY82">
        <v>0.09</v>
      </c>
      <c r="AZ82">
        <v>0.1</v>
      </c>
      <c r="BA82">
        <v>0.11</v>
      </c>
      <c r="BB82">
        <v>0.12</v>
      </c>
      <c r="BC82">
        <v>0.12</v>
      </c>
      <c r="BD82">
        <v>0.13</v>
      </c>
      <c r="BE82">
        <v>0.13</v>
      </c>
      <c r="BF82">
        <v>0.15</v>
      </c>
      <c r="BG82">
        <v>0.15</v>
      </c>
      <c r="BH82">
        <v>0.17</v>
      </c>
      <c r="BI82">
        <v>0.15</v>
      </c>
      <c r="BJ82">
        <v>0.15</v>
      </c>
      <c r="BK82">
        <v>0.15</v>
      </c>
      <c r="BL82">
        <v>0.16</v>
      </c>
      <c r="BM82">
        <v>0.19</v>
      </c>
      <c r="BN82">
        <v>0.18</v>
      </c>
    </row>
    <row r="83" spans="11:66" x14ac:dyDescent="0.25">
      <c r="K83" t="s">
        <v>351</v>
      </c>
      <c r="L83" t="s">
        <v>371</v>
      </c>
      <c r="Z83" t="s">
        <v>404</v>
      </c>
      <c r="AA83">
        <v>4.0453999999999999</v>
      </c>
    </row>
    <row r="84" spans="11:66" x14ac:dyDescent="0.25">
      <c r="K84" t="s">
        <v>385</v>
      </c>
      <c r="L84">
        <v>100</v>
      </c>
      <c r="Z84" t="s">
        <v>405</v>
      </c>
      <c r="AA84">
        <v>101.99845000000001</v>
      </c>
    </row>
    <row r="85" spans="11:66" x14ac:dyDescent="0.25">
      <c r="K85" t="s">
        <v>386</v>
      </c>
      <c r="L85">
        <v>154.49524</v>
      </c>
    </row>
    <row r="86" spans="11:66" x14ac:dyDescent="0.25">
      <c r="K86" t="s">
        <v>387</v>
      </c>
      <c r="L86">
        <v>0</v>
      </c>
    </row>
    <row r="87" spans="11:66" x14ac:dyDescent="0.25">
      <c r="K87" t="s">
        <v>388</v>
      </c>
    </row>
    <row r="88" spans="11:66" x14ac:dyDescent="0.25">
      <c r="K88" t="s">
        <v>389</v>
      </c>
    </row>
    <row r="89" spans="11:66" x14ac:dyDescent="0.25">
      <c r="K89" t="s">
        <v>390</v>
      </c>
      <c r="Z89" t="s">
        <v>350</v>
      </c>
      <c r="AA89" s="10">
        <v>44914.65420138889</v>
      </c>
    </row>
    <row r="90" spans="11:66" x14ac:dyDescent="0.25">
      <c r="K90" t="s">
        <v>391</v>
      </c>
      <c r="L90" t="s">
        <v>393</v>
      </c>
      <c r="Z90" t="s">
        <v>399</v>
      </c>
      <c r="AA90" t="s">
        <v>372</v>
      </c>
    </row>
    <row r="91" spans="11:66" x14ac:dyDescent="0.25">
      <c r="K91" t="s">
        <v>392</v>
      </c>
      <c r="L91" t="s">
        <v>393</v>
      </c>
      <c r="Z91" t="s">
        <v>400</v>
      </c>
      <c r="AB91">
        <v>1</v>
      </c>
      <c r="AC91">
        <v>2</v>
      </c>
      <c r="AD91">
        <v>3</v>
      </c>
      <c r="AE91">
        <v>4</v>
      </c>
      <c r="AF91">
        <v>5</v>
      </c>
      <c r="AG91">
        <v>6</v>
      </c>
      <c r="AH91">
        <v>7</v>
      </c>
      <c r="AI91">
        <v>8</v>
      </c>
      <c r="AJ91">
        <v>9</v>
      </c>
      <c r="AK91">
        <v>10</v>
      </c>
      <c r="AL91">
        <v>11</v>
      </c>
      <c r="AM91">
        <v>12</v>
      </c>
      <c r="AN91">
        <v>13</v>
      </c>
      <c r="AO91">
        <v>14</v>
      </c>
      <c r="AP91">
        <v>15</v>
      </c>
      <c r="AQ91">
        <v>16</v>
      </c>
      <c r="AR91">
        <v>17</v>
      </c>
      <c r="AS91">
        <v>18</v>
      </c>
    </row>
    <row r="92" spans="11:66" x14ac:dyDescent="0.25">
      <c r="Z92" t="s">
        <v>401</v>
      </c>
      <c r="AB92">
        <v>0</v>
      </c>
      <c r="AC92">
        <v>4.3</v>
      </c>
      <c r="AD92">
        <v>8.6</v>
      </c>
      <c r="AE92">
        <v>12.9</v>
      </c>
      <c r="AF92">
        <v>17.2</v>
      </c>
      <c r="AG92">
        <v>21.5</v>
      </c>
      <c r="AH92">
        <v>25.8</v>
      </c>
      <c r="AI92">
        <v>30.1</v>
      </c>
      <c r="AJ92">
        <v>34.4</v>
      </c>
      <c r="AK92">
        <v>38.700000000000003</v>
      </c>
      <c r="AL92">
        <v>43</v>
      </c>
      <c r="AM92">
        <v>47.3</v>
      </c>
      <c r="AN92">
        <v>51.6</v>
      </c>
      <c r="AO92">
        <v>55.9</v>
      </c>
      <c r="AP92">
        <v>60.2</v>
      </c>
      <c r="AQ92">
        <v>64.5</v>
      </c>
      <c r="AR92">
        <v>68.8</v>
      </c>
      <c r="AS92">
        <v>73.099999999999994</v>
      </c>
    </row>
    <row r="93" spans="11:66" x14ac:dyDescent="0.25">
      <c r="Z93" t="s">
        <v>402</v>
      </c>
      <c r="AB93">
        <v>951823</v>
      </c>
      <c r="AC93">
        <v>1182</v>
      </c>
      <c r="AD93">
        <v>2210</v>
      </c>
      <c r="AE93">
        <v>3875</v>
      </c>
      <c r="AF93">
        <v>5944</v>
      </c>
      <c r="AG93">
        <v>8010</v>
      </c>
      <c r="AH93">
        <v>9663</v>
      </c>
      <c r="AI93">
        <v>11977</v>
      </c>
      <c r="AJ93">
        <v>13684</v>
      </c>
      <c r="AK93">
        <v>13375</v>
      </c>
      <c r="AL93">
        <v>10019</v>
      </c>
      <c r="AM93">
        <v>6856</v>
      </c>
      <c r="AN93">
        <v>3698</v>
      </c>
      <c r="AO93">
        <v>2296</v>
      </c>
      <c r="AP93">
        <v>1283</v>
      </c>
      <c r="AQ93">
        <v>1039</v>
      </c>
      <c r="AR93">
        <v>812</v>
      </c>
      <c r="AS93">
        <v>830</v>
      </c>
    </row>
    <row r="94" spans="11:66" x14ac:dyDescent="0.25">
      <c r="Z94" t="s">
        <v>403</v>
      </c>
      <c r="AB94">
        <v>90.77</v>
      </c>
      <c r="AC94">
        <v>0.11</v>
      </c>
      <c r="AD94">
        <v>0.21</v>
      </c>
      <c r="AE94">
        <v>0.37</v>
      </c>
      <c r="AF94">
        <v>0.56999999999999995</v>
      </c>
      <c r="AG94">
        <v>0.76</v>
      </c>
      <c r="AH94">
        <v>0.92</v>
      </c>
      <c r="AI94">
        <v>1.1399999999999999</v>
      </c>
      <c r="AJ94">
        <v>1.31</v>
      </c>
      <c r="AK94">
        <v>1.28</v>
      </c>
      <c r="AL94">
        <v>0.96</v>
      </c>
      <c r="AM94">
        <v>0.65</v>
      </c>
      <c r="AN94">
        <v>0.35</v>
      </c>
      <c r="AO94">
        <v>0.22</v>
      </c>
      <c r="AP94">
        <v>0.12</v>
      </c>
      <c r="AQ94">
        <v>0.1</v>
      </c>
      <c r="AR94">
        <v>0.08</v>
      </c>
      <c r="AS94">
        <v>0.08</v>
      </c>
    </row>
    <row r="95" spans="11:66" x14ac:dyDescent="0.25">
      <c r="K95" t="s">
        <v>350</v>
      </c>
      <c r="L95" s="10">
        <v>44914.65421296296</v>
      </c>
      <c r="Z95" t="s">
        <v>404</v>
      </c>
      <c r="AA95">
        <v>3.1297100000000002</v>
      </c>
    </row>
    <row r="96" spans="11:66" x14ac:dyDescent="0.25">
      <c r="K96" t="s">
        <v>351</v>
      </c>
      <c r="L96" t="s">
        <v>372</v>
      </c>
      <c r="Z96" t="s">
        <v>405</v>
      </c>
      <c r="AA96">
        <v>33.918770000000002</v>
      </c>
    </row>
    <row r="97" spans="11:18" x14ac:dyDescent="0.25">
      <c r="K97" t="s">
        <v>385</v>
      </c>
      <c r="L97">
        <v>100</v>
      </c>
    </row>
    <row r="98" spans="11:18" x14ac:dyDescent="0.25">
      <c r="K98" t="s">
        <v>386</v>
      </c>
      <c r="L98">
        <v>154.49524</v>
      </c>
    </row>
    <row r="99" spans="11:18" x14ac:dyDescent="0.25">
      <c r="K99" t="s">
        <v>387</v>
      </c>
      <c r="L99">
        <v>7</v>
      </c>
    </row>
    <row r="100" spans="11:18" x14ac:dyDescent="0.25">
      <c r="K100" t="s">
        <v>388</v>
      </c>
      <c r="M100">
        <v>1</v>
      </c>
      <c r="N100">
        <v>2</v>
      </c>
      <c r="O100">
        <v>3</v>
      </c>
      <c r="P100">
        <v>4</v>
      </c>
      <c r="Q100">
        <v>5</v>
      </c>
      <c r="R100">
        <v>6</v>
      </c>
    </row>
    <row r="101" spans="11:18" x14ac:dyDescent="0.25">
      <c r="K101" t="s">
        <v>389</v>
      </c>
      <c r="M101">
        <v>163.76499999999999</v>
      </c>
      <c r="N101">
        <v>166.85489999999999</v>
      </c>
      <c r="O101">
        <v>188.48419999999999</v>
      </c>
      <c r="P101">
        <v>193.119</v>
      </c>
      <c r="Q101">
        <v>233.2878</v>
      </c>
      <c r="R101">
        <v>387.78309999999999</v>
      </c>
    </row>
    <row r="102" spans="11:18" x14ac:dyDescent="0.25">
      <c r="K102" t="s">
        <v>390</v>
      </c>
      <c r="M102">
        <v>1</v>
      </c>
      <c r="N102">
        <v>2</v>
      </c>
      <c r="O102">
        <v>1</v>
      </c>
      <c r="P102">
        <v>1</v>
      </c>
      <c r="Q102">
        <v>1</v>
      </c>
      <c r="R102">
        <v>1</v>
      </c>
    </row>
    <row r="103" spans="11:18" x14ac:dyDescent="0.25">
      <c r="K103" t="s">
        <v>391</v>
      </c>
      <c r="L103">
        <v>214.30699999999999</v>
      </c>
    </row>
    <row r="104" spans="11:18" x14ac:dyDescent="0.25">
      <c r="K104" t="s">
        <v>392</v>
      </c>
      <c r="L104">
        <v>254.71469999999999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67AE-D7AD-410B-8263-06E0E9698853}">
  <dimension ref="A1:L37"/>
  <sheetViews>
    <sheetView workbookViewId="0">
      <selection activeCell="B10" sqref="B10"/>
    </sheetView>
  </sheetViews>
  <sheetFormatPr defaultRowHeight="15" x14ac:dyDescent="0.25"/>
  <cols>
    <col min="1" max="1" width="46.7109375" bestFit="1" customWidth="1"/>
    <col min="3" max="3" width="9.28515625" bestFit="1" customWidth="1"/>
    <col min="4" max="4" width="9.5703125" bestFit="1" customWidth="1"/>
    <col min="5" max="6" width="9.28515625" bestFit="1" customWidth="1"/>
    <col min="7" max="7" width="40.140625" bestFit="1" customWidth="1"/>
  </cols>
  <sheetData>
    <row r="1" spans="1:11" x14ac:dyDescent="0.25">
      <c r="A1" t="s">
        <v>415</v>
      </c>
    </row>
    <row r="3" spans="1:11" x14ac:dyDescent="0.25">
      <c r="A3" t="s">
        <v>416</v>
      </c>
      <c r="G3" t="s">
        <v>417</v>
      </c>
    </row>
    <row r="4" spans="1:11" x14ac:dyDescent="0.25">
      <c r="A4" t="s">
        <v>407</v>
      </c>
      <c r="B4" t="s">
        <v>1</v>
      </c>
      <c r="C4" t="s">
        <v>408</v>
      </c>
      <c r="D4" t="s">
        <v>411</v>
      </c>
      <c r="E4" t="s">
        <v>409</v>
      </c>
      <c r="G4" t="s">
        <v>407</v>
      </c>
      <c r="H4" t="s">
        <v>1</v>
      </c>
      <c r="I4" t="s">
        <v>408</v>
      </c>
      <c r="J4" t="s">
        <v>411</v>
      </c>
      <c r="K4" t="s">
        <v>409</v>
      </c>
    </row>
    <row r="5" spans="1:11" x14ac:dyDescent="0.25">
      <c r="A5" s="15" t="s">
        <v>352</v>
      </c>
      <c r="B5" s="16">
        <v>32.881250000000001</v>
      </c>
      <c r="C5" s="16">
        <v>145.19999999999999</v>
      </c>
      <c r="D5" s="16">
        <v>73.695459999999997</v>
      </c>
      <c r="E5" s="16">
        <v>0.42775000000000002</v>
      </c>
      <c r="G5" t="s">
        <v>367</v>
      </c>
      <c r="H5" s="14">
        <v>5.7520000000000002E-2</v>
      </c>
      <c r="I5" s="14">
        <v>18</v>
      </c>
      <c r="J5" s="14">
        <v>0.25074999999999997</v>
      </c>
      <c r="K5" s="14">
        <v>1.9214800000000001</v>
      </c>
    </row>
    <row r="6" spans="1:11" x14ac:dyDescent="0.25">
      <c r="A6" t="s">
        <v>355</v>
      </c>
      <c r="B6" s="14">
        <v>3.11965</v>
      </c>
      <c r="C6" s="14">
        <v>18</v>
      </c>
      <c r="D6" s="14">
        <v>10.216850000000001</v>
      </c>
      <c r="E6" s="14">
        <v>0.45415</v>
      </c>
      <c r="G6" t="s">
        <v>368</v>
      </c>
      <c r="H6" s="14">
        <v>0.78283999999999998</v>
      </c>
      <c r="I6" s="14">
        <v>126.5</v>
      </c>
      <c r="J6" s="14">
        <v>2.7012999999999998</v>
      </c>
      <c r="K6" s="14">
        <v>1.82304</v>
      </c>
    </row>
    <row r="7" spans="1:11" x14ac:dyDescent="0.25">
      <c r="A7" t="s">
        <v>356</v>
      </c>
      <c r="B7" s="14">
        <v>9.1674100000000003</v>
      </c>
      <c r="C7" s="14">
        <v>72.599999999999994</v>
      </c>
      <c r="D7" s="14">
        <v>26.258659999999999</v>
      </c>
      <c r="E7" s="14">
        <v>0.78820999999999997</v>
      </c>
      <c r="G7" t="s">
        <v>369</v>
      </c>
      <c r="H7" s="14">
        <v>0.46601999999999999</v>
      </c>
      <c r="I7" s="14">
        <v>154.80000000000001</v>
      </c>
      <c r="J7" s="16">
        <v>4.2902199999999997</v>
      </c>
      <c r="K7" s="14">
        <v>1.9026000000000001</v>
      </c>
    </row>
    <row r="8" spans="1:11" x14ac:dyDescent="0.25">
      <c r="A8" t="s">
        <v>357</v>
      </c>
      <c r="B8" s="14">
        <v>13.864380000000001</v>
      </c>
      <c r="C8" s="14">
        <v>7</v>
      </c>
      <c r="D8" s="14">
        <v>3.8041800000000001</v>
      </c>
      <c r="E8" s="14">
        <v>0.48968</v>
      </c>
      <c r="G8" t="s">
        <v>370</v>
      </c>
      <c r="H8" s="14">
        <v>0.18432999999999999</v>
      </c>
      <c r="I8" s="14">
        <v>167.7</v>
      </c>
      <c r="J8" s="14">
        <v>1.16449</v>
      </c>
      <c r="K8" s="14">
        <v>1.9640899999999999</v>
      </c>
    </row>
    <row r="9" spans="1:11" x14ac:dyDescent="0.25">
      <c r="A9" t="s">
        <v>358</v>
      </c>
      <c r="B9" s="14">
        <v>1.96041</v>
      </c>
      <c r="C9" s="14">
        <v>72.599999999999994</v>
      </c>
      <c r="D9" s="14">
        <v>4.0771800000000002</v>
      </c>
      <c r="E9" s="14">
        <v>1.65924</v>
      </c>
      <c r="G9" t="s">
        <v>373</v>
      </c>
      <c r="H9" s="14">
        <v>0.26945000000000002</v>
      </c>
      <c r="I9" s="14">
        <v>103.2</v>
      </c>
      <c r="J9" s="14">
        <v>1.21583</v>
      </c>
      <c r="K9" s="14">
        <v>1.9683600000000001</v>
      </c>
    </row>
    <row r="10" spans="1:11" x14ac:dyDescent="0.25">
      <c r="A10" t="s">
        <v>359</v>
      </c>
      <c r="B10" s="14">
        <v>1.96367</v>
      </c>
      <c r="C10" s="14">
        <v>59.4</v>
      </c>
      <c r="D10" s="14">
        <v>3.6194899999999999</v>
      </c>
      <c r="E10" s="14">
        <v>1.6640999999999999</v>
      </c>
      <c r="G10" t="s">
        <v>374</v>
      </c>
      <c r="H10" s="14">
        <v>0.25331999999999999</v>
      </c>
      <c r="I10" s="14">
        <v>73.099999999999994</v>
      </c>
      <c r="J10" s="14">
        <v>0.92284999999999995</v>
      </c>
      <c r="K10" s="14">
        <v>1.9411700000000001</v>
      </c>
    </row>
    <row r="11" spans="1:11" x14ac:dyDescent="0.25">
      <c r="A11" t="s">
        <v>360</v>
      </c>
      <c r="B11" s="14">
        <v>3.6225499999999999</v>
      </c>
      <c r="C11" s="14">
        <v>39.6</v>
      </c>
      <c r="D11" s="14">
        <v>5.2466699999999999</v>
      </c>
      <c r="E11" s="14">
        <v>1.4289099999999999</v>
      </c>
      <c r="G11" t="s">
        <v>375</v>
      </c>
      <c r="H11" s="14">
        <v>0.23727999999999999</v>
      </c>
      <c r="I11" s="14">
        <v>77.400000000000006</v>
      </c>
      <c r="J11" s="14">
        <v>0.70430999999999999</v>
      </c>
      <c r="K11" s="14">
        <v>1.9446099999999999</v>
      </c>
    </row>
    <row r="12" spans="1:11" x14ac:dyDescent="0.25">
      <c r="A12" t="s">
        <v>361</v>
      </c>
      <c r="B12" s="14">
        <v>3.3342100000000001</v>
      </c>
      <c r="C12" s="14">
        <v>79.2</v>
      </c>
      <c r="D12" s="14">
        <v>7.8124200000000004</v>
      </c>
      <c r="E12" s="14">
        <v>1.39873</v>
      </c>
      <c r="G12" t="s">
        <v>380</v>
      </c>
      <c r="H12" s="14">
        <v>0.34205000000000002</v>
      </c>
      <c r="I12" s="14">
        <v>46.2</v>
      </c>
      <c r="J12" s="14">
        <v>0.55864999999999998</v>
      </c>
      <c r="K12" s="14">
        <v>1.95597</v>
      </c>
    </row>
    <row r="13" spans="1:11" x14ac:dyDescent="0.25">
      <c r="A13" t="s">
        <v>362</v>
      </c>
      <c r="B13" s="14">
        <v>8.3162800000000008</v>
      </c>
      <c r="C13" s="16">
        <v>171.6</v>
      </c>
      <c r="D13" s="16">
        <v>48.4315</v>
      </c>
      <c r="E13" s="14">
        <v>1.0146999999999999</v>
      </c>
      <c r="G13" t="s">
        <v>371</v>
      </c>
      <c r="H13" s="14">
        <v>0.51054999999999995</v>
      </c>
      <c r="I13" s="14">
        <v>163.4</v>
      </c>
      <c r="J13" s="16">
        <v>4.0453999999999999</v>
      </c>
      <c r="K13" s="14">
        <v>1.9206799999999999</v>
      </c>
    </row>
    <row r="14" spans="1:11" x14ac:dyDescent="0.25">
      <c r="A14" t="s">
        <v>363</v>
      </c>
      <c r="B14" s="14">
        <v>6.3195600000000001</v>
      </c>
      <c r="C14" s="14">
        <v>92.4</v>
      </c>
      <c r="D14" s="14">
        <v>19.28088</v>
      </c>
      <c r="E14" s="14">
        <v>1.1292500000000001</v>
      </c>
      <c r="G14" t="s">
        <v>372</v>
      </c>
      <c r="H14" s="14">
        <v>0.63097000000000003</v>
      </c>
      <c r="I14" s="14">
        <v>73.099999999999994</v>
      </c>
      <c r="J14" s="16">
        <v>3.1297100000000002</v>
      </c>
      <c r="K14" s="14">
        <v>1.8154600000000001</v>
      </c>
    </row>
    <row r="15" spans="1:11" x14ac:dyDescent="0.25">
      <c r="A15" t="s">
        <v>364</v>
      </c>
      <c r="B15" s="14">
        <v>4.8612299999999999</v>
      </c>
      <c r="C15" s="14">
        <v>66</v>
      </c>
      <c r="D15" s="14">
        <v>10.747479999999999</v>
      </c>
      <c r="E15" s="14">
        <v>1.30826</v>
      </c>
      <c r="H15" s="18">
        <f>AVERAGE(H5:H14)</f>
        <v>0.37343300000000001</v>
      </c>
      <c r="I15" s="18">
        <f>AVERAGE(I5:I14)</f>
        <v>100.34</v>
      </c>
      <c r="J15" s="18">
        <f>AVERAGE(J5:J14)</f>
        <v>1.8983509999999999</v>
      </c>
      <c r="K15" s="18">
        <f>AVERAGE(K5:K14)</f>
        <v>1.9157460000000004</v>
      </c>
    </row>
    <row r="16" spans="1:11" x14ac:dyDescent="0.25">
      <c r="A16" s="15" t="s">
        <v>365</v>
      </c>
      <c r="B16" s="16">
        <v>0.85377000000000003</v>
      </c>
      <c r="C16" s="16">
        <v>6</v>
      </c>
      <c r="D16" s="16">
        <v>1.1748499999999999</v>
      </c>
      <c r="E16" s="16">
        <v>1.17892</v>
      </c>
      <c r="H16" s="18">
        <f>STDEV(H5:H14)</f>
        <v>0.22151897827148917</v>
      </c>
      <c r="I16" s="18">
        <f>STDEV(I5:I14)</f>
        <v>51.525230065797203</v>
      </c>
      <c r="J16" s="18">
        <f>STDEV(J5:J14)</f>
        <v>1.5049156352540902</v>
      </c>
      <c r="K16" s="18">
        <f>STDEV(K5:K14)</f>
        <v>5.4857978696509269E-2</v>
      </c>
    </row>
    <row r="17" spans="1:12" x14ac:dyDescent="0.25">
      <c r="B17" s="14">
        <f>AVERAGE(B6:B15)</f>
        <v>5.6529350000000003</v>
      </c>
      <c r="C17" s="14">
        <f>AVERAGE(C6:C15)</f>
        <v>67.84</v>
      </c>
      <c r="D17" s="14">
        <f>AVERAGE(D6:D15)</f>
        <v>13.949530999999999</v>
      </c>
      <c r="E17" s="14">
        <f>AVERAGE(E6:E15)</f>
        <v>1.1335230000000001</v>
      </c>
    </row>
    <row r="18" spans="1:12" x14ac:dyDescent="0.25">
      <c r="B18" s="14">
        <f>STDEV(B6:B15)</f>
        <v>3.8167154972312995</v>
      </c>
      <c r="C18" s="14">
        <f>STDEV(C6:C15)</f>
        <v>45.462248074638794</v>
      </c>
      <c r="D18" s="14">
        <f>STDEV(D6:D15)</f>
        <v>14.195599053241388</v>
      </c>
      <c r="E18" s="14">
        <f>STDEV(E6:E15)</f>
        <v>0.44164733069749434</v>
      </c>
    </row>
    <row r="19" spans="1:12" x14ac:dyDescent="0.25">
      <c r="B19" s="14"/>
      <c r="C19" s="14">
        <f>AVERAGE(C6:C12,C14:C15)</f>
        <v>56.311111111111103</v>
      </c>
      <c r="D19" s="14">
        <f>AVERAGE(D6:D12,D14:D15)</f>
        <v>10.118201111111112</v>
      </c>
      <c r="E19" s="14"/>
    </row>
    <row r="20" spans="1:12" x14ac:dyDescent="0.25">
      <c r="B20" s="14"/>
      <c r="C20" s="14">
        <f>STDEV(C6:C12,C14:C15)</f>
        <v>28.80748359560604</v>
      </c>
      <c r="D20" s="14">
        <f>STDEV(D6:D12,D14:D15)</f>
        <v>7.8463152797116242</v>
      </c>
      <c r="E20" s="14"/>
    </row>
    <row r="23" spans="1:12" x14ac:dyDescent="0.25">
      <c r="C23" t="s">
        <v>1</v>
      </c>
      <c r="D23" t="s">
        <v>408</v>
      </c>
      <c r="E23" t="s">
        <v>411</v>
      </c>
      <c r="F23" t="s">
        <v>409</v>
      </c>
    </row>
    <row r="24" spans="1:12" x14ac:dyDescent="0.25">
      <c r="B24" t="s">
        <v>416</v>
      </c>
      <c r="C24" s="14">
        <v>5.6529350000000003</v>
      </c>
      <c r="D24" s="14">
        <v>56.311111111111103</v>
      </c>
      <c r="E24" s="14">
        <v>10.118201111111112</v>
      </c>
      <c r="F24" s="14">
        <v>1.1335230000000001</v>
      </c>
    </row>
    <row r="25" spans="1:12" x14ac:dyDescent="0.25">
      <c r="C25" s="14">
        <v>3.8167154972312995</v>
      </c>
      <c r="D25" s="14">
        <v>28.80748359560604</v>
      </c>
      <c r="E25" s="14">
        <v>7.8463152797116242</v>
      </c>
      <c r="F25" s="14">
        <v>0.44164733069749434</v>
      </c>
    </row>
    <row r="26" spans="1:12" x14ac:dyDescent="0.25">
      <c r="B26" t="s">
        <v>417</v>
      </c>
      <c r="C26" s="14">
        <v>0.37343300000000001</v>
      </c>
      <c r="D26" s="14">
        <v>100.34</v>
      </c>
      <c r="E26" s="14">
        <v>1.8983509999999999</v>
      </c>
      <c r="F26" s="14">
        <v>1.9157460000000004</v>
      </c>
    </row>
    <row r="27" spans="1:12" x14ac:dyDescent="0.25">
      <c r="C27" s="14">
        <v>0.22151897827148917</v>
      </c>
      <c r="D27" s="14">
        <v>51.525230065797203</v>
      </c>
      <c r="E27" s="14">
        <v>1.5049156352540902</v>
      </c>
      <c r="F27" s="14">
        <v>5.4857978696509269E-2</v>
      </c>
    </row>
    <row r="30" spans="1:12" x14ac:dyDescent="0.25">
      <c r="A30" t="s">
        <v>418</v>
      </c>
      <c r="B30" t="s">
        <v>1</v>
      </c>
      <c r="C30" t="s">
        <v>408</v>
      </c>
      <c r="D30" t="s">
        <v>411</v>
      </c>
      <c r="E30" t="s">
        <v>409</v>
      </c>
      <c r="G30" t="s">
        <v>423</v>
      </c>
      <c r="H30" t="s">
        <v>1</v>
      </c>
      <c r="I30" t="s">
        <v>408</v>
      </c>
      <c r="J30" t="s">
        <v>411</v>
      </c>
      <c r="K30" t="s">
        <v>409</v>
      </c>
    </row>
    <row r="31" spans="1:12" x14ac:dyDescent="0.25">
      <c r="A31" s="19" t="s">
        <v>420</v>
      </c>
      <c r="B31" s="14">
        <v>1.1632100000000001</v>
      </c>
      <c r="C31" s="14">
        <v>121.8</v>
      </c>
      <c r="D31" s="16">
        <v>2.54</v>
      </c>
      <c r="E31" s="14">
        <v>1.93631</v>
      </c>
      <c r="G31" s="14" t="s">
        <v>428</v>
      </c>
      <c r="H31">
        <v>0.23425000000000001</v>
      </c>
      <c r="I31">
        <v>130.5</v>
      </c>
      <c r="J31">
        <v>0.52527000000000001</v>
      </c>
      <c r="K31">
        <v>1.9845200000000001</v>
      </c>
    </row>
    <row r="32" spans="1:12" x14ac:dyDescent="0.25">
      <c r="A32" s="19" t="s">
        <v>421</v>
      </c>
      <c r="B32" s="14">
        <v>6.47858</v>
      </c>
      <c r="C32" s="14">
        <v>91.7</v>
      </c>
      <c r="D32" s="14">
        <v>31.82</v>
      </c>
      <c r="E32" s="14">
        <v>0.94201000000000001</v>
      </c>
      <c r="F32" t="s">
        <v>424</v>
      </c>
      <c r="G32" s="14" t="s">
        <v>426</v>
      </c>
      <c r="H32">
        <v>0.86695</v>
      </c>
      <c r="I32" s="14">
        <v>84</v>
      </c>
      <c r="J32">
        <v>2.29745</v>
      </c>
      <c r="K32">
        <v>1.8942099999999999</v>
      </c>
      <c r="L32" t="s">
        <v>424</v>
      </c>
    </row>
    <row r="33" spans="1:12" x14ac:dyDescent="0.25">
      <c r="A33" s="19" t="s">
        <v>422</v>
      </c>
      <c r="B33" s="14">
        <v>4.2744400000000002</v>
      </c>
      <c r="C33" s="14">
        <v>35.200000000000003</v>
      </c>
      <c r="D33" s="14">
        <v>19.22</v>
      </c>
      <c r="E33" s="14">
        <v>0.54581999999999997</v>
      </c>
      <c r="F33" t="s">
        <v>424</v>
      </c>
      <c r="G33" s="14" t="s">
        <v>427</v>
      </c>
      <c r="H33">
        <v>1.18605</v>
      </c>
      <c r="I33" s="14">
        <v>48</v>
      </c>
      <c r="J33">
        <v>3.8283700000000001</v>
      </c>
      <c r="K33">
        <v>1.67411</v>
      </c>
      <c r="L33" t="s">
        <v>424</v>
      </c>
    </row>
    <row r="34" spans="1:12" x14ac:dyDescent="0.25">
      <c r="A34" t="s">
        <v>425</v>
      </c>
      <c r="B34" s="14">
        <v>8.7920099999999994</v>
      </c>
      <c r="C34" s="14">
        <v>67.2</v>
      </c>
      <c r="D34" s="14">
        <v>22.605689999999999</v>
      </c>
      <c r="E34" s="14">
        <v>0.89673999999999998</v>
      </c>
      <c r="F34" t="s">
        <v>424</v>
      </c>
      <c r="G34" s="14" t="s">
        <v>429</v>
      </c>
    </row>
    <row r="35" spans="1:12" x14ac:dyDescent="0.25">
      <c r="A35" t="s">
        <v>419</v>
      </c>
      <c r="B35" s="14">
        <v>5.7241099999999996</v>
      </c>
      <c r="C35" s="16">
        <v>168</v>
      </c>
      <c r="D35" s="14">
        <v>29.034980000000001</v>
      </c>
      <c r="E35" s="14">
        <v>1.4490099999999999</v>
      </c>
      <c r="F35" t="s">
        <v>424</v>
      </c>
      <c r="G35" s="14" t="s">
        <v>429</v>
      </c>
    </row>
    <row r="36" spans="1:12" x14ac:dyDescent="0.25">
      <c r="B36" s="14">
        <f>AVERAGE(B31:B35)</f>
        <v>5.2864699999999996</v>
      </c>
      <c r="C36" s="14">
        <f>AVERAGE(C31:C35)</f>
        <v>96.78</v>
      </c>
      <c r="D36" s="14">
        <f>AVERAGE(D31:D35)</f>
        <v>21.044134</v>
      </c>
      <c r="E36" s="14">
        <f>AVERAGE(E31:E35)</f>
        <v>1.1539779999999999</v>
      </c>
      <c r="G36" s="14" t="s">
        <v>430</v>
      </c>
    </row>
    <row r="37" spans="1:12" x14ac:dyDescent="0.25">
      <c r="B37" s="14">
        <f>STDEV(B31:B35)</f>
        <v>2.825196606512546</v>
      </c>
      <c r="C37" s="14">
        <f>STDEV(C31:C35)</f>
        <v>50.968539315934898</v>
      </c>
      <c r="D37" s="14">
        <f>STDEV(D31:D35)</f>
        <v>11.49066800632931</v>
      </c>
      <c r="E37" s="14">
        <f>STDEV(E31:E35)</f>
        <v>0.54314943014791051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2D01-30BD-4FCC-AF59-81CC1BB9D5A0}">
  <dimension ref="A1:AL110"/>
  <sheetViews>
    <sheetView workbookViewId="0">
      <selection activeCell="H13" sqref="H13"/>
    </sheetView>
  </sheetViews>
  <sheetFormatPr defaultRowHeight="15" x14ac:dyDescent="0.25"/>
  <cols>
    <col min="1" max="1" width="21.7109375" bestFit="1" customWidth="1"/>
    <col min="2" max="2" width="31.42578125" bestFit="1" customWidth="1"/>
    <col min="4" max="4" width="24.28515625" bestFit="1" customWidth="1"/>
    <col min="5" max="5" width="31.42578125" bestFit="1" customWidth="1"/>
    <col min="7" max="7" width="27" bestFit="1" customWidth="1"/>
    <col min="8" max="8" width="31.42578125" bestFit="1" customWidth="1"/>
    <col min="10" max="10" width="34.5703125" bestFit="1" customWidth="1"/>
    <col min="11" max="11" width="31.42578125" bestFit="1" customWidth="1"/>
  </cols>
  <sheetData>
    <row r="1" spans="1:23" x14ac:dyDescent="0.25">
      <c r="A1" t="s">
        <v>1</v>
      </c>
      <c r="D1" t="s">
        <v>443</v>
      </c>
      <c r="G1" t="s">
        <v>406</v>
      </c>
      <c r="J1" t="s">
        <v>398</v>
      </c>
    </row>
    <row r="4" spans="1:23" x14ac:dyDescent="0.25">
      <c r="A4" t="s">
        <v>350</v>
      </c>
      <c r="B4" s="10">
        <v>44957.454884259256</v>
      </c>
      <c r="D4" t="s">
        <v>350</v>
      </c>
      <c r="E4" s="10">
        <v>44957.454895833333</v>
      </c>
      <c r="G4" t="s">
        <v>350</v>
      </c>
      <c r="H4" s="10">
        <v>44957.454884259256</v>
      </c>
      <c r="J4" t="s">
        <v>350</v>
      </c>
      <c r="K4" s="10">
        <v>44957.454884259256</v>
      </c>
    </row>
    <row r="5" spans="1:23" x14ac:dyDescent="0.25">
      <c r="A5" t="s">
        <v>351</v>
      </c>
      <c r="B5" t="s">
        <v>431</v>
      </c>
      <c r="D5" t="s">
        <v>351</v>
      </c>
      <c r="E5" t="s">
        <v>431</v>
      </c>
      <c r="G5" t="s">
        <v>351</v>
      </c>
      <c r="H5" t="s">
        <v>431</v>
      </c>
      <c r="J5" t="s">
        <v>399</v>
      </c>
      <c r="K5" t="s">
        <v>431</v>
      </c>
    </row>
    <row r="6" spans="1:23" x14ac:dyDescent="0.25">
      <c r="A6" t="s">
        <v>353</v>
      </c>
      <c r="B6">
        <v>22.852399999999999</v>
      </c>
      <c r="D6" t="s">
        <v>383</v>
      </c>
      <c r="E6">
        <v>72.599999999999994</v>
      </c>
      <c r="G6" t="s">
        <v>394</v>
      </c>
      <c r="H6">
        <v>0.38172</v>
      </c>
      <c r="J6" t="s">
        <v>400</v>
      </c>
      <c r="L6">
        <v>1</v>
      </c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  <c r="V6">
        <v>11</v>
      </c>
      <c r="W6">
        <v>12</v>
      </c>
    </row>
    <row r="7" spans="1:23" x14ac:dyDescent="0.25">
      <c r="J7" t="s">
        <v>401</v>
      </c>
      <c r="L7">
        <v>0</v>
      </c>
      <c r="M7">
        <v>6.6</v>
      </c>
      <c r="N7">
        <v>13.2</v>
      </c>
      <c r="O7">
        <v>19.8</v>
      </c>
      <c r="P7">
        <v>26.4</v>
      </c>
      <c r="Q7">
        <v>33</v>
      </c>
      <c r="R7">
        <v>39.6</v>
      </c>
      <c r="S7">
        <v>46.2</v>
      </c>
      <c r="T7">
        <v>52.8</v>
      </c>
      <c r="U7">
        <v>59.4</v>
      </c>
      <c r="V7">
        <v>66</v>
      </c>
      <c r="W7">
        <v>72.599999999999994</v>
      </c>
    </row>
    <row r="8" spans="1:23" x14ac:dyDescent="0.25">
      <c r="A8" t="s">
        <v>354</v>
      </c>
      <c r="B8" s="10">
        <v>44957.454895833333</v>
      </c>
      <c r="D8" t="s">
        <v>354</v>
      </c>
      <c r="E8" s="10">
        <v>44957.454907407409</v>
      </c>
      <c r="G8" t="s">
        <v>354</v>
      </c>
      <c r="H8" s="10">
        <v>44957.454895833333</v>
      </c>
      <c r="J8" t="s">
        <v>402</v>
      </c>
      <c r="L8">
        <v>54617</v>
      </c>
      <c r="M8">
        <v>12634</v>
      </c>
      <c r="N8">
        <v>28914</v>
      </c>
      <c r="O8">
        <v>52614</v>
      </c>
      <c r="P8">
        <v>90816</v>
      </c>
      <c r="Q8">
        <v>130803</v>
      </c>
      <c r="R8">
        <v>123896</v>
      </c>
      <c r="S8">
        <v>107328</v>
      </c>
      <c r="T8">
        <v>95679</v>
      </c>
      <c r="U8">
        <v>89691</v>
      </c>
      <c r="V8">
        <v>100512</v>
      </c>
      <c r="W8">
        <v>161072</v>
      </c>
    </row>
    <row r="9" spans="1:23" x14ac:dyDescent="0.25">
      <c r="A9" t="s">
        <v>351</v>
      </c>
      <c r="B9" t="s">
        <v>432</v>
      </c>
      <c r="D9" t="s">
        <v>351</v>
      </c>
      <c r="E9" t="s">
        <v>432</v>
      </c>
      <c r="G9" t="s">
        <v>351</v>
      </c>
      <c r="H9" t="s">
        <v>432</v>
      </c>
      <c r="J9" t="s">
        <v>403</v>
      </c>
      <c r="L9">
        <v>5.21</v>
      </c>
      <c r="M9">
        <v>1.2</v>
      </c>
      <c r="N9">
        <v>2.76</v>
      </c>
      <c r="O9">
        <v>5.0199999999999996</v>
      </c>
      <c r="P9">
        <v>8.66</v>
      </c>
      <c r="Q9">
        <v>12.47</v>
      </c>
      <c r="R9">
        <v>11.82</v>
      </c>
      <c r="S9">
        <v>10.24</v>
      </c>
      <c r="T9">
        <v>9.1199999999999992</v>
      </c>
      <c r="U9">
        <v>8.5500000000000007</v>
      </c>
      <c r="V9">
        <v>9.59</v>
      </c>
      <c r="W9">
        <v>15.36</v>
      </c>
    </row>
    <row r="10" spans="1:23" x14ac:dyDescent="0.25">
      <c r="A10" t="s">
        <v>353</v>
      </c>
      <c r="B10">
        <v>16.08184</v>
      </c>
      <c r="D10" t="s">
        <v>383</v>
      </c>
      <c r="E10">
        <v>72.599999999999994</v>
      </c>
      <c r="G10" t="s">
        <v>394</v>
      </c>
      <c r="H10">
        <v>0.43464000000000003</v>
      </c>
      <c r="J10" t="s">
        <v>404</v>
      </c>
      <c r="K10">
        <v>44.62509</v>
      </c>
    </row>
    <row r="11" spans="1:23" x14ac:dyDescent="0.25">
      <c r="J11" t="s">
        <v>405</v>
      </c>
      <c r="K11">
        <v>47.077190000000002</v>
      </c>
    </row>
    <row r="12" spans="1:23" x14ac:dyDescent="0.25">
      <c r="A12" t="s">
        <v>354</v>
      </c>
      <c r="B12" s="10">
        <v>44957.454907407409</v>
      </c>
      <c r="D12" t="s">
        <v>354</v>
      </c>
      <c r="E12" s="10">
        <v>44957.454907407409</v>
      </c>
      <c r="G12" t="s">
        <v>354</v>
      </c>
      <c r="H12" s="10">
        <v>44957.454907407409</v>
      </c>
    </row>
    <row r="13" spans="1:23" x14ac:dyDescent="0.25">
      <c r="A13" t="s">
        <v>351</v>
      </c>
      <c r="B13" t="s">
        <v>433</v>
      </c>
      <c r="D13" t="s">
        <v>351</v>
      </c>
      <c r="E13" t="s">
        <v>433</v>
      </c>
      <c r="G13" t="s">
        <v>351</v>
      </c>
      <c r="H13" t="s">
        <v>433</v>
      </c>
      <c r="J13" t="s">
        <v>354</v>
      </c>
      <c r="K13" s="10">
        <v>44957.454895833333</v>
      </c>
    </row>
    <row r="14" spans="1:23" x14ac:dyDescent="0.25">
      <c r="A14" t="s">
        <v>353</v>
      </c>
      <c r="B14">
        <v>9.9837299999999995</v>
      </c>
      <c r="D14" t="s">
        <v>383</v>
      </c>
      <c r="E14">
        <v>72.599999999999994</v>
      </c>
      <c r="G14" t="s">
        <v>394</v>
      </c>
      <c r="H14">
        <v>0.85812999999999995</v>
      </c>
      <c r="J14" t="s">
        <v>399</v>
      </c>
      <c r="K14" t="s">
        <v>432</v>
      </c>
    </row>
    <row r="15" spans="1:23" x14ac:dyDescent="0.25">
      <c r="J15" t="s">
        <v>400</v>
      </c>
      <c r="L15">
        <v>1</v>
      </c>
      <c r="M15">
        <v>2</v>
      </c>
      <c r="N15">
        <v>3</v>
      </c>
      <c r="O15">
        <v>4</v>
      </c>
      <c r="P15">
        <v>5</v>
      </c>
      <c r="Q15">
        <v>6</v>
      </c>
      <c r="R15">
        <v>7</v>
      </c>
      <c r="S15">
        <v>8</v>
      </c>
      <c r="T15">
        <v>9</v>
      </c>
      <c r="U15">
        <v>10</v>
      </c>
      <c r="V15">
        <v>11</v>
      </c>
      <c r="W15">
        <v>12</v>
      </c>
    </row>
    <row r="16" spans="1:23" x14ac:dyDescent="0.25">
      <c r="A16" t="s">
        <v>354</v>
      </c>
      <c r="B16" s="10">
        <v>44957.454918981479</v>
      </c>
      <c r="D16" t="s">
        <v>354</v>
      </c>
      <c r="E16" s="10">
        <v>44957.454918981479</v>
      </c>
      <c r="G16" t="s">
        <v>354</v>
      </c>
      <c r="H16" s="10">
        <v>44957.454918981479</v>
      </c>
      <c r="J16" t="s">
        <v>401</v>
      </c>
      <c r="L16">
        <v>0</v>
      </c>
      <c r="M16">
        <v>6.6</v>
      </c>
      <c r="N16">
        <v>13.2</v>
      </c>
      <c r="O16">
        <v>19.8</v>
      </c>
      <c r="P16">
        <v>26.4</v>
      </c>
      <c r="Q16">
        <v>33</v>
      </c>
      <c r="R16">
        <v>39.6</v>
      </c>
      <c r="S16">
        <v>46.2</v>
      </c>
      <c r="T16">
        <v>52.8</v>
      </c>
      <c r="U16">
        <v>59.4</v>
      </c>
      <c r="V16">
        <v>66</v>
      </c>
      <c r="W16">
        <v>72.599999999999994</v>
      </c>
    </row>
    <row r="17" spans="1:23" x14ac:dyDescent="0.25">
      <c r="A17" t="s">
        <v>351</v>
      </c>
      <c r="B17" t="s">
        <v>434</v>
      </c>
      <c r="D17" t="s">
        <v>351</v>
      </c>
      <c r="E17" t="s">
        <v>434</v>
      </c>
      <c r="G17" t="s">
        <v>351</v>
      </c>
      <c r="H17" t="s">
        <v>434</v>
      </c>
      <c r="J17" t="s">
        <v>402</v>
      </c>
      <c r="L17">
        <v>124841</v>
      </c>
      <c r="M17">
        <v>37833</v>
      </c>
      <c r="N17">
        <v>70692</v>
      </c>
      <c r="O17">
        <v>116535</v>
      </c>
      <c r="P17">
        <v>191463</v>
      </c>
      <c r="Q17">
        <v>221732</v>
      </c>
      <c r="R17">
        <v>156495</v>
      </c>
      <c r="S17">
        <v>77376</v>
      </c>
      <c r="T17">
        <v>30269</v>
      </c>
      <c r="U17">
        <v>12260</v>
      </c>
      <c r="V17">
        <v>5804</v>
      </c>
      <c r="W17">
        <v>3276</v>
      </c>
    </row>
    <row r="18" spans="1:23" x14ac:dyDescent="0.25">
      <c r="A18" t="s">
        <v>353</v>
      </c>
      <c r="B18">
        <v>8.1966199999999994</v>
      </c>
      <c r="D18" t="s">
        <v>383</v>
      </c>
      <c r="E18">
        <v>59.4</v>
      </c>
      <c r="G18" t="s">
        <v>394</v>
      </c>
      <c r="H18">
        <v>0.94911999999999996</v>
      </c>
      <c r="J18" t="s">
        <v>403</v>
      </c>
      <c r="L18">
        <v>11.91</v>
      </c>
      <c r="M18">
        <v>3.61</v>
      </c>
      <c r="N18">
        <v>6.74</v>
      </c>
      <c r="O18">
        <v>11.11</v>
      </c>
      <c r="P18">
        <v>18.260000000000002</v>
      </c>
      <c r="Q18">
        <v>21.15</v>
      </c>
      <c r="R18">
        <v>14.92</v>
      </c>
      <c r="S18">
        <v>7.38</v>
      </c>
      <c r="T18">
        <v>2.89</v>
      </c>
      <c r="U18">
        <v>1.17</v>
      </c>
      <c r="V18">
        <v>0.55000000000000004</v>
      </c>
      <c r="W18">
        <v>0.31</v>
      </c>
    </row>
    <row r="19" spans="1:23" x14ac:dyDescent="0.25">
      <c r="J19" t="s">
        <v>404</v>
      </c>
      <c r="K19">
        <v>27.257280000000002</v>
      </c>
    </row>
    <row r="20" spans="1:23" x14ac:dyDescent="0.25">
      <c r="A20" t="s">
        <v>354</v>
      </c>
      <c r="B20" s="10">
        <v>44957.454918981479</v>
      </c>
      <c r="D20" t="s">
        <v>354</v>
      </c>
      <c r="E20" s="10">
        <v>44957.454930555556</v>
      </c>
      <c r="G20" t="s">
        <v>354</v>
      </c>
      <c r="H20" s="10">
        <v>44957.454930555556</v>
      </c>
      <c r="J20" t="s">
        <v>405</v>
      </c>
      <c r="K20">
        <v>30.941040000000001</v>
      </c>
    </row>
    <row r="21" spans="1:23" x14ac:dyDescent="0.25">
      <c r="A21" t="s">
        <v>351</v>
      </c>
      <c r="B21" t="s">
        <v>435</v>
      </c>
      <c r="D21" t="s">
        <v>351</v>
      </c>
      <c r="E21" t="s">
        <v>435</v>
      </c>
      <c r="G21" t="s">
        <v>351</v>
      </c>
      <c r="H21" t="s">
        <v>435</v>
      </c>
    </row>
    <row r="22" spans="1:23" x14ac:dyDescent="0.25">
      <c r="A22" t="s">
        <v>353</v>
      </c>
      <c r="B22">
        <v>11.764419999999999</v>
      </c>
      <c r="D22" t="s">
        <v>383</v>
      </c>
      <c r="E22">
        <v>85.8</v>
      </c>
      <c r="G22" t="s">
        <v>394</v>
      </c>
      <c r="H22">
        <v>0.61219000000000001</v>
      </c>
      <c r="J22" t="s">
        <v>354</v>
      </c>
      <c r="K22" s="10">
        <v>44957.454907407409</v>
      </c>
    </row>
    <row r="23" spans="1:23" x14ac:dyDescent="0.25">
      <c r="J23" t="s">
        <v>399</v>
      </c>
      <c r="K23" t="s">
        <v>433</v>
      </c>
    </row>
    <row r="24" spans="1:23" x14ac:dyDescent="0.25">
      <c r="A24" t="s">
        <v>354</v>
      </c>
      <c r="B24" s="10">
        <v>44957.454930555556</v>
      </c>
      <c r="D24" t="s">
        <v>354</v>
      </c>
      <c r="E24" s="10">
        <v>44957.454942129632</v>
      </c>
      <c r="G24" t="s">
        <v>354</v>
      </c>
      <c r="H24" s="10">
        <v>44957.454930555556</v>
      </c>
      <c r="J24" t="s">
        <v>400</v>
      </c>
      <c r="L24">
        <v>1</v>
      </c>
      <c r="M24">
        <v>2</v>
      </c>
      <c r="N24">
        <v>3</v>
      </c>
      <c r="O24">
        <v>4</v>
      </c>
      <c r="P24">
        <v>5</v>
      </c>
      <c r="Q24">
        <v>6</v>
      </c>
      <c r="R24">
        <v>7</v>
      </c>
      <c r="S24">
        <v>8</v>
      </c>
      <c r="T24">
        <v>9</v>
      </c>
      <c r="U24">
        <v>10</v>
      </c>
      <c r="V24">
        <v>11</v>
      </c>
      <c r="W24">
        <v>12</v>
      </c>
    </row>
    <row r="25" spans="1:23" x14ac:dyDescent="0.25">
      <c r="A25" t="s">
        <v>351</v>
      </c>
      <c r="B25" t="s">
        <v>436</v>
      </c>
      <c r="D25" t="s">
        <v>351</v>
      </c>
      <c r="E25" t="s">
        <v>436</v>
      </c>
      <c r="G25" t="s">
        <v>351</v>
      </c>
      <c r="H25" t="s">
        <v>436</v>
      </c>
      <c r="J25" t="s">
        <v>401</v>
      </c>
      <c r="L25">
        <v>0</v>
      </c>
      <c r="M25">
        <v>6.6</v>
      </c>
      <c r="N25">
        <v>13.2</v>
      </c>
      <c r="O25">
        <v>19.8</v>
      </c>
      <c r="P25">
        <v>26.4</v>
      </c>
      <c r="Q25">
        <v>33</v>
      </c>
      <c r="R25">
        <v>39.6</v>
      </c>
      <c r="S25">
        <v>46.2</v>
      </c>
      <c r="T25">
        <v>52.8</v>
      </c>
      <c r="U25">
        <v>59.4</v>
      </c>
      <c r="V25">
        <v>66</v>
      </c>
      <c r="W25">
        <v>72.599999999999994</v>
      </c>
    </row>
    <row r="26" spans="1:23" x14ac:dyDescent="0.25">
      <c r="A26" t="s">
        <v>353</v>
      </c>
      <c r="B26">
        <v>12.420030000000001</v>
      </c>
      <c r="D26" t="s">
        <v>383</v>
      </c>
      <c r="E26">
        <v>79.2</v>
      </c>
      <c r="G26" t="s">
        <v>394</v>
      </c>
      <c r="H26">
        <v>0.57957999999999998</v>
      </c>
      <c r="J26" t="s">
        <v>402</v>
      </c>
      <c r="L26">
        <v>372653</v>
      </c>
      <c r="M26">
        <v>83999</v>
      </c>
      <c r="N26">
        <v>123737</v>
      </c>
      <c r="O26">
        <v>134202</v>
      </c>
      <c r="P26">
        <v>103412</v>
      </c>
      <c r="Q26">
        <v>76071</v>
      </c>
      <c r="R26">
        <v>54558</v>
      </c>
      <c r="S26">
        <v>38696</v>
      </c>
      <c r="T26">
        <v>30380</v>
      </c>
      <c r="U26">
        <v>18175</v>
      </c>
      <c r="V26">
        <v>8714</v>
      </c>
      <c r="W26">
        <v>3979</v>
      </c>
    </row>
    <row r="27" spans="1:23" x14ac:dyDescent="0.25">
      <c r="J27" t="s">
        <v>403</v>
      </c>
      <c r="L27">
        <v>35.54</v>
      </c>
      <c r="M27">
        <v>8.01</v>
      </c>
      <c r="N27">
        <v>11.8</v>
      </c>
      <c r="O27">
        <v>12.8</v>
      </c>
      <c r="P27">
        <v>9.86</v>
      </c>
      <c r="Q27">
        <v>7.25</v>
      </c>
      <c r="R27">
        <v>5.2</v>
      </c>
      <c r="S27">
        <v>3.69</v>
      </c>
      <c r="T27">
        <v>2.9</v>
      </c>
      <c r="U27">
        <v>1.73</v>
      </c>
      <c r="V27">
        <v>0.83</v>
      </c>
      <c r="W27">
        <v>0.38</v>
      </c>
    </row>
    <row r="28" spans="1:23" x14ac:dyDescent="0.25">
      <c r="A28" t="s">
        <v>354</v>
      </c>
      <c r="B28" s="10">
        <v>44957.454942129632</v>
      </c>
      <c r="D28" t="s">
        <v>354</v>
      </c>
      <c r="E28" s="10">
        <v>44957.454953703702</v>
      </c>
      <c r="G28" t="s">
        <v>354</v>
      </c>
      <c r="H28" s="10">
        <v>44957.454942129632</v>
      </c>
      <c r="J28" t="s">
        <v>404</v>
      </c>
      <c r="K28">
        <v>16.76679</v>
      </c>
    </row>
    <row r="29" spans="1:23" x14ac:dyDescent="0.25">
      <c r="A29" t="s">
        <v>351</v>
      </c>
      <c r="B29" t="s">
        <v>437</v>
      </c>
      <c r="D29" t="s">
        <v>351</v>
      </c>
      <c r="E29" t="s">
        <v>437</v>
      </c>
      <c r="G29" t="s">
        <v>351</v>
      </c>
      <c r="H29" t="s">
        <v>437</v>
      </c>
      <c r="J29" t="s">
        <v>405</v>
      </c>
      <c r="K29">
        <v>26.010729999999999</v>
      </c>
    </row>
    <row r="30" spans="1:23" x14ac:dyDescent="0.25">
      <c r="A30" t="s">
        <v>353</v>
      </c>
      <c r="B30">
        <v>26.540150000000001</v>
      </c>
      <c r="D30" t="s">
        <v>383</v>
      </c>
      <c r="E30">
        <v>171.6</v>
      </c>
      <c r="G30" t="s">
        <v>394</v>
      </c>
      <c r="H30">
        <v>0.50144</v>
      </c>
    </row>
    <row r="31" spans="1:23" x14ac:dyDescent="0.25">
      <c r="J31" t="s">
        <v>354</v>
      </c>
      <c r="K31" s="10">
        <v>44957.454918981479</v>
      </c>
    </row>
    <row r="32" spans="1:23" x14ac:dyDescent="0.25">
      <c r="A32" t="s">
        <v>354</v>
      </c>
      <c r="B32" s="10">
        <v>44957.454953703702</v>
      </c>
      <c r="D32" t="s">
        <v>354</v>
      </c>
      <c r="E32" s="10">
        <v>44957.454965277779</v>
      </c>
      <c r="G32" t="s">
        <v>354</v>
      </c>
      <c r="H32" s="10">
        <v>44957.454953703702</v>
      </c>
      <c r="J32" t="s">
        <v>399</v>
      </c>
      <c r="K32" t="s">
        <v>434</v>
      </c>
    </row>
    <row r="33" spans="1:25" x14ac:dyDescent="0.25">
      <c r="A33" t="s">
        <v>351</v>
      </c>
      <c r="B33" t="s">
        <v>438</v>
      </c>
      <c r="D33" t="s">
        <v>351</v>
      </c>
      <c r="E33" t="s">
        <v>438</v>
      </c>
      <c r="G33" t="s">
        <v>351</v>
      </c>
      <c r="H33" t="s">
        <v>438</v>
      </c>
      <c r="J33" t="s">
        <v>400</v>
      </c>
      <c r="L33">
        <v>1</v>
      </c>
      <c r="M33">
        <v>2</v>
      </c>
      <c r="N33">
        <v>3</v>
      </c>
      <c r="O33">
        <v>4</v>
      </c>
      <c r="P33">
        <v>5</v>
      </c>
      <c r="Q33">
        <v>6</v>
      </c>
      <c r="R33">
        <v>7</v>
      </c>
      <c r="S33">
        <v>8</v>
      </c>
      <c r="T33">
        <v>9</v>
      </c>
      <c r="U33">
        <v>10</v>
      </c>
    </row>
    <row r="34" spans="1:25" x14ac:dyDescent="0.25">
      <c r="A34" t="s">
        <v>353</v>
      </c>
      <c r="B34">
        <v>20.63044</v>
      </c>
      <c r="D34" t="s">
        <v>383</v>
      </c>
      <c r="E34">
        <v>92.4</v>
      </c>
      <c r="G34" t="s">
        <v>394</v>
      </c>
      <c r="H34">
        <v>0.49647000000000002</v>
      </c>
      <c r="J34" t="s">
        <v>401</v>
      </c>
      <c r="L34">
        <v>0</v>
      </c>
      <c r="M34">
        <v>6.6</v>
      </c>
      <c r="N34">
        <v>13.2</v>
      </c>
      <c r="O34">
        <v>19.8</v>
      </c>
      <c r="P34">
        <v>26.4</v>
      </c>
      <c r="Q34">
        <v>33</v>
      </c>
      <c r="R34">
        <v>39.6</v>
      </c>
      <c r="S34">
        <v>46.2</v>
      </c>
      <c r="T34">
        <v>52.8</v>
      </c>
      <c r="U34">
        <v>59.4</v>
      </c>
    </row>
    <row r="35" spans="1:25" x14ac:dyDescent="0.25">
      <c r="J35" t="s">
        <v>402</v>
      </c>
      <c r="L35">
        <v>453046</v>
      </c>
      <c r="M35">
        <v>73884</v>
      </c>
      <c r="N35">
        <v>107033</v>
      </c>
      <c r="O35">
        <v>128912</v>
      </c>
      <c r="P35">
        <v>104382</v>
      </c>
      <c r="Q35">
        <v>70684</v>
      </c>
      <c r="R35">
        <v>47737</v>
      </c>
      <c r="S35">
        <v>32043</v>
      </c>
      <c r="T35">
        <v>19629</v>
      </c>
      <c r="U35">
        <v>11226</v>
      </c>
    </row>
    <row r="36" spans="1:25" x14ac:dyDescent="0.25">
      <c r="A36" t="s">
        <v>354</v>
      </c>
      <c r="B36" s="10">
        <v>44957.454965277779</v>
      </c>
      <c r="D36" t="s">
        <v>354</v>
      </c>
      <c r="E36" s="10">
        <v>44957.454976851855</v>
      </c>
      <c r="G36" t="s">
        <v>354</v>
      </c>
      <c r="H36" s="10">
        <v>44957.454965277779</v>
      </c>
      <c r="J36" t="s">
        <v>403</v>
      </c>
      <c r="L36">
        <v>43.21</v>
      </c>
      <c r="M36">
        <v>7.05</v>
      </c>
      <c r="N36">
        <v>10.210000000000001</v>
      </c>
      <c r="O36">
        <v>12.29</v>
      </c>
      <c r="P36">
        <v>9.9499999999999993</v>
      </c>
      <c r="Q36">
        <v>6.74</v>
      </c>
      <c r="R36">
        <v>4.55</v>
      </c>
      <c r="S36">
        <v>3.06</v>
      </c>
      <c r="T36">
        <v>1.87</v>
      </c>
      <c r="U36">
        <v>1.07</v>
      </c>
    </row>
    <row r="37" spans="1:25" x14ac:dyDescent="0.25">
      <c r="A37" t="s">
        <v>351</v>
      </c>
      <c r="B37" t="s">
        <v>439</v>
      </c>
      <c r="D37" t="s">
        <v>351</v>
      </c>
      <c r="E37" t="s">
        <v>439</v>
      </c>
      <c r="G37" t="s">
        <v>351</v>
      </c>
      <c r="H37" t="s">
        <v>439</v>
      </c>
      <c r="J37" t="s">
        <v>404</v>
      </c>
      <c r="K37">
        <v>13.938129999999999</v>
      </c>
    </row>
    <row r="38" spans="1:25" x14ac:dyDescent="0.25">
      <c r="A38" t="s">
        <v>353</v>
      </c>
      <c r="B38">
        <v>12.966100000000001</v>
      </c>
      <c r="D38" t="s">
        <v>383</v>
      </c>
      <c r="E38">
        <v>66</v>
      </c>
      <c r="G38" t="s">
        <v>394</v>
      </c>
      <c r="H38">
        <v>0.68289999999999995</v>
      </c>
      <c r="J38" t="s">
        <v>405</v>
      </c>
      <c r="K38">
        <v>24.54149</v>
      </c>
    </row>
    <row r="40" spans="1:25" x14ac:dyDescent="0.25">
      <c r="A40" t="s">
        <v>354</v>
      </c>
      <c r="B40" s="10">
        <v>44957.454976851855</v>
      </c>
      <c r="D40" t="s">
        <v>354</v>
      </c>
      <c r="E40" s="10">
        <v>44957.454976851855</v>
      </c>
      <c r="G40" t="s">
        <v>354</v>
      </c>
      <c r="H40" s="10">
        <v>44957.454976851855</v>
      </c>
      <c r="J40" t="s">
        <v>354</v>
      </c>
      <c r="K40" s="10">
        <v>44957.454918981479</v>
      </c>
    </row>
    <row r="41" spans="1:25" x14ac:dyDescent="0.25">
      <c r="A41" t="s">
        <v>351</v>
      </c>
      <c r="B41" t="s">
        <v>440</v>
      </c>
      <c r="D41" t="s">
        <v>351</v>
      </c>
      <c r="E41" t="s">
        <v>440</v>
      </c>
      <c r="G41" t="s">
        <v>351</v>
      </c>
      <c r="H41" t="s">
        <v>440</v>
      </c>
      <c r="J41" t="s">
        <v>399</v>
      </c>
      <c r="K41" t="s">
        <v>435</v>
      </c>
    </row>
    <row r="42" spans="1:25" x14ac:dyDescent="0.25">
      <c r="A42" t="s">
        <v>353</v>
      </c>
      <c r="B42">
        <v>10.22123</v>
      </c>
      <c r="D42" t="s">
        <v>383</v>
      </c>
      <c r="E42">
        <v>66</v>
      </c>
      <c r="G42" t="s">
        <v>394</v>
      </c>
      <c r="H42">
        <v>0.80437999999999998</v>
      </c>
      <c r="J42" t="s">
        <v>400</v>
      </c>
      <c r="L42">
        <v>1</v>
      </c>
      <c r="M42">
        <v>2</v>
      </c>
      <c r="N42">
        <v>3</v>
      </c>
      <c r="O42">
        <v>4</v>
      </c>
      <c r="P42">
        <v>5</v>
      </c>
      <c r="Q42">
        <v>6</v>
      </c>
      <c r="R42">
        <v>7</v>
      </c>
      <c r="S42">
        <v>8</v>
      </c>
      <c r="T42">
        <v>9</v>
      </c>
      <c r="U42">
        <v>10</v>
      </c>
      <c r="V42">
        <v>11</v>
      </c>
      <c r="W42">
        <v>12</v>
      </c>
      <c r="X42">
        <v>13</v>
      </c>
      <c r="Y42">
        <v>14</v>
      </c>
    </row>
    <row r="43" spans="1:25" x14ac:dyDescent="0.25">
      <c r="J43" t="s">
        <v>401</v>
      </c>
      <c r="L43">
        <v>0</v>
      </c>
      <c r="M43">
        <v>6.6</v>
      </c>
      <c r="N43">
        <v>13.2</v>
      </c>
      <c r="O43">
        <v>19.8</v>
      </c>
      <c r="P43">
        <v>26.4</v>
      </c>
      <c r="Q43">
        <v>33</v>
      </c>
      <c r="R43">
        <v>39.6</v>
      </c>
      <c r="S43">
        <v>46.2</v>
      </c>
      <c r="T43">
        <v>52.8</v>
      </c>
      <c r="U43">
        <v>59.4</v>
      </c>
      <c r="V43">
        <v>66</v>
      </c>
      <c r="W43">
        <v>72.599999999999994</v>
      </c>
      <c r="X43">
        <v>79.2</v>
      </c>
      <c r="Y43">
        <v>85.8</v>
      </c>
    </row>
    <row r="44" spans="1:25" x14ac:dyDescent="0.25">
      <c r="A44" t="s">
        <v>354</v>
      </c>
      <c r="B44" s="10">
        <v>44957.459201388891</v>
      </c>
      <c r="D44" t="s">
        <v>354</v>
      </c>
      <c r="E44" s="10">
        <v>44957.45921296296</v>
      </c>
      <c r="G44" t="s">
        <v>354</v>
      </c>
      <c r="H44" s="10">
        <v>44957.45921296296</v>
      </c>
      <c r="J44" t="s">
        <v>402</v>
      </c>
      <c r="L44">
        <v>248613</v>
      </c>
      <c r="M44">
        <v>23316</v>
      </c>
      <c r="N44">
        <v>40130</v>
      </c>
      <c r="O44">
        <v>54795</v>
      </c>
      <c r="P44">
        <v>72182</v>
      </c>
      <c r="Q44">
        <v>94484</v>
      </c>
      <c r="R44">
        <v>139300</v>
      </c>
      <c r="S44">
        <v>148203</v>
      </c>
      <c r="T44">
        <v>104177</v>
      </c>
      <c r="U44">
        <v>62308</v>
      </c>
      <c r="V44">
        <v>35318</v>
      </c>
      <c r="W44">
        <v>17144</v>
      </c>
      <c r="X44">
        <v>6408</v>
      </c>
      <c r="Y44">
        <v>2198</v>
      </c>
    </row>
    <row r="45" spans="1:25" x14ac:dyDescent="0.25">
      <c r="A45" t="s">
        <v>351</v>
      </c>
      <c r="B45" t="s">
        <v>441</v>
      </c>
      <c r="D45" t="s">
        <v>351</v>
      </c>
      <c r="E45" t="s">
        <v>441</v>
      </c>
      <c r="G45" t="s">
        <v>351</v>
      </c>
      <c r="H45" t="s">
        <v>441</v>
      </c>
      <c r="J45" t="s">
        <v>403</v>
      </c>
      <c r="L45">
        <v>23.71</v>
      </c>
      <c r="M45">
        <v>2.2200000000000002</v>
      </c>
      <c r="N45">
        <v>3.83</v>
      </c>
      <c r="O45">
        <v>5.23</v>
      </c>
      <c r="P45">
        <v>6.88</v>
      </c>
      <c r="Q45">
        <v>9.01</v>
      </c>
      <c r="R45">
        <v>13.28</v>
      </c>
      <c r="S45">
        <v>14.13</v>
      </c>
      <c r="T45">
        <v>9.94</v>
      </c>
      <c r="U45">
        <v>5.94</v>
      </c>
      <c r="V45">
        <v>3.37</v>
      </c>
      <c r="W45">
        <v>1.63</v>
      </c>
      <c r="X45">
        <v>0.61</v>
      </c>
      <c r="Y45">
        <v>0.21</v>
      </c>
    </row>
    <row r="46" spans="1:25" x14ac:dyDescent="0.25">
      <c r="A46" t="s">
        <v>353</v>
      </c>
      <c r="B46">
        <v>5.0317100000000003</v>
      </c>
      <c r="D46" t="s">
        <v>383</v>
      </c>
      <c r="E46">
        <v>19</v>
      </c>
      <c r="G46" t="s">
        <v>394</v>
      </c>
      <c r="H46">
        <v>0.34076000000000001</v>
      </c>
      <c r="J46" t="s">
        <v>404</v>
      </c>
      <c r="K46">
        <v>31.11721</v>
      </c>
    </row>
    <row r="47" spans="1:25" x14ac:dyDescent="0.25">
      <c r="J47" t="s">
        <v>405</v>
      </c>
      <c r="K47">
        <v>40.787840000000003</v>
      </c>
    </row>
    <row r="48" spans="1:25" x14ac:dyDescent="0.25">
      <c r="A48" t="s">
        <v>354</v>
      </c>
      <c r="B48" s="10">
        <v>44957.45921296296</v>
      </c>
      <c r="D48" t="s">
        <v>354</v>
      </c>
      <c r="E48" s="10">
        <v>44957.459224537037</v>
      </c>
      <c r="G48" t="s">
        <v>354</v>
      </c>
      <c r="H48" s="10">
        <v>44957.459224537037</v>
      </c>
    </row>
    <row r="49" spans="1:38" x14ac:dyDescent="0.25">
      <c r="A49" t="s">
        <v>351</v>
      </c>
      <c r="B49" t="s">
        <v>442</v>
      </c>
      <c r="D49" t="s">
        <v>351</v>
      </c>
      <c r="E49" t="s">
        <v>442</v>
      </c>
      <c r="G49" t="s">
        <v>351</v>
      </c>
      <c r="H49" t="s">
        <v>442</v>
      </c>
      <c r="J49" t="s">
        <v>354</v>
      </c>
      <c r="K49" s="10">
        <v>44957.454930555556</v>
      </c>
    </row>
    <row r="50" spans="1:38" x14ac:dyDescent="0.25">
      <c r="A50" t="s">
        <v>353</v>
      </c>
      <c r="B50" s="15">
        <v>3.9802200000000001</v>
      </c>
      <c r="D50" t="s">
        <v>383</v>
      </c>
      <c r="E50" s="15">
        <v>18</v>
      </c>
      <c r="G50" t="s">
        <v>394</v>
      </c>
      <c r="H50" s="15">
        <v>0.30698999999999999</v>
      </c>
      <c r="J50" t="s">
        <v>399</v>
      </c>
      <c r="K50" t="s">
        <v>436</v>
      </c>
    </row>
    <row r="51" spans="1:38" x14ac:dyDescent="0.25">
      <c r="J51" t="s">
        <v>400</v>
      </c>
      <c r="L51">
        <v>1</v>
      </c>
      <c r="M51">
        <v>2</v>
      </c>
      <c r="N51">
        <v>3</v>
      </c>
      <c r="O51">
        <v>4</v>
      </c>
      <c r="P51">
        <v>5</v>
      </c>
      <c r="Q51">
        <v>6</v>
      </c>
      <c r="R51">
        <v>7</v>
      </c>
      <c r="S51">
        <v>8</v>
      </c>
      <c r="T51">
        <v>9</v>
      </c>
      <c r="U51">
        <v>10</v>
      </c>
      <c r="V51">
        <v>11</v>
      </c>
      <c r="W51">
        <v>12</v>
      </c>
      <c r="X51">
        <v>13</v>
      </c>
    </row>
    <row r="52" spans="1:38" x14ac:dyDescent="0.25">
      <c r="J52" t="s">
        <v>401</v>
      </c>
      <c r="L52">
        <v>0</v>
      </c>
      <c r="M52">
        <v>6.6</v>
      </c>
      <c r="N52">
        <v>13.2</v>
      </c>
      <c r="O52">
        <v>19.8</v>
      </c>
      <c r="P52">
        <v>26.4</v>
      </c>
      <c r="Q52">
        <v>33</v>
      </c>
      <c r="R52">
        <v>39.6</v>
      </c>
      <c r="S52">
        <v>46.2</v>
      </c>
      <c r="T52">
        <v>52.8</v>
      </c>
      <c r="U52">
        <v>59.4</v>
      </c>
      <c r="V52">
        <v>66</v>
      </c>
      <c r="W52">
        <v>72.599999999999994</v>
      </c>
      <c r="X52">
        <v>79.2</v>
      </c>
    </row>
    <row r="53" spans="1:38" x14ac:dyDescent="0.25">
      <c r="B53">
        <f>AVERAGE(B6,B10,B14,B18,B22,B26,B30,B34,B38,B42,B46)</f>
        <v>14.244424545454546</v>
      </c>
      <c r="E53">
        <f>AVERAGE(E6,E10,E14,E18,E22,E26,E30,E34,E38,E42,E46)</f>
        <v>77.927272727272722</v>
      </c>
      <c r="H53">
        <f>AVERAGE(H6,H10,H14,H18,H22,H26,H30,H34,H38,H42,H46)</f>
        <v>0.60375727272727275</v>
      </c>
      <c r="J53" t="s">
        <v>402</v>
      </c>
      <c r="L53">
        <v>214286</v>
      </c>
      <c r="M53">
        <v>54461</v>
      </c>
      <c r="N53">
        <v>75419</v>
      </c>
      <c r="O53">
        <v>102299</v>
      </c>
      <c r="P53">
        <v>144510</v>
      </c>
      <c r="Q53">
        <v>226480</v>
      </c>
      <c r="R53">
        <v>140520</v>
      </c>
      <c r="S53">
        <v>53622</v>
      </c>
      <c r="T53">
        <v>20536</v>
      </c>
      <c r="U53">
        <v>8520</v>
      </c>
      <c r="V53">
        <v>4183</v>
      </c>
      <c r="W53">
        <v>2368</v>
      </c>
      <c r="X53">
        <v>1372</v>
      </c>
    </row>
    <row r="54" spans="1:38" x14ac:dyDescent="0.25">
      <c r="B54">
        <f>STDEV(B46,B42,B38,B34,B30,B26,B22,B18,B14,B10,B6)</f>
        <v>6.6056188804734548</v>
      </c>
      <c r="E54">
        <f>STDEV(E46,E42,E38,E34,E30,E26,E22,E18,E14,E10,E6)</f>
        <v>36.37716566499072</v>
      </c>
      <c r="H54">
        <f>STDEV(H46,H42,H38,H34,H30,H26,H22,H18,H14,H10,H6)</f>
        <v>0.2000494314458755</v>
      </c>
      <c r="J54" t="s">
        <v>403</v>
      </c>
      <c r="L54">
        <v>20.440000000000001</v>
      </c>
      <c r="M54">
        <v>5.19</v>
      </c>
      <c r="N54">
        <v>7.19</v>
      </c>
      <c r="O54">
        <v>9.76</v>
      </c>
      <c r="P54">
        <v>13.78</v>
      </c>
      <c r="Q54">
        <v>21.6</v>
      </c>
      <c r="R54">
        <v>13.4</v>
      </c>
      <c r="S54">
        <v>5.1100000000000003</v>
      </c>
      <c r="T54">
        <v>1.96</v>
      </c>
      <c r="U54">
        <v>0.81</v>
      </c>
      <c r="V54">
        <v>0.4</v>
      </c>
      <c r="W54">
        <v>0.23</v>
      </c>
      <c r="X54">
        <v>0.13</v>
      </c>
    </row>
    <row r="55" spans="1:38" x14ac:dyDescent="0.25">
      <c r="J55" t="s">
        <v>404</v>
      </c>
      <c r="K55">
        <v>23.706790000000002</v>
      </c>
    </row>
    <row r="56" spans="1:38" x14ac:dyDescent="0.25">
      <c r="J56" t="s">
        <v>405</v>
      </c>
      <c r="K56">
        <v>29.795839999999998</v>
      </c>
    </row>
    <row r="58" spans="1:38" x14ac:dyDescent="0.25">
      <c r="J58" t="s">
        <v>354</v>
      </c>
      <c r="K58" s="10">
        <v>44957.454942129632</v>
      </c>
    </row>
    <row r="59" spans="1:38" x14ac:dyDescent="0.25">
      <c r="J59" t="s">
        <v>399</v>
      </c>
      <c r="K59" t="s">
        <v>437</v>
      </c>
    </row>
    <row r="60" spans="1:38" x14ac:dyDescent="0.25">
      <c r="J60" t="s">
        <v>400</v>
      </c>
      <c r="L60">
        <v>1</v>
      </c>
      <c r="M60">
        <v>2</v>
      </c>
      <c r="N60">
        <v>3</v>
      </c>
      <c r="O60">
        <v>4</v>
      </c>
      <c r="P60">
        <v>5</v>
      </c>
      <c r="Q60">
        <v>6</v>
      </c>
      <c r="R60">
        <v>7</v>
      </c>
      <c r="S60">
        <v>8</v>
      </c>
      <c r="T60">
        <v>9</v>
      </c>
      <c r="U60">
        <v>10</v>
      </c>
      <c r="V60">
        <v>11</v>
      </c>
      <c r="W60">
        <v>12</v>
      </c>
      <c r="X60">
        <v>13</v>
      </c>
      <c r="Y60">
        <v>14</v>
      </c>
      <c r="Z60">
        <v>15</v>
      </c>
      <c r="AA60">
        <v>16</v>
      </c>
      <c r="AB60">
        <v>17</v>
      </c>
      <c r="AC60">
        <v>18</v>
      </c>
      <c r="AD60">
        <v>19</v>
      </c>
      <c r="AE60">
        <v>20</v>
      </c>
      <c r="AF60">
        <v>21</v>
      </c>
      <c r="AG60">
        <v>22</v>
      </c>
      <c r="AH60">
        <v>23</v>
      </c>
      <c r="AI60">
        <v>24</v>
      </c>
      <c r="AJ60">
        <v>25</v>
      </c>
      <c r="AK60">
        <v>26</v>
      </c>
      <c r="AL60">
        <v>27</v>
      </c>
    </row>
    <row r="61" spans="1:38" x14ac:dyDescent="0.25">
      <c r="J61" t="s">
        <v>401</v>
      </c>
      <c r="L61">
        <v>0</v>
      </c>
      <c r="M61">
        <v>6.6</v>
      </c>
      <c r="N61">
        <v>13.2</v>
      </c>
      <c r="O61">
        <v>19.8</v>
      </c>
      <c r="P61">
        <v>26.4</v>
      </c>
      <c r="Q61">
        <v>33</v>
      </c>
      <c r="R61">
        <v>39.6</v>
      </c>
      <c r="S61">
        <v>46.2</v>
      </c>
      <c r="T61">
        <v>52.8</v>
      </c>
      <c r="U61">
        <v>59.4</v>
      </c>
      <c r="V61">
        <v>66</v>
      </c>
      <c r="W61">
        <v>72.599999999999994</v>
      </c>
      <c r="X61">
        <v>79.2</v>
      </c>
      <c r="Y61">
        <v>85.8</v>
      </c>
      <c r="Z61">
        <v>92.4</v>
      </c>
      <c r="AA61">
        <v>99</v>
      </c>
      <c r="AB61">
        <v>105.6</v>
      </c>
      <c r="AC61">
        <v>112.2</v>
      </c>
      <c r="AD61">
        <v>118.8</v>
      </c>
      <c r="AE61">
        <v>125.4</v>
      </c>
      <c r="AF61">
        <v>132</v>
      </c>
      <c r="AG61">
        <v>138.6</v>
      </c>
      <c r="AH61">
        <v>145.19999999999999</v>
      </c>
      <c r="AI61">
        <v>151.80000000000001</v>
      </c>
      <c r="AJ61">
        <v>158.4</v>
      </c>
      <c r="AK61">
        <v>165</v>
      </c>
      <c r="AL61">
        <v>171.6</v>
      </c>
    </row>
    <row r="62" spans="1:38" x14ac:dyDescent="0.25">
      <c r="J62" t="s">
        <v>402</v>
      </c>
      <c r="L62">
        <v>56796</v>
      </c>
      <c r="M62">
        <v>14123</v>
      </c>
      <c r="N62">
        <v>22850</v>
      </c>
      <c r="O62">
        <v>30370</v>
      </c>
      <c r="P62">
        <v>33611</v>
      </c>
      <c r="Q62">
        <v>36875</v>
      </c>
      <c r="R62">
        <v>36949</v>
      </c>
      <c r="S62">
        <v>37209</v>
      </c>
      <c r="T62">
        <v>36433</v>
      </c>
      <c r="U62">
        <v>35962</v>
      </c>
      <c r="V62">
        <v>34360</v>
      </c>
      <c r="W62">
        <v>34640</v>
      </c>
      <c r="X62">
        <v>32666</v>
      </c>
      <c r="Y62">
        <v>32659</v>
      </c>
      <c r="Z62">
        <v>33733</v>
      </c>
      <c r="AA62">
        <v>33412</v>
      </c>
      <c r="AB62">
        <v>34507</v>
      </c>
      <c r="AC62">
        <v>33968</v>
      </c>
      <c r="AD62">
        <v>33467</v>
      </c>
      <c r="AE62">
        <v>33877</v>
      </c>
      <c r="AF62">
        <v>35449</v>
      </c>
      <c r="AG62">
        <v>37395</v>
      </c>
      <c r="AH62">
        <v>39540</v>
      </c>
      <c r="AI62">
        <v>41124</v>
      </c>
      <c r="AJ62">
        <v>48823</v>
      </c>
      <c r="AK62">
        <v>60242</v>
      </c>
      <c r="AL62">
        <v>107536</v>
      </c>
    </row>
    <row r="63" spans="1:38" x14ac:dyDescent="0.25">
      <c r="J63" t="s">
        <v>403</v>
      </c>
      <c r="L63">
        <v>5.42</v>
      </c>
      <c r="M63">
        <v>1.35</v>
      </c>
      <c r="N63">
        <v>2.1800000000000002</v>
      </c>
      <c r="O63">
        <v>2.9</v>
      </c>
      <c r="P63">
        <v>3.21</v>
      </c>
      <c r="Q63">
        <v>3.52</v>
      </c>
      <c r="R63">
        <v>3.52</v>
      </c>
      <c r="S63">
        <v>3.55</v>
      </c>
      <c r="T63">
        <v>3.47</v>
      </c>
      <c r="U63">
        <v>3.43</v>
      </c>
      <c r="V63">
        <v>3.28</v>
      </c>
      <c r="W63">
        <v>3.3</v>
      </c>
      <c r="X63">
        <v>3.12</v>
      </c>
      <c r="Y63">
        <v>3.11</v>
      </c>
      <c r="Z63">
        <v>3.22</v>
      </c>
      <c r="AA63">
        <v>3.19</v>
      </c>
      <c r="AB63">
        <v>3.29</v>
      </c>
      <c r="AC63">
        <v>3.24</v>
      </c>
      <c r="AD63">
        <v>3.19</v>
      </c>
      <c r="AE63">
        <v>3.23</v>
      </c>
      <c r="AF63">
        <v>3.38</v>
      </c>
      <c r="AG63">
        <v>3.57</v>
      </c>
      <c r="AH63">
        <v>3.77</v>
      </c>
      <c r="AI63">
        <v>3.92</v>
      </c>
      <c r="AJ63">
        <v>4.66</v>
      </c>
      <c r="AK63">
        <v>5.75</v>
      </c>
      <c r="AL63">
        <v>10.26</v>
      </c>
    </row>
    <row r="64" spans="1:38" x14ac:dyDescent="0.25">
      <c r="J64" t="s">
        <v>404</v>
      </c>
      <c r="K64">
        <v>95.931010000000001</v>
      </c>
    </row>
    <row r="65" spans="10:26" x14ac:dyDescent="0.25">
      <c r="J65" t="s">
        <v>405</v>
      </c>
      <c r="K65">
        <v>101.42466</v>
      </c>
    </row>
    <row r="67" spans="10:26" x14ac:dyDescent="0.25">
      <c r="J67" t="s">
        <v>354</v>
      </c>
      <c r="K67" s="10">
        <v>44957.454953703702</v>
      </c>
    </row>
    <row r="68" spans="10:26" x14ac:dyDescent="0.25">
      <c r="J68" t="s">
        <v>399</v>
      </c>
      <c r="K68" t="s">
        <v>438</v>
      </c>
    </row>
    <row r="69" spans="10:26" x14ac:dyDescent="0.25">
      <c r="J69" t="s">
        <v>400</v>
      </c>
      <c r="L69">
        <v>1</v>
      </c>
      <c r="M69">
        <v>2</v>
      </c>
      <c r="N69">
        <v>3</v>
      </c>
      <c r="O69">
        <v>4</v>
      </c>
      <c r="P69">
        <v>5</v>
      </c>
      <c r="Q69">
        <v>6</v>
      </c>
      <c r="R69">
        <v>7</v>
      </c>
      <c r="S69">
        <v>8</v>
      </c>
      <c r="T69">
        <v>9</v>
      </c>
      <c r="U69">
        <v>10</v>
      </c>
      <c r="V69">
        <v>11</v>
      </c>
      <c r="W69">
        <v>12</v>
      </c>
      <c r="X69">
        <v>13</v>
      </c>
      <c r="Y69">
        <v>14</v>
      </c>
      <c r="Z69">
        <v>15</v>
      </c>
    </row>
    <row r="70" spans="10:26" x14ac:dyDescent="0.25">
      <c r="J70" t="s">
        <v>401</v>
      </c>
      <c r="L70">
        <v>0</v>
      </c>
      <c r="M70">
        <v>6.6</v>
      </c>
      <c r="N70">
        <v>13.2</v>
      </c>
      <c r="O70">
        <v>19.8</v>
      </c>
      <c r="P70">
        <v>26.4</v>
      </c>
      <c r="Q70">
        <v>33</v>
      </c>
      <c r="R70">
        <v>39.6</v>
      </c>
      <c r="S70">
        <v>46.2</v>
      </c>
      <c r="T70">
        <v>52.8</v>
      </c>
      <c r="U70">
        <v>59.4</v>
      </c>
      <c r="V70">
        <v>66</v>
      </c>
      <c r="W70">
        <v>72.599999999999994</v>
      </c>
      <c r="X70">
        <v>79.2</v>
      </c>
      <c r="Y70">
        <v>85.8</v>
      </c>
      <c r="Z70">
        <v>92.4</v>
      </c>
    </row>
    <row r="71" spans="10:26" x14ac:dyDescent="0.25">
      <c r="J71" t="s">
        <v>402</v>
      </c>
      <c r="L71">
        <v>87528</v>
      </c>
      <c r="M71">
        <v>26459</v>
      </c>
      <c r="N71">
        <v>43693</v>
      </c>
      <c r="O71">
        <v>71144</v>
      </c>
      <c r="P71">
        <v>88573</v>
      </c>
      <c r="Q71">
        <v>92068</v>
      </c>
      <c r="R71">
        <v>92625</v>
      </c>
      <c r="S71">
        <v>84463</v>
      </c>
      <c r="T71">
        <v>75376</v>
      </c>
      <c r="U71">
        <v>67368</v>
      </c>
      <c r="V71">
        <v>63169</v>
      </c>
      <c r="W71">
        <v>60779</v>
      </c>
      <c r="X71">
        <v>59328</v>
      </c>
      <c r="Y71">
        <v>58066</v>
      </c>
      <c r="Z71">
        <v>77937</v>
      </c>
    </row>
    <row r="72" spans="10:26" x14ac:dyDescent="0.25">
      <c r="J72" t="s">
        <v>403</v>
      </c>
      <c r="L72">
        <v>8.35</v>
      </c>
      <c r="M72">
        <v>2.52</v>
      </c>
      <c r="N72">
        <v>4.17</v>
      </c>
      <c r="O72">
        <v>6.78</v>
      </c>
      <c r="P72">
        <v>8.4499999999999993</v>
      </c>
      <c r="Q72">
        <v>8.7799999999999994</v>
      </c>
      <c r="R72">
        <v>8.83</v>
      </c>
      <c r="S72">
        <v>8.06</v>
      </c>
      <c r="T72">
        <v>7.19</v>
      </c>
      <c r="U72">
        <v>6.42</v>
      </c>
      <c r="V72">
        <v>6.02</v>
      </c>
      <c r="W72">
        <v>5.8</v>
      </c>
      <c r="X72">
        <v>5.66</v>
      </c>
      <c r="Y72">
        <v>5.54</v>
      </c>
      <c r="Z72">
        <v>7.43</v>
      </c>
    </row>
    <row r="73" spans="10:26" x14ac:dyDescent="0.25">
      <c r="J73" t="s">
        <v>404</v>
      </c>
      <c r="K73">
        <v>46.302970000000002</v>
      </c>
    </row>
    <row r="74" spans="10:26" x14ac:dyDescent="0.25">
      <c r="J74" t="s">
        <v>405</v>
      </c>
      <c r="K74">
        <v>50.520040000000002</v>
      </c>
    </row>
    <row r="76" spans="10:26" x14ac:dyDescent="0.25">
      <c r="J76" t="s">
        <v>354</v>
      </c>
      <c r="K76" s="10">
        <v>44957.454965277779</v>
      </c>
    </row>
    <row r="77" spans="10:26" x14ac:dyDescent="0.25">
      <c r="J77" t="s">
        <v>399</v>
      </c>
      <c r="K77" t="s">
        <v>439</v>
      </c>
    </row>
    <row r="78" spans="10:26" x14ac:dyDescent="0.25">
      <c r="J78" t="s">
        <v>400</v>
      </c>
      <c r="L78">
        <v>1</v>
      </c>
      <c r="M78">
        <v>2</v>
      </c>
      <c r="N78">
        <v>3</v>
      </c>
      <c r="O78">
        <v>4</v>
      </c>
      <c r="P78">
        <v>5</v>
      </c>
      <c r="Q78">
        <v>6</v>
      </c>
      <c r="R78">
        <v>7</v>
      </c>
      <c r="S78">
        <v>8</v>
      </c>
      <c r="T78">
        <v>9</v>
      </c>
      <c r="U78">
        <v>10</v>
      </c>
      <c r="V78">
        <v>11</v>
      </c>
    </row>
    <row r="79" spans="10:26" x14ac:dyDescent="0.25">
      <c r="J79" t="s">
        <v>401</v>
      </c>
      <c r="L79">
        <v>0</v>
      </c>
      <c r="M79">
        <v>6.6</v>
      </c>
      <c r="N79">
        <v>13.2</v>
      </c>
      <c r="O79">
        <v>19.8</v>
      </c>
      <c r="P79">
        <v>26.4</v>
      </c>
      <c r="Q79">
        <v>33</v>
      </c>
      <c r="R79">
        <v>39.6</v>
      </c>
      <c r="S79">
        <v>46.2</v>
      </c>
      <c r="T79">
        <v>52.8</v>
      </c>
      <c r="U79">
        <v>59.4</v>
      </c>
      <c r="V79">
        <v>66</v>
      </c>
    </row>
    <row r="80" spans="10:26" x14ac:dyDescent="0.25">
      <c r="J80" t="s">
        <v>402</v>
      </c>
      <c r="L80">
        <v>276336</v>
      </c>
      <c r="M80">
        <v>42871</v>
      </c>
      <c r="N80">
        <v>58618</v>
      </c>
      <c r="O80">
        <v>105062</v>
      </c>
      <c r="P80">
        <v>143858</v>
      </c>
      <c r="Q80">
        <v>115700</v>
      </c>
      <c r="R80">
        <v>86755</v>
      </c>
      <c r="S80">
        <v>66800</v>
      </c>
      <c r="T80">
        <v>52332</v>
      </c>
      <c r="U80">
        <v>46606</v>
      </c>
      <c r="V80">
        <v>53638</v>
      </c>
    </row>
    <row r="81" spans="10:31" x14ac:dyDescent="0.25">
      <c r="J81" t="s">
        <v>403</v>
      </c>
      <c r="L81">
        <v>26.35</v>
      </c>
      <c r="M81">
        <v>4.09</v>
      </c>
      <c r="N81">
        <v>5.59</v>
      </c>
      <c r="O81">
        <v>10.02</v>
      </c>
      <c r="P81">
        <v>13.72</v>
      </c>
      <c r="Q81">
        <v>11.03</v>
      </c>
      <c r="R81">
        <v>8.27</v>
      </c>
      <c r="S81">
        <v>6.37</v>
      </c>
      <c r="T81">
        <v>4.99</v>
      </c>
      <c r="U81">
        <v>4.4400000000000004</v>
      </c>
      <c r="V81">
        <v>5.12</v>
      </c>
    </row>
    <row r="82" spans="10:31" x14ac:dyDescent="0.25">
      <c r="J82" t="s">
        <v>404</v>
      </c>
      <c r="K82">
        <v>25.12567</v>
      </c>
    </row>
    <row r="83" spans="10:31" x14ac:dyDescent="0.25">
      <c r="J83" t="s">
        <v>405</v>
      </c>
      <c r="K83">
        <v>34.116570000000003</v>
      </c>
    </row>
    <row r="85" spans="10:31" x14ac:dyDescent="0.25">
      <c r="J85" t="s">
        <v>354</v>
      </c>
      <c r="K85" s="10">
        <v>44957.454976851855</v>
      </c>
    </row>
    <row r="86" spans="10:31" x14ac:dyDescent="0.25">
      <c r="J86" t="s">
        <v>399</v>
      </c>
      <c r="K86" t="s">
        <v>440</v>
      </c>
    </row>
    <row r="87" spans="10:31" x14ac:dyDescent="0.25">
      <c r="J87" t="s">
        <v>400</v>
      </c>
      <c r="L87">
        <v>1</v>
      </c>
      <c r="M87">
        <v>2</v>
      </c>
      <c r="N87">
        <v>3</v>
      </c>
      <c r="O87">
        <v>4</v>
      </c>
      <c r="P87">
        <v>5</v>
      </c>
      <c r="Q87">
        <v>6</v>
      </c>
      <c r="R87">
        <v>7</v>
      </c>
      <c r="S87">
        <v>8</v>
      </c>
      <c r="T87">
        <v>9</v>
      </c>
      <c r="U87">
        <v>10</v>
      </c>
      <c r="V87">
        <v>11</v>
      </c>
    </row>
    <row r="88" spans="10:31" x14ac:dyDescent="0.25">
      <c r="J88" t="s">
        <v>401</v>
      </c>
      <c r="L88">
        <v>0</v>
      </c>
      <c r="M88">
        <v>6.6</v>
      </c>
      <c r="N88">
        <v>13.2</v>
      </c>
      <c r="O88">
        <v>19.8</v>
      </c>
      <c r="P88">
        <v>26.4</v>
      </c>
      <c r="Q88">
        <v>33</v>
      </c>
      <c r="R88">
        <v>39.6</v>
      </c>
      <c r="S88">
        <v>46.2</v>
      </c>
      <c r="T88">
        <v>52.8</v>
      </c>
      <c r="U88">
        <v>59.4</v>
      </c>
      <c r="V88">
        <v>66</v>
      </c>
    </row>
    <row r="89" spans="10:31" x14ac:dyDescent="0.25">
      <c r="J89" t="s">
        <v>402</v>
      </c>
      <c r="L89">
        <v>375953</v>
      </c>
      <c r="M89">
        <v>65259</v>
      </c>
      <c r="N89">
        <v>100052</v>
      </c>
      <c r="O89">
        <v>189600</v>
      </c>
      <c r="P89">
        <v>185916</v>
      </c>
      <c r="Q89">
        <v>81067</v>
      </c>
      <c r="R89">
        <v>28094</v>
      </c>
      <c r="S89">
        <v>12045</v>
      </c>
      <c r="T89">
        <v>5557</v>
      </c>
      <c r="U89">
        <v>3079</v>
      </c>
      <c r="V89">
        <v>1954</v>
      </c>
    </row>
    <row r="90" spans="10:31" x14ac:dyDescent="0.25">
      <c r="J90" t="s">
        <v>403</v>
      </c>
      <c r="L90">
        <v>35.85</v>
      </c>
      <c r="M90">
        <v>6.22</v>
      </c>
      <c r="N90">
        <v>9.5399999999999991</v>
      </c>
      <c r="O90">
        <v>18.079999999999998</v>
      </c>
      <c r="P90">
        <v>17.73</v>
      </c>
      <c r="Q90">
        <v>7.73</v>
      </c>
      <c r="R90">
        <v>2.68</v>
      </c>
      <c r="S90">
        <v>1.1499999999999999</v>
      </c>
      <c r="T90">
        <v>0.53</v>
      </c>
      <c r="U90">
        <v>0.28999999999999998</v>
      </c>
      <c r="V90">
        <v>0.19</v>
      </c>
    </row>
    <row r="91" spans="10:31" x14ac:dyDescent="0.25">
      <c r="J91" t="s">
        <v>404</v>
      </c>
      <c r="K91">
        <v>14.65143</v>
      </c>
    </row>
    <row r="92" spans="10:31" x14ac:dyDescent="0.25">
      <c r="J92" t="s">
        <v>405</v>
      </c>
      <c r="K92">
        <v>22.84064</v>
      </c>
    </row>
    <row r="94" spans="10:31" x14ac:dyDescent="0.25">
      <c r="J94" t="s">
        <v>354</v>
      </c>
      <c r="K94" s="10">
        <v>44957.45921296296</v>
      </c>
    </row>
    <row r="95" spans="10:31" x14ac:dyDescent="0.25">
      <c r="J95" t="s">
        <v>399</v>
      </c>
      <c r="K95" t="s">
        <v>441</v>
      </c>
    </row>
    <row r="96" spans="10:31" x14ac:dyDescent="0.25">
      <c r="J96" t="s">
        <v>400</v>
      </c>
      <c r="L96">
        <v>1</v>
      </c>
      <c r="M96">
        <v>2</v>
      </c>
      <c r="N96">
        <v>3</v>
      </c>
      <c r="O96">
        <v>4</v>
      </c>
      <c r="P96">
        <v>5</v>
      </c>
      <c r="Q96">
        <v>6</v>
      </c>
      <c r="R96">
        <v>7</v>
      </c>
      <c r="S96">
        <v>8</v>
      </c>
      <c r="T96">
        <v>9</v>
      </c>
      <c r="U96">
        <v>10</v>
      </c>
      <c r="V96">
        <v>11</v>
      </c>
      <c r="W96">
        <v>12</v>
      </c>
      <c r="X96">
        <v>13</v>
      </c>
      <c r="Y96">
        <v>14</v>
      </c>
      <c r="Z96">
        <v>15</v>
      </c>
      <c r="AA96">
        <v>16</v>
      </c>
      <c r="AB96">
        <v>17</v>
      </c>
      <c r="AC96">
        <v>18</v>
      </c>
      <c r="AD96">
        <v>19</v>
      </c>
      <c r="AE96">
        <v>20</v>
      </c>
    </row>
    <row r="97" spans="10:31" x14ac:dyDescent="0.25">
      <c r="J97" t="s">
        <v>401</v>
      </c>
      <c r="L97">
        <v>0</v>
      </c>
      <c r="M97">
        <v>1</v>
      </c>
      <c r="N97">
        <v>2</v>
      </c>
      <c r="O97">
        <v>3</v>
      </c>
      <c r="P97">
        <v>4</v>
      </c>
      <c r="Q97">
        <v>5</v>
      </c>
      <c r="R97">
        <v>6</v>
      </c>
      <c r="S97">
        <v>7</v>
      </c>
      <c r="T97">
        <v>8</v>
      </c>
      <c r="U97">
        <v>9</v>
      </c>
      <c r="V97">
        <v>10</v>
      </c>
      <c r="W97">
        <v>11</v>
      </c>
      <c r="X97">
        <v>12</v>
      </c>
      <c r="Y97">
        <v>13</v>
      </c>
      <c r="Z97">
        <v>14</v>
      </c>
      <c r="AA97">
        <v>15</v>
      </c>
      <c r="AB97">
        <v>16</v>
      </c>
      <c r="AC97">
        <v>17</v>
      </c>
      <c r="AD97">
        <v>18</v>
      </c>
      <c r="AE97">
        <v>19</v>
      </c>
    </row>
    <row r="98" spans="10:31" x14ac:dyDescent="0.25">
      <c r="J98" t="s">
        <v>402</v>
      </c>
      <c r="L98">
        <v>12001</v>
      </c>
      <c r="M98">
        <v>1008</v>
      </c>
      <c r="N98">
        <v>3340</v>
      </c>
      <c r="O98">
        <v>8093</v>
      </c>
      <c r="P98">
        <v>15962</v>
      </c>
      <c r="Q98">
        <v>34679</v>
      </c>
      <c r="R98">
        <v>64329</v>
      </c>
      <c r="S98">
        <v>77821</v>
      </c>
      <c r="T98">
        <v>75852</v>
      </c>
      <c r="U98">
        <v>71774</v>
      </c>
      <c r="V98">
        <v>68930</v>
      </c>
      <c r="W98">
        <v>63451</v>
      </c>
      <c r="X98">
        <v>58958</v>
      </c>
      <c r="Y98">
        <v>59642</v>
      </c>
      <c r="Z98">
        <v>60724</v>
      </c>
      <c r="AA98">
        <v>59857</v>
      </c>
      <c r="AB98">
        <v>60601</v>
      </c>
      <c r="AC98">
        <v>61107</v>
      </c>
      <c r="AD98">
        <v>67750</v>
      </c>
      <c r="AE98">
        <v>122697</v>
      </c>
    </row>
    <row r="99" spans="10:31" x14ac:dyDescent="0.25">
      <c r="J99" t="s">
        <v>403</v>
      </c>
      <c r="L99">
        <v>1.1399999999999999</v>
      </c>
      <c r="M99">
        <v>0.1</v>
      </c>
      <c r="N99">
        <v>0.32</v>
      </c>
      <c r="O99">
        <v>0.77</v>
      </c>
      <c r="P99">
        <v>1.52</v>
      </c>
      <c r="Q99">
        <v>3.31</v>
      </c>
      <c r="R99">
        <v>6.13</v>
      </c>
      <c r="S99">
        <v>7.42</v>
      </c>
      <c r="T99">
        <v>7.23</v>
      </c>
      <c r="U99">
        <v>6.84</v>
      </c>
      <c r="V99">
        <v>6.57</v>
      </c>
      <c r="W99">
        <v>6.05</v>
      </c>
      <c r="X99">
        <v>5.62</v>
      </c>
      <c r="Y99">
        <v>5.69</v>
      </c>
      <c r="Z99">
        <v>5.79</v>
      </c>
      <c r="AA99">
        <v>5.71</v>
      </c>
      <c r="AB99">
        <v>5.78</v>
      </c>
      <c r="AC99">
        <v>5.83</v>
      </c>
      <c r="AD99">
        <v>6.46</v>
      </c>
      <c r="AE99">
        <v>11.7</v>
      </c>
    </row>
    <row r="100" spans="10:31" x14ac:dyDescent="0.25">
      <c r="J100" t="s">
        <v>404</v>
      </c>
      <c r="K100">
        <v>12.044890000000001</v>
      </c>
    </row>
    <row r="101" spans="10:31" x14ac:dyDescent="0.25">
      <c r="J101" t="s">
        <v>405</v>
      </c>
      <c r="K101">
        <v>12.184340000000001</v>
      </c>
    </row>
    <row r="103" spans="10:31" x14ac:dyDescent="0.25">
      <c r="J103" t="s">
        <v>354</v>
      </c>
      <c r="K103" s="10">
        <v>44957.459224537037</v>
      </c>
    </row>
    <row r="104" spans="10:31" x14ac:dyDescent="0.25">
      <c r="J104" t="s">
        <v>399</v>
      </c>
      <c r="K104" t="s">
        <v>442</v>
      </c>
    </row>
    <row r="105" spans="10:31" x14ac:dyDescent="0.25">
      <c r="J105" t="s">
        <v>400</v>
      </c>
      <c r="L105">
        <v>1</v>
      </c>
      <c r="M105">
        <v>2</v>
      </c>
      <c r="N105">
        <v>3</v>
      </c>
      <c r="O105">
        <v>4</v>
      </c>
      <c r="P105">
        <v>5</v>
      </c>
      <c r="Q105">
        <v>6</v>
      </c>
      <c r="R105">
        <v>7</v>
      </c>
      <c r="S105">
        <v>8</v>
      </c>
      <c r="T105">
        <v>9</v>
      </c>
      <c r="U105">
        <v>10</v>
      </c>
      <c r="V105">
        <v>11</v>
      </c>
      <c r="W105">
        <v>12</v>
      </c>
      <c r="X105">
        <v>13</v>
      </c>
      <c r="Y105">
        <v>14</v>
      </c>
      <c r="Z105">
        <v>15</v>
      </c>
      <c r="AA105">
        <v>16</v>
      </c>
      <c r="AB105">
        <v>17</v>
      </c>
      <c r="AC105">
        <v>18</v>
      </c>
      <c r="AD105">
        <v>19</v>
      </c>
    </row>
    <row r="106" spans="10:31" x14ac:dyDescent="0.25">
      <c r="J106" t="s">
        <v>401</v>
      </c>
      <c r="L106">
        <v>0</v>
      </c>
      <c r="M106">
        <v>1</v>
      </c>
      <c r="N106">
        <v>2</v>
      </c>
      <c r="O106">
        <v>3</v>
      </c>
      <c r="P106">
        <v>4</v>
      </c>
      <c r="Q106">
        <v>5</v>
      </c>
      <c r="R106">
        <v>6</v>
      </c>
      <c r="S106">
        <v>7</v>
      </c>
      <c r="T106">
        <v>8</v>
      </c>
      <c r="U106">
        <v>9</v>
      </c>
      <c r="V106">
        <v>10</v>
      </c>
      <c r="W106">
        <v>11</v>
      </c>
      <c r="X106">
        <v>12</v>
      </c>
      <c r="Y106">
        <v>13</v>
      </c>
      <c r="Z106">
        <v>14</v>
      </c>
      <c r="AA106">
        <v>15</v>
      </c>
      <c r="AB106">
        <v>16</v>
      </c>
      <c r="AC106">
        <v>17</v>
      </c>
      <c r="AD106">
        <v>18</v>
      </c>
    </row>
    <row r="107" spans="10:31" x14ac:dyDescent="0.25">
      <c r="J107" t="s">
        <v>402</v>
      </c>
      <c r="L107">
        <v>36882</v>
      </c>
      <c r="M107">
        <v>1718</v>
      </c>
      <c r="N107">
        <v>4562</v>
      </c>
      <c r="O107">
        <v>8131</v>
      </c>
      <c r="P107">
        <v>12000</v>
      </c>
      <c r="Q107">
        <v>16730</v>
      </c>
      <c r="R107">
        <v>24125</v>
      </c>
      <c r="S107">
        <v>34419</v>
      </c>
      <c r="T107">
        <v>53119</v>
      </c>
      <c r="U107">
        <v>74188</v>
      </c>
      <c r="V107">
        <v>74507</v>
      </c>
      <c r="W107">
        <v>73316</v>
      </c>
      <c r="X107">
        <v>69687</v>
      </c>
      <c r="Y107">
        <v>67968</v>
      </c>
      <c r="Z107">
        <v>69908</v>
      </c>
      <c r="AA107">
        <v>71330</v>
      </c>
      <c r="AB107">
        <v>78904</v>
      </c>
      <c r="AC107">
        <v>99475</v>
      </c>
      <c r="AD107">
        <v>177607</v>
      </c>
    </row>
    <row r="108" spans="10:31" x14ac:dyDescent="0.25">
      <c r="J108" t="s">
        <v>403</v>
      </c>
      <c r="L108">
        <v>3.52</v>
      </c>
      <c r="M108">
        <v>0.16</v>
      </c>
      <c r="N108">
        <v>0.44</v>
      </c>
      <c r="O108">
        <v>0.78</v>
      </c>
      <c r="P108">
        <v>1.1399999999999999</v>
      </c>
      <c r="Q108">
        <v>1.6</v>
      </c>
      <c r="R108">
        <v>2.2999999999999998</v>
      </c>
      <c r="S108">
        <v>3.28</v>
      </c>
      <c r="T108">
        <v>5.07</v>
      </c>
      <c r="U108">
        <v>7.08</v>
      </c>
      <c r="V108">
        <v>7.11</v>
      </c>
      <c r="W108">
        <v>6.99</v>
      </c>
      <c r="X108">
        <v>6.65</v>
      </c>
      <c r="Y108">
        <v>6.48</v>
      </c>
      <c r="Z108">
        <v>6.67</v>
      </c>
      <c r="AA108">
        <v>6.8</v>
      </c>
      <c r="AB108">
        <v>7.52</v>
      </c>
      <c r="AC108">
        <v>9.49</v>
      </c>
      <c r="AD108">
        <v>16.940000000000001</v>
      </c>
    </row>
    <row r="109" spans="10:31" x14ac:dyDescent="0.25">
      <c r="J109" t="s">
        <v>404</v>
      </c>
      <c r="K109">
        <v>12.50812</v>
      </c>
    </row>
    <row r="110" spans="10:31" x14ac:dyDescent="0.25">
      <c r="J110" t="s">
        <v>405</v>
      </c>
      <c r="K110">
        <v>12.96411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9B3B-795B-42AB-A3D9-5A8E3404CFF2}">
  <dimension ref="A1:M155"/>
  <sheetViews>
    <sheetView topLeftCell="C1" workbookViewId="0">
      <selection activeCell="H109" sqref="H109"/>
    </sheetView>
  </sheetViews>
  <sheetFormatPr defaultRowHeight="15" x14ac:dyDescent="0.25"/>
  <cols>
    <col min="1" max="1" width="21.7109375" bestFit="1" customWidth="1"/>
    <col min="2" max="2" width="46.7109375" bestFit="1" customWidth="1"/>
    <col min="4" max="4" width="21.7109375" bestFit="1" customWidth="1"/>
    <col min="5" max="5" width="46.7109375" bestFit="1" customWidth="1"/>
    <col min="7" max="7" width="21.7109375" bestFit="1" customWidth="1"/>
    <col min="8" max="8" width="46.7109375" bestFit="1" customWidth="1"/>
    <col min="10" max="10" width="46.7109375" bestFit="1" customWidth="1"/>
  </cols>
  <sheetData>
    <row r="1" spans="1:13" x14ac:dyDescent="0.25">
      <c r="A1" t="s">
        <v>444</v>
      </c>
      <c r="D1" t="s">
        <v>465</v>
      </c>
      <c r="G1" s="12" t="s">
        <v>466</v>
      </c>
    </row>
    <row r="3" spans="1:13" x14ac:dyDescent="0.25">
      <c r="A3" t="s">
        <v>354</v>
      </c>
      <c r="B3" s="10">
        <v>44957.623310185183</v>
      </c>
      <c r="D3" t="s">
        <v>354</v>
      </c>
      <c r="E3" s="10">
        <v>44957.623159722221</v>
      </c>
      <c r="G3" t="s">
        <v>350</v>
      </c>
      <c r="H3" s="10">
        <v>44957.622916666667</v>
      </c>
    </row>
    <row r="4" spans="1:13" x14ac:dyDescent="0.25">
      <c r="A4" t="s">
        <v>351</v>
      </c>
      <c r="B4" t="s">
        <v>445</v>
      </c>
      <c r="D4" t="s">
        <v>351</v>
      </c>
      <c r="E4" t="s">
        <v>445</v>
      </c>
      <c r="G4" t="s">
        <v>351</v>
      </c>
      <c r="H4" t="s">
        <v>445</v>
      </c>
    </row>
    <row r="5" spans="1:13" x14ac:dyDescent="0.25">
      <c r="A5" t="s">
        <v>353</v>
      </c>
      <c r="B5">
        <v>2.7951100000000002</v>
      </c>
      <c r="D5" t="s">
        <v>353</v>
      </c>
      <c r="E5">
        <v>8.2375799999999995</v>
      </c>
      <c r="G5" t="s">
        <v>353</v>
      </c>
      <c r="H5">
        <v>2.7951100000000002</v>
      </c>
    </row>
    <row r="7" spans="1:13" x14ac:dyDescent="0.25">
      <c r="A7" t="s">
        <v>354</v>
      </c>
      <c r="B7" s="10">
        <v>44957.62332175926</v>
      </c>
      <c r="D7" t="s">
        <v>354</v>
      </c>
      <c r="E7" s="10">
        <v>44957.623171296298</v>
      </c>
      <c r="G7" t="s">
        <v>354</v>
      </c>
      <c r="H7" s="10">
        <v>44957.622916666667</v>
      </c>
    </row>
    <row r="8" spans="1:13" x14ac:dyDescent="0.25">
      <c r="A8" t="s">
        <v>351</v>
      </c>
      <c r="B8" t="s">
        <v>446</v>
      </c>
      <c r="D8" t="s">
        <v>351</v>
      </c>
      <c r="E8" t="s">
        <v>446</v>
      </c>
      <c r="G8" t="s">
        <v>351</v>
      </c>
      <c r="H8" t="s">
        <v>446</v>
      </c>
    </row>
    <row r="9" spans="1:13" x14ac:dyDescent="0.25">
      <c r="A9" t="s">
        <v>353</v>
      </c>
      <c r="B9">
        <v>3.58792</v>
      </c>
      <c r="D9" t="s">
        <v>353</v>
      </c>
      <c r="E9">
        <v>9.2716100000000008</v>
      </c>
      <c r="G9" t="s">
        <v>353</v>
      </c>
      <c r="H9">
        <v>3.01654</v>
      </c>
      <c r="K9" t="s">
        <v>491</v>
      </c>
      <c r="L9" t="s">
        <v>492</v>
      </c>
      <c r="M9" t="s">
        <v>493</v>
      </c>
    </row>
    <row r="10" spans="1:13" x14ac:dyDescent="0.25">
      <c r="J10" t="s">
        <v>445</v>
      </c>
      <c r="K10" s="23">
        <v>2.7951100000000002</v>
      </c>
      <c r="L10" s="23">
        <v>3.01654</v>
      </c>
      <c r="M10" s="23">
        <v>1.6852</v>
      </c>
    </row>
    <row r="11" spans="1:13" x14ac:dyDescent="0.25">
      <c r="A11" t="s">
        <v>354</v>
      </c>
      <c r="B11" s="10">
        <v>44957.62332175926</v>
      </c>
      <c r="D11" t="s">
        <v>354</v>
      </c>
      <c r="E11" s="10">
        <v>44957.623171296298</v>
      </c>
      <c r="G11" t="s">
        <v>354</v>
      </c>
      <c r="H11" s="10">
        <v>44957.622916666667</v>
      </c>
      <c r="J11" t="s">
        <v>448</v>
      </c>
      <c r="K11" s="23">
        <v>5.6900700000000004</v>
      </c>
      <c r="L11" s="23">
        <v>5.4297800000000001</v>
      </c>
      <c r="M11" s="23">
        <v>1.0581799999999999</v>
      </c>
    </row>
    <row r="12" spans="1:13" x14ac:dyDescent="0.25">
      <c r="A12" t="s">
        <v>351</v>
      </c>
      <c r="B12" t="s">
        <v>447</v>
      </c>
      <c r="D12" t="s">
        <v>351</v>
      </c>
      <c r="E12" t="s">
        <v>447</v>
      </c>
      <c r="G12" t="s">
        <v>351</v>
      </c>
      <c r="H12" t="s">
        <v>447</v>
      </c>
      <c r="J12" t="s">
        <v>451</v>
      </c>
      <c r="K12" s="23">
        <v>1.5884499999999999</v>
      </c>
      <c r="L12" s="23">
        <v>2.5867599999999999</v>
      </c>
      <c r="M12" s="23">
        <v>1.8926099999999999</v>
      </c>
    </row>
    <row r="13" spans="1:13" x14ac:dyDescent="0.25">
      <c r="A13" t="s">
        <v>353</v>
      </c>
      <c r="B13">
        <v>1.6852</v>
      </c>
      <c r="D13" t="s">
        <v>353</v>
      </c>
      <c r="E13">
        <v>3.1978900000000001</v>
      </c>
      <c r="G13" t="s">
        <v>353</v>
      </c>
      <c r="H13">
        <v>1.6852</v>
      </c>
      <c r="J13" t="s">
        <v>454</v>
      </c>
      <c r="K13" s="23">
        <v>1.06755</v>
      </c>
      <c r="L13" s="23">
        <v>1.6211199999999999</v>
      </c>
      <c r="M13" s="23">
        <v>0.51334000000000002</v>
      </c>
    </row>
    <row r="14" spans="1:13" x14ac:dyDescent="0.25">
      <c r="J14" t="s">
        <v>358</v>
      </c>
      <c r="K14" s="24">
        <v>0.27549000000000001</v>
      </c>
      <c r="L14" s="23">
        <v>0.86826000000000003</v>
      </c>
      <c r="M14" s="23">
        <v>0.73443999999999998</v>
      </c>
    </row>
    <row r="15" spans="1:13" x14ac:dyDescent="0.25">
      <c r="A15" t="s">
        <v>354</v>
      </c>
      <c r="B15" s="10">
        <v>44957.62332175926</v>
      </c>
      <c r="D15" t="s">
        <v>354</v>
      </c>
      <c r="E15" s="10">
        <v>44957.623171296298</v>
      </c>
      <c r="G15" t="s">
        <v>354</v>
      </c>
      <c r="H15" s="10">
        <v>44957.622928240744</v>
      </c>
      <c r="J15" t="s">
        <v>359</v>
      </c>
      <c r="K15" s="23">
        <v>3.40381</v>
      </c>
      <c r="L15" s="24">
        <v>9.6792899999999999</v>
      </c>
      <c r="M15" s="23">
        <v>0.83704999999999996</v>
      </c>
    </row>
    <row r="16" spans="1:13" x14ac:dyDescent="0.25">
      <c r="A16" t="s">
        <v>351</v>
      </c>
      <c r="B16" t="s">
        <v>448</v>
      </c>
      <c r="D16" t="s">
        <v>351</v>
      </c>
      <c r="E16" t="s">
        <v>448</v>
      </c>
      <c r="G16" t="s">
        <v>351</v>
      </c>
      <c r="H16" t="s">
        <v>448</v>
      </c>
      <c r="J16" t="s">
        <v>360</v>
      </c>
      <c r="K16" s="23">
        <v>2.9615800000000001</v>
      </c>
      <c r="L16" s="23">
        <v>1.0737000000000001</v>
      </c>
      <c r="M16" s="23">
        <v>0.55169000000000001</v>
      </c>
    </row>
    <row r="17" spans="1:13" x14ac:dyDescent="0.25">
      <c r="A17" t="s">
        <v>353</v>
      </c>
      <c r="B17">
        <v>4.67401</v>
      </c>
      <c r="D17" t="s">
        <v>353</v>
      </c>
      <c r="E17">
        <v>11.070309999999999</v>
      </c>
      <c r="G17" t="s">
        <v>353</v>
      </c>
      <c r="H17">
        <v>5.6900700000000004</v>
      </c>
      <c r="J17" t="s">
        <v>361</v>
      </c>
      <c r="K17" s="26">
        <v>0.97358999999999996</v>
      </c>
      <c r="L17" s="23">
        <v>1.8137300000000001</v>
      </c>
      <c r="M17" s="24">
        <v>4.3692099999999998</v>
      </c>
    </row>
    <row r="18" spans="1:13" x14ac:dyDescent="0.25">
      <c r="J18" t="s">
        <v>362</v>
      </c>
      <c r="K18" s="23">
        <v>10.435919999999999</v>
      </c>
      <c r="L18" s="23">
        <v>0.68439000000000005</v>
      </c>
      <c r="M18" s="23">
        <v>1.1589799999999999</v>
      </c>
    </row>
    <row r="19" spans="1:13" x14ac:dyDescent="0.25">
      <c r="A19" t="s">
        <v>354</v>
      </c>
      <c r="B19" s="10">
        <v>44957.62332175926</v>
      </c>
      <c r="D19" t="s">
        <v>354</v>
      </c>
      <c r="E19" s="10">
        <v>44957.623171296298</v>
      </c>
      <c r="G19" t="s">
        <v>354</v>
      </c>
      <c r="H19" s="10">
        <v>44957.622928240744</v>
      </c>
      <c r="J19" t="s">
        <v>363</v>
      </c>
      <c r="K19" s="23">
        <v>10.17226</v>
      </c>
      <c r="L19" s="23">
        <v>1.7716799999999999</v>
      </c>
      <c r="M19" s="23">
        <v>0.64634999999999998</v>
      </c>
    </row>
    <row r="20" spans="1:13" x14ac:dyDescent="0.25">
      <c r="A20" t="s">
        <v>351</v>
      </c>
      <c r="B20" t="s">
        <v>449</v>
      </c>
      <c r="D20" t="s">
        <v>351</v>
      </c>
      <c r="E20" t="s">
        <v>449</v>
      </c>
      <c r="G20" t="s">
        <v>351</v>
      </c>
      <c r="H20" t="s">
        <v>449</v>
      </c>
      <c r="J20" t="s">
        <v>364</v>
      </c>
      <c r="K20" s="23">
        <v>8.5158299999999993</v>
      </c>
      <c r="L20" s="23">
        <v>2.7510699999999999</v>
      </c>
      <c r="M20" s="23">
        <v>0.78925000000000001</v>
      </c>
    </row>
    <row r="21" spans="1:13" x14ac:dyDescent="0.25">
      <c r="A21" t="s">
        <v>353</v>
      </c>
      <c r="B21">
        <v>4.2229900000000002</v>
      </c>
      <c r="D21" t="s">
        <v>353</v>
      </c>
      <c r="E21">
        <v>9.8829799999999999</v>
      </c>
      <c r="G21" t="s">
        <v>353</v>
      </c>
      <c r="H21">
        <v>5.4297800000000001</v>
      </c>
      <c r="J21" t="s">
        <v>365</v>
      </c>
      <c r="K21" s="23">
        <v>1.3054699999999999</v>
      </c>
      <c r="L21" s="23">
        <v>1.42605</v>
      </c>
      <c r="M21" s="23">
        <v>0.46590999999999999</v>
      </c>
    </row>
    <row r="22" spans="1:13" x14ac:dyDescent="0.25">
      <c r="J22" s="11" t="s">
        <v>494</v>
      </c>
      <c r="K22" s="25">
        <f>AVERAGE(K10:K21)</f>
        <v>4.0987608333333334</v>
      </c>
      <c r="L22" s="25">
        <f t="shared" ref="L22:M22" si="0">AVERAGE(L10:L21)</f>
        <v>2.7268641666666666</v>
      </c>
      <c r="M22" s="25">
        <f t="shared" si="0"/>
        <v>1.2251841666666665</v>
      </c>
    </row>
    <row r="23" spans="1:13" x14ac:dyDescent="0.25">
      <c r="A23" t="s">
        <v>354</v>
      </c>
      <c r="B23" s="10">
        <v>44957.62332175926</v>
      </c>
      <c r="D23" t="s">
        <v>354</v>
      </c>
      <c r="E23" s="10">
        <v>44957.623171296298</v>
      </c>
      <c r="G23" t="s">
        <v>354</v>
      </c>
      <c r="H23" s="10">
        <v>44957.622928240744</v>
      </c>
      <c r="J23" s="11" t="s">
        <v>337</v>
      </c>
      <c r="K23" s="25">
        <f>_xlfn.STDEV.S(K10:K21)</f>
        <v>3.6957205177695558</v>
      </c>
      <c r="L23" s="25">
        <f t="shared" ref="L23:M23" si="1">_xlfn.STDEV.S(L10:L21)</f>
        <v>2.5363923296161435</v>
      </c>
      <c r="M23" s="25">
        <f t="shared" si="1"/>
        <v>1.0882689742259857</v>
      </c>
    </row>
    <row r="24" spans="1:13" x14ac:dyDescent="0.25">
      <c r="A24" t="s">
        <v>351</v>
      </c>
      <c r="B24" t="s">
        <v>450</v>
      </c>
      <c r="D24" t="s">
        <v>351</v>
      </c>
      <c r="E24" t="s">
        <v>450</v>
      </c>
      <c r="G24" t="s">
        <v>351</v>
      </c>
      <c r="H24" t="s">
        <v>450</v>
      </c>
      <c r="J24" s="11" t="s">
        <v>495</v>
      </c>
      <c r="K24" s="25">
        <f>AVERAGE(K10:K13,K15:K21)</f>
        <v>4.4463309090909098</v>
      </c>
      <c r="L24" s="25">
        <f>AVERAGE(L10:L14,L16:L21)</f>
        <v>2.0948254545454543</v>
      </c>
      <c r="M24" s="25">
        <f>AVERAGE(M10:M16,M18:M21)</f>
        <v>0.9393636363636364</v>
      </c>
    </row>
    <row r="25" spans="1:13" x14ac:dyDescent="0.25">
      <c r="A25" t="s">
        <v>353</v>
      </c>
      <c r="B25">
        <v>0.79144999999999999</v>
      </c>
      <c r="D25" t="s">
        <v>353</v>
      </c>
      <c r="E25">
        <v>1.5127299999999999</v>
      </c>
      <c r="G25" t="s">
        <v>353</v>
      </c>
      <c r="H25">
        <v>1.0581799999999999</v>
      </c>
      <c r="J25" s="11" t="s">
        <v>496</v>
      </c>
      <c r="K25" s="25">
        <f>_xlfn.STDEV.S(K10:K13,K15:K21)</f>
        <v>3.664636369435458</v>
      </c>
      <c r="L25" s="25">
        <f>_xlfn.STDEV.S(L10:L14,L16:L21)</f>
        <v>1.3429713068145843</v>
      </c>
      <c r="M25" s="25">
        <f>_xlfn.STDEV.S(M10:M16,M18:M21)</f>
        <v>0.47371905083652116</v>
      </c>
    </row>
    <row r="27" spans="1:13" x14ac:dyDescent="0.25">
      <c r="A27" t="s">
        <v>354</v>
      </c>
      <c r="B27" s="10">
        <v>44957.623333333337</v>
      </c>
      <c r="D27" t="s">
        <v>354</v>
      </c>
      <c r="E27" s="10">
        <v>44957.623182870368</v>
      </c>
      <c r="G27" t="s">
        <v>354</v>
      </c>
      <c r="H27" s="10">
        <v>44957.622928240744</v>
      </c>
    </row>
    <row r="28" spans="1:13" x14ac:dyDescent="0.25">
      <c r="A28" t="s">
        <v>351</v>
      </c>
      <c r="B28" t="s">
        <v>451</v>
      </c>
      <c r="D28" t="s">
        <v>351</v>
      </c>
      <c r="E28" t="s">
        <v>451</v>
      </c>
      <c r="G28" t="s">
        <v>351</v>
      </c>
      <c r="H28" t="s">
        <v>451</v>
      </c>
    </row>
    <row r="29" spans="1:13" x14ac:dyDescent="0.25">
      <c r="A29" t="s">
        <v>353</v>
      </c>
      <c r="B29">
        <v>0.12975999999999999</v>
      </c>
      <c r="D29" t="s">
        <v>353</v>
      </c>
      <c r="E29">
        <v>6.6994300000000004</v>
      </c>
      <c r="G29" t="s">
        <v>353</v>
      </c>
      <c r="H29">
        <v>1.5884499999999999</v>
      </c>
    </row>
    <row r="31" spans="1:13" x14ac:dyDescent="0.25">
      <c r="A31" t="s">
        <v>354</v>
      </c>
      <c r="B31" s="10">
        <v>44957.623333333337</v>
      </c>
      <c r="D31" t="s">
        <v>354</v>
      </c>
      <c r="E31" s="10">
        <v>44957.623182870368</v>
      </c>
      <c r="G31" t="s">
        <v>354</v>
      </c>
      <c r="H31" s="10">
        <v>44957.622939814813</v>
      </c>
    </row>
    <row r="32" spans="1:13" x14ac:dyDescent="0.25">
      <c r="A32" t="s">
        <v>351</v>
      </c>
      <c r="B32" t="s">
        <v>452</v>
      </c>
      <c r="D32" t="s">
        <v>351</v>
      </c>
      <c r="E32" t="s">
        <v>452</v>
      </c>
      <c r="G32" t="s">
        <v>351</v>
      </c>
      <c r="H32" t="s">
        <v>452</v>
      </c>
    </row>
    <row r="33" spans="1:8" x14ac:dyDescent="0.25">
      <c r="A33" t="s">
        <v>353</v>
      </c>
      <c r="B33">
        <v>0.53632000000000002</v>
      </c>
      <c r="D33" t="s">
        <v>353</v>
      </c>
      <c r="E33">
        <v>6.8885100000000001</v>
      </c>
      <c r="G33" t="s">
        <v>353</v>
      </c>
      <c r="H33">
        <v>2.5867599999999999</v>
      </c>
    </row>
    <row r="35" spans="1:8" x14ac:dyDescent="0.25">
      <c r="A35" t="s">
        <v>354</v>
      </c>
      <c r="B35" s="10">
        <v>44957.623333333337</v>
      </c>
      <c r="D35" t="s">
        <v>354</v>
      </c>
      <c r="E35" s="10">
        <v>44957.623182870368</v>
      </c>
      <c r="G35" t="s">
        <v>354</v>
      </c>
      <c r="H35" s="10">
        <v>44957.622939814813</v>
      </c>
    </row>
    <row r="36" spans="1:8" x14ac:dyDescent="0.25">
      <c r="A36" t="s">
        <v>351</v>
      </c>
      <c r="B36" t="s">
        <v>453</v>
      </c>
      <c r="D36" t="s">
        <v>351</v>
      </c>
      <c r="E36" t="s">
        <v>453</v>
      </c>
      <c r="G36" t="s">
        <v>351</v>
      </c>
      <c r="H36" t="s">
        <v>453</v>
      </c>
    </row>
    <row r="37" spans="1:8" x14ac:dyDescent="0.25">
      <c r="A37" t="s">
        <v>353</v>
      </c>
      <c r="B37">
        <v>1.04E-2</v>
      </c>
      <c r="D37" t="s">
        <v>353</v>
      </c>
      <c r="E37">
        <v>3.1444299999999998</v>
      </c>
      <c r="G37" t="s">
        <v>353</v>
      </c>
      <c r="H37">
        <v>1.8926099999999999</v>
      </c>
    </row>
    <row r="39" spans="1:8" x14ac:dyDescent="0.25">
      <c r="A39" t="s">
        <v>354</v>
      </c>
      <c r="B39" s="10">
        <v>44957.623333333337</v>
      </c>
      <c r="D39" t="s">
        <v>354</v>
      </c>
      <c r="E39" s="10">
        <v>44957.623182870368</v>
      </c>
      <c r="G39" t="s">
        <v>354</v>
      </c>
      <c r="H39" s="10">
        <v>44957.622939814813</v>
      </c>
    </row>
    <row r="40" spans="1:8" x14ac:dyDescent="0.25">
      <c r="A40" t="s">
        <v>351</v>
      </c>
      <c r="B40" t="s">
        <v>454</v>
      </c>
      <c r="D40" t="s">
        <v>351</v>
      </c>
      <c r="E40" t="s">
        <v>454</v>
      </c>
      <c r="G40" t="s">
        <v>351</v>
      </c>
      <c r="H40" t="s">
        <v>454</v>
      </c>
    </row>
    <row r="41" spans="1:8" x14ac:dyDescent="0.25">
      <c r="A41" t="s">
        <v>353</v>
      </c>
      <c r="B41">
        <v>1.88778</v>
      </c>
      <c r="D41" t="s">
        <v>353</v>
      </c>
      <c r="E41">
        <v>5.3240699999999999</v>
      </c>
      <c r="G41" t="s">
        <v>353</v>
      </c>
      <c r="H41">
        <v>1.06755</v>
      </c>
    </row>
    <row r="43" spans="1:8" x14ac:dyDescent="0.25">
      <c r="A43" t="s">
        <v>354</v>
      </c>
      <c r="B43" s="10">
        <v>44957.623333333337</v>
      </c>
      <c r="D43" t="s">
        <v>354</v>
      </c>
      <c r="E43" s="10">
        <v>44957.623182870368</v>
      </c>
      <c r="G43" t="s">
        <v>354</v>
      </c>
      <c r="H43" s="10">
        <v>44957.622939814813</v>
      </c>
    </row>
    <row r="44" spans="1:8" x14ac:dyDescent="0.25">
      <c r="A44" t="s">
        <v>351</v>
      </c>
      <c r="B44" t="s">
        <v>455</v>
      </c>
      <c r="D44" t="s">
        <v>351</v>
      </c>
      <c r="E44" t="s">
        <v>455</v>
      </c>
      <c r="G44" t="s">
        <v>351</v>
      </c>
      <c r="H44" t="s">
        <v>455</v>
      </c>
    </row>
    <row r="45" spans="1:8" x14ac:dyDescent="0.25">
      <c r="A45" t="s">
        <v>353</v>
      </c>
      <c r="B45">
        <v>2.1623299999999999</v>
      </c>
      <c r="D45" t="s">
        <v>353</v>
      </c>
      <c r="E45">
        <v>4.4825900000000001</v>
      </c>
      <c r="G45" t="s">
        <v>353</v>
      </c>
      <c r="H45">
        <v>1.6211199999999999</v>
      </c>
    </row>
    <row r="47" spans="1:8" x14ac:dyDescent="0.25">
      <c r="A47" t="s">
        <v>354</v>
      </c>
      <c r="B47" s="10">
        <v>44957.623344907406</v>
      </c>
      <c r="D47" t="s">
        <v>354</v>
      </c>
      <c r="E47" s="10">
        <v>44957.623194444444</v>
      </c>
      <c r="G47" t="s">
        <v>354</v>
      </c>
      <c r="H47" s="10">
        <v>44957.622939814813</v>
      </c>
    </row>
    <row r="48" spans="1:8" x14ac:dyDescent="0.25">
      <c r="A48" t="s">
        <v>351</v>
      </c>
      <c r="B48" t="s">
        <v>456</v>
      </c>
      <c r="D48" t="s">
        <v>351</v>
      </c>
      <c r="E48" t="s">
        <v>456</v>
      </c>
      <c r="G48" t="s">
        <v>351</v>
      </c>
      <c r="H48" t="s">
        <v>456</v>
      </c>
    </row>
    <row r="49" spans="1:8" x14ac:dyDescent="0.25">
      <c r="A49" t="s">
        <v>353</v>
      </c>
      <c r="B49">
        <v>0.39040999999999998</v>
      </c>
      <c r="D49" t="s">
        <v>353</v>
      </c>
      <c r="E49">
        <v>0.94564000000000004</v>
      </c>
      <c r="G49" t="s">
        <v>353</v>
      </c>
      <c r="H49">
        <v>0.51334000000000002</v>
      </c>
    </row>
    <row r="51" spans="1:8" x14ac:dyDescent="0.25">
      <c r="A51" t="s">
        <v>354</v>
      </c>
      <c r="B51" s="10">
        <v>44957.623344907406</v>
      </c>
      <c r="D51" t="s">
        <v>354</v>
      </c>
      <c r="E51" s="10">
        <v>44957.623194444444</v>
      </c>
      <c r="G51" t="s">
        <v>354</v>
      </c>
      <c r="H51" s="10">
        <v>44957.622939814813</v>
      </c>
    </row>
    <row r="52" spans="1:8" x14ac:dyDescent="0.25">
      <c r="A52" t="s">
        <v>351</v>
      </c>
      <c r="B52" t="s">
        <v>358</v>
      </c>
      <c r="D52" t="s">
        <v>351</v>
      </c>
      <c r="E52" t="s">
        <v>358</v>
      </c>
      <c r="G52" t="s">
        <v>351</v>
      </c>
      <c r="H52" t="s">
        <v>358</v>
      </c>
    </row>
    <row r="53" spans="1:8" x14ac:dyDescent="0.25">
      <c r="A53" t="s">
        <v>353</v>
      </c>
      <c r="B53">
        <v>0.29681999999999997</v>
      </c>
      <c r="D53" t="s">
        <v>353</v>
      </c>
      <c r="E53">
        <v>1.0537399999999999</v>
      </c>
      <c r="G53" t="s">
        <v>353</v>
      </c>
      <c r="H53">
        <v>0.27549000000000001</v>
      </c>
    </row>
    <row r="55" spans="1:8" x14ac:dyDescent="0.25">
      <c r="A55" t="s">
        <v>354</v>
      </c>
      <c r="B55" s="10">
        <v>44957.623344907406</v>
      </c>
      <c r="D55" t="s">
        <v>354</v>
      </c>
      <c r="E55" s="10">
        <v>44957.623194444444</v>
      </c>
      <c r="G55" t="s">
        <v>354</v>
      </c>
      <c r="H55" s="10">
        <v>44957.62295138889</v>
      </c>
    </row>
    <row r="56" spans="1:8" x14ac:dyDescent="0.25">
      <c r="A56" t="s">
        <v>351</v>
      </c>
      <c r="B56" t="s">
        <v>433</v>
      </c>
      <c r="D56" t="s">
        <v>351</v>
      </c>
      <c r="E56" t="s">
        <v>433</v>
      </c>
      <c r="G56" t="s">
        <v>351</v>
      </c>
      <c r="H56" t="s">
        <v>433</v>
      </c>
    </row>
    <row r="57" spans="1:8" x14ac:dyDescent="0.25">
      <c r="A57" t="s">
        <v>353</v>
      </c>
      <c r="B57">
        <v>0.58237000000000005</v>
      </c>
      <c r="D57" t="s">
        <v>353</v>
      </c>
      <c r="E57">
        <v>2.0359699999999998</v>
      </c>
      <c r="G57" t="s">
        <v>353</v>
      </c>
      <c r="H57">
        <v>0.86826000000000003</v>
      </c>
    </row>
    <row r="59" spans="1:8" x14ac:dyDescent="0.25">
      <c r="A59" t="s">
        <v>354</v>
      </c>
      <c r="B59" s="10">
        <v>44957.623344907406</v>
      </c>
      <c r="D59" t="s">
        <v>354</v>
      </c>
      <c r="E59" s="10">
        <v>44957.623194444444</v>
      </c>
      <c r="G59" t="s">
        <v>354</v>
      </c>
      <c r="H59" s="10">
        <v>44957.62295138889</v>
      </c>
    </row>
    <row r="60" spans="1:8" x14ac:dyDescent="0.25">
      <c r="A60" t="s">
        <v>351</v>
      </c>
      <c r="B60" t="s">
        <v>457</v>
      </c>
      <c r="D60" t="s">
        <v>351</v>
      </c>
      <c r="E60" t="s">
        <v>457</v>
      </c>
      <c r="G60" t="s">
        <v>351</v>
      </c>
      <c r="H60" t="s">
        <v>457</v>
      </c>
    </row>
    <row r="61" spans="1:8" x14ac:dyDescent="0.25">
      <c r="A61" t="s">
        <v>353</v>
      </c>
      <c r="B61">
        <v>0.66042000000000001</v>
      </c>
      <c r="D61" t="s">
        <v>353</v>
      </c>
      <c r="E61">
        <v>1.3627800000000001</v>
      </c>
      <c r="G61" t="s">
        <v>353</v>
      </c>
      <c r="H61">
        <v>0.73443999999999998</v>
      </c>
    </row>
    <row r="63" spans="1:8" x14ac:dyDescent="0.25">
      <c r="A63" t="s">
        <v>354</v>
      </c>
      <c r="B63" s="10">
        <v>44957.623344907406</v>
      </c>
      <c r="D63" t="s">
        <v>354</v>
      </c>
      <c r="E63" s="10">
        <v>44957.623194444444</v>
      </c>
      <c r="G63" t="s">
        <v>354</v>
      </c>
      <c r="H63" s="10">
        <v>44957.62295138889</v>
      </c>
    </row>
    <row r="64" spans="1:8" x14ac:dyDescent="0.25">
      <c r="A64" t="s">
        <v>351</v>
      </c>
      <c r="B64" t="s">
        <v>359</v>
      </c>
      <c r="D64" t="s">
        <v>351</v>
      </c>
      <c r="E64" t="s">
        <v>359</v>
      </c>
      <c r="G64" t="s">
        <v>351</v>
      </c>
      <c r="H64" t="s">
        <v>359</v>
      </c>
    </row>
    <row r="65" spans="1:8" x14ac:dyDescent="0.25">
      <c r="A65" t="s">
        <v>353</v>
      </c>
      <c r="B65">
        <v>1.96367</v>
      </c>
      <c r="D65" t="s">
        <v>353</v>
      </c>
      <c r="E65">
        <v>7.2104900000000001</v>
      </c>
      <c r="G65" t="s">
        <v>353</v>
      </c>
      <c r="H65">
        <v>3.40381</v>
      </c>
    </row>
    <row r="67" spans="1:8" x14ac:dyDescent="0.25">
      <c r="A67" t="s">
        <v>354</v>
      </c>
      <c r="B67" s="10">
        <v>44957.623344907406</v>
      </c>
      <c r="D67" t="s">
        <v>354</v>
      </c>
      <c r="E67" s="10">
        <v>44957.623206018521</v>
      </c>
      <c r="G67" t="s">
        <v>354</v>
      </c>
      <c r="H67" s="10">
        <v>44957.62295138889</v>
      </c>
    </row>
    <row r="68" spans="1:8" x14ac:dyDescent="0.25">
      <c r="A68" t="s">
        <v>351</v>
      </c>
      <c r="B68" t="s">
        <v>434</v>
      </c>
      <c r="D68" t="s">
        <v>351</v>
      </c>
      <c r="E68" t="s">
        <v>434</v>
      </c>
      <c r="G68" t="s">
        <v>351</v>
      </c>
      <c r="H68" t="s">
        <v>434</v>
      </c>
    </row>
    <row r="69" spans="1:8" x14ac:dyDescent="0.25">
      <c r="A69" t="s">
        <v>353</v>
      </c>
      <c r="B69">
        <v>8.1966199999999994</v>
      </c>
      <c r="D69" t="s">
        <v>353</v>
      </c>
      <c r="E69">
        <v>25.854140000000001</v>
      </c>
      <c r="G69" t="s">
        <v>353</v>
      </c>
      <c r="H69">
        <v>9.6792899999999999</v>
      </c>
    </row>
    <row r="71" spans="1:8" x14ac:dyDescent="0.25">
      <c r="A71" t="s">
        <v>354</v>
      </c>
      <c r="B71" s="10">
        <v>44957.623356481483</v>
      </c>
      <c r="D71" t="s">
        <v>354</v>
      </c>
      <c r="E71" s="10">
        <v>44957.623206018521</v>
      </c>
      <c r="G71" t="s">
        <v>354</v>
      </c>
      <c r="H71" s="10">
        <v>44957.62295138889</v>
      </c>
    </row>
    <row r="72" spans="1:8" x14ac:dyDescent="0.25">
      <c r="A72" t="s">
        <v>351</v>
      </c>
      <c r="B72" t="s">
        <v>458</v>
      </c>
      <c r="D72" t="s">
        <v>351</v>
      </c>
      <c r="E72" t="s">
        <v>458</v>
      </c>
      <c r="G72" t="s">
        <v>351</v>
      </c>
      <c r="H72" t="s">
        <v>458</v>
      </c>
    </row>
    <row r="73" spans="1:8" x14ac:dyDescent="0.25">
      <c r="A73" t="s">
        <v>353</v>
      </c>
      <c r="B73">
        <v>0.59406999999999999</v>
      </c>
      <c r="D73" t="s">
        <v>353</v>
      </c>
      <c r="E73">
        <v>1.5685899999999999</v>
      </c>
      <c r="G73" t="s">
        <v>353</v>
      </c>
      <c r="H73">
        <v>0.83704999999999996</v>
      </c>
    </row>
    <row r="75" spans="1:8" x14ac:dyDescent="0.25">
      <c r="A75" t="s">
        <v>354</v>
      </c>
      <c r="B75" s="10">
        <v>44957.623356481483</v>
      </c>
      <c r="D75" t="s">
        <v>354</v>
      </c>
      <c r="E75" s="10">
        <v>44957.623206018521</v>
      </c>
      <c r="G75" t="s">
        <v>354</v>
      </c>
      <c r="H75" s="10">
        <v>44957.62295138889</v>
      </c>
    </row>
    <row r="76" spans="1:8" x14ac:dyDescent="0.25">
      <c r="A76" t="s">
        <v>351</v>
      </c>
      <c r="B76" t="s">
        <v>360</v>
      </c>
      <c r="D76" t="s">
        <v>351</v>
      </c>
      <c r="E76" t="s">
        <v>360</v>
      </c>
      <c r="G76" t="s">
        <v>351</v>
      </c>
      <c r="H76" t="s">
        <v>360</v>
      </c>
    </row>
    <row r="77" spans="1:8" x14ac:dyDescent="0.25">
      <c r="A77" t="s">
        <v>353</v>
      </c>
      <c r="B77">
        <v>3.6225499999999999</v>
      </c>
      <c r="D77" t="s">
        <v>353</v>
      </c>
      <c r="E77">
        <v>4.8182400000000003</v>
      </c>
      <c r="G77" t="s">
        <v>353</v>
      </c>
      <c r="H77">
        <v>2.9615800000000001</v>
      </c>
    </row>
    <row r="79" spans="1:8" x14ac:dyDescent="0.25">
      <c r="A79" t="s">
        <v>354</v>
      </c>
      <c r="B79" s="10">
        <v>44957.623356481483</v>
      </c>
      <c r="D79" t="s">
        <v>354</v>
      </c>
      <c r="E79" s="10">
        <v>44957.623206018521</v>
      </c>
      <c r="G79" t="s">
        <v>354</v>
      </c>
      <c r="H79" s="10">
        <v>44957.62296296296</v>
      </c>
    </row>
    <row r="80" spans="1:8" x14ac:dyDescent="0.25">
      <c r="A80" t="s">
        <v>351</v>
      </c>
      <c r="B80" t="s">
        <v>435</v>
      </c>
      <c r="D80" t="s">
        <v>351</v>
      </c>
      <c r="E80" t="s">
        <v>435</v>
      </c>
      <c r="G80" t="s">
        <v>351</v>
      </c>
      <c r="H80" t="s">
        <v>435</v>
      </c>
    </row>
    <row r="81" spans="1:8" x14ac:dyDescent="0.25">
      <c r="A81" t="s">
        <v>353</v>
      </c>
      <c r="B81">
        <v>0.69621999999999995</v>
      </c>
      <c r="D81" t="s">
        <v>353</v>
      </c>
      <c r="E81">
        <v>2.4507500000000002</v>
      </c>
      <c r="G81" t="s">
        <v>353</v>
      </c>
      <c r="H81">
        <v>1.0737000000000001</v>
      </c>
    </row>
    <row r="83" spans="1:8" x14ac:dyDescent="0.25">
      <c r="A83" t="s">
        <v>354</v>
      </c>
      <c r="B83" s="10">
        <v>44957.623356481483</v>
      </c>
      <c r="D83" t="s">
        <v>354</v>
      </c>
      <c r="E83" s="10">
        <v>44957.623206018521</v>
      </c>
      <c r="G83" t="s">
        <v>354</v>
      </c>
      <c r="H83" s="10">
        <v>44957.62296296296</v>
      </c>
    </row>
    <row r="84" spans="1:8" x14ac:dyDescent="0.25">
      <c r="A84" t="s">
        <v>351</v>
      </c>
      <c r="B84" t="s">
        <v>459</v>
      </c>
      <c r="D84" t="s">
        <v>351</v>
      </c>
      <c r="E84" t="s">
        <v>459</v>
      </c>
      <c r="G84" t="s">
        <v>351</v>
      </c>
      <c r="H84" t="s">
        <v>459</v>
      </c>
    </row>
    <row r="85" spans="1:8" x14ac:dyDescent="0.25">
      <c r="A85" t="s">
        <v>353</v>
      </c>
      <c r="B85">
        <v>0.56576000000000004</v>
      </c>
      <c r="D85" t="s">
        <v>353</v>
      </c>
      <c r="E85">
        <v>1.09151</v>
      </c>
      <c r="G85" t="s">
        <v>353</v>
      </c>
      <c r="H85">
        <v>0.55169000000000001</v>
      </c>
    </row>
    <row r="87" spans="1:8" x14ac:dyDescent="0.25">
      <c r="A87" t="s">
        <v>354</v>
      </c>
      <c r="B87" s="10">
        <v>44957.623356481483</v>
      </c>
      <c r="D87" t="s">
        <v>354</v>
      </c>
      <c r="E87" s="10">
        <v>44957.623206018521</v>
      </c>
      <c r="G87" t="s">
        <v>354</v>
      </c>
      <c r="H87" s="10">
        <v>44957.62296296296</v>
      </c>
    </row>
    <row r="88" spans="1:8" x14ac:dyDescent="0.25">
      <c r="A88" t="s">
        <v>351</v>
      </c>
      <c r="B88" t="s">
        <v>361</v>
      </c>
      <c r="D88" t="s">
        <v>351</v>
      </c>
      <c r="E88" t="s">
        <v>361</v>
      </c>
      <c r="G88" t="s">
        <v>351</v>
      </c>
      <c r="H88" t="s">
        <v>361</v>
      </c>
    </row>
    <row r="89" spans="1:8" x14ac:dyDescent="0.25">
      <c r="A89" t="s">
        <v>353</v>
      </c>
      <c r="B89">
        <v>0.47731000000000001</v>
      </c>
      <c r="D89" t="s">
        <v>353</v>
      </c>
      <c r="E89">
        <v>1.8718300000000001</v>
      </c>
      <c r="G89" t="s">
        <v>353</v>
      </c>
      <c r="H89">
        <v>0.97358999999999996</v>
      </c>
    </row>
    <row r="91" spans="1:8" x14ac:dyDescent="0.25">
      <c r="A91" t="s">
        <v>354</v>
      </c>
      <c r="B91" s="10">
        <v>44957.623368055552</v>
      </c>
      <c r="D91" t="s">
        <v>354</v>
      </c>
      <c r="E91" s="10">
        <v>44957.623217592591</v>
      </c>
      <c r="G91" t="s">
        <v>354</v>
      </c>
      <c r="H91" s="10">
        <v>44957.62296296296</v>
      </c>
    </row>
    <row r="92" spans="1:8" x14ac:dyDescent="0.25">
      <c r="A92" t="s">
        <v>351</v>
      </c>
      <c r="B92" t="s">
        <v>436</v>
      </c>
      <c r="D92" t="s">
        <v>351</v>
      </c>
      <c r="E92" t="s">
        <v>436</v>
      </c>
      <c r="G92" t="s">
        <v>351</v>
      </c>
      <c r="H92" t="s">
        <v>436</v>
      </c>
    </row>
    <row r="93" spans="1:8" x14ac:dyDescent="0.25">
      <c r="A93" t="s">
        <v>353</v>
      </c>
      <c r="B93">
        <v>1.6786000000000001</v>
      </c>
      <c r="D93" t="s">
        <v>353</v>
      </c>
      <c r="E93">
        <v>4.0844399999999998</v>
      </c>
      <c r="G93" t="s">
        <v>353</v>
      </c>
      <c r="H93">
        <v>1.8137300000000001</v>
      </c>
    </row>
    <row r="95" spans="1:8" x14ac:dyDescent="0.25">
      <c r="A95" t="s">
        <v>354</v>
      </c>
      <c r="B95" s="10">
        <v>44957.623368055552</v>
      </c>
      <c r="D95" t="s">
        <v>354</v>
      </c>
      <c r="E95" s="10">
        <v>44957.623217592591</v>
      </c>
      <c r="G95" t="s">
        <v>354</v>
      </c>
      <c r="H95" s="10">
        <v>44957.62296296296</v>
      </c>
    </row>
    <row r="96" spans="1:8" x14ac:dyDescent="0.25">
      <c r="A96" t="s">
        <v>351</v>
      </c>
      <c r="B96" t="s">
        <v>460</v>
      </c>
      <c r="D96" t="s">
        <v>351</v>
      </c>
      <c r="E96" t="s">
        <v>460</v>
      </c>
      <c r="G96" t="s">
        <v>351</v>
      </c>
      <c r="H96" t="s">
        <v>460</v>
      </c>
    </row>
    <row r="97" spans="1:8" x14ac:dyDescent="0.25">
      <c r="A97" t="s">
        <v>353</v>
      </c>
      <c r="B97">
        <v>1.3302</v>
      </c>
      <c r="D97" t="s">
        <v>353</v>
      </c>
      <c r="E97">
        <v>6.2703899999999999</v>
      </c>
      <c r="G97" t="s">
        <v>353</v>
      </c>
      <c r="H97">
        <v>4.3692099999999998</v>
      </c>
    </row>
    <row r="99" spans="1:8" x14ac:dyDescent="0.25">
      <c r="A99" t="s">
        <v>354</v>
      </c>
      <c r="B99" s="10">
        <v>44957.623368055552</v>
      </c>
      <c r="D99" t="s">
        <v>354</v>
      </c>
      <c r="E99" s="10">
        <v>44957.623217592591</v>
      </c>
      <c r="G99" t="s">
        <v>354</v>
      </c>
      <c r="H99" s="10">
        <v>44957.62296296296</v>
      </c>
    </row>
    <row r="100" spans="1:8" x14ac:dyDescent="0.25">
      <c r="A100" t="s">
        <v>351</v>
      </c>
      <c r="B100" t="s">
        <v>362</v>
      </c>
      <c r="D100" t="s">
        <v>351</v>
      </c>
      <c r="E100" t="s">
        <v>362</v>
      </c>
      <c r="G100" t="s">
        <v>351</v>
      </c>
      <c r="H100" t="s">
        <v>362</v>
      </c>
    </row>
    <row r="101" spans="1:8" x14ac:dyDescent="0.25">
      <c r="A101" t="s">
        <v>353</v>
      </c>
      <c r="B101">
        <v>8.3162800000000008</v>
      </c>
      <c r="D101" t="s">
        <v>353</v>
      </c>
      <c r="E101">
        <v>27.832989999999999</v>
      </c>
      <c r="G101" t="s">
        <v>353</v>
      </c>
      <c r="H101">
        <v>10.435919999999999</v>
      </c>
    </row>
    <row r="103" spans="1:8" x14ac:dyDescent="0.25">
      <c r="A103" t="s">
        <v>354</v>
      </c>
      <c r="B103" s="10">
        <v>44957.623368055552</v>
      </c>
      <c r="D103" t="s">
        <v>354</v>
      </c>
      <c r="E103" s="10">
        <v>44957.623217592591</v>
      </c>
      <c r="G103" t="s">
        <v>354</v>
      </c>
      <c r="H103" s="10">
        <v>44957.622974537036</v>
      </c>
    </row>
    <row r="104" spans="1:8" x14ac:dyDescent="0.25">
      <c r="A104" t="s">
        <v>351</v>
      </c>
      <c r="B104" t="s">
        <v>437</v>
      </c>
      <c r="D104" t="s">
        <v>351</v>
      </c>
      <c r="E104" t="s">
        <v>437</v>
      </c>
      <c r="G104" t="s">
        <v>351</v>
      </c>
      <c r="H104" t="s">
        <v>437</v>
      </c>
    </row>
    <row r="105" spans="1:8" x14ac:dyDescent="0.25">
      <c r="A105" t="s">
        <v>353</v>
      </c>
      <c r="B105">
        <v>0.90347999999999995</v>
      </c>
      <c r="D105" t="s">
        <v>353</v>
      </c>
      <c r="E105">
        <v>1.44675</v>
      </c>
      <c r="G105" t="s">
        <v>353</v>
      </c>
      <c r="H105">
        <v>0.68439000000000005</v>
      </c>
    </row>
    <row r="107" spans="1:8" x14ac:dyDescent="0.25">
      <c r="A107" t="s">
        <v>354</v>
      </c>
      <c r="B107" s="10">
        <v>44957.623368055552</v>
      </c>
      <c r="D107" t="s">
        <v>354</v>
      </c>
      <c r="E107" s="10">
        <v>44957.623217592591</v>
      </c>
      <c r="G107" t="s">
        <v>354</v>
      </c>
      <c r="H107" s="10">
        <v>44957.622974537036</v>
      </c>
    </row>
    <row r="108" spans="1:8" x14ac:dyDescent="0.25">
      <c r="A108" t="s">
        <v>351</v>
      </c>
      <c r="B108" t="s">
        <v>461</v>
      </c>
      <c r="D108" t="s">
        <v>351</v>
      </c>
      <c r="E108" t="s">
        <v>461</v>
      </c>
      <c r="G108" t="s">
        <v>351</v>
      </c>
      <c r="H108" t="s">
        <v>461</v>
      </c>
    </row>
    <row r="109" spans="1:8" x14ac:dyDescent="0.25">
      <c r="A109" t="s">
        <v>353</v>
      </c>
      <c r="B109">
        <v>1.4476199999999999</v>
      </c>
      <c r="D109" t="s">
        <v>353</v>
      </c>
      <c r="E109">
        <v>2.4513400000000001</v>
      </c>
      <c r="G109" t="s">
        <v>353</v>
      </c>
      <c r="H109">
        <v>1.1589799999999999</v>
      </c>
    </row>
    <row r="111" spans="1:8" x14ac:dyDescent="0.25">
      <c r="A111" t="s">
        <v>354</v>
      </c>
      <c r="B111" s="10">
        <v>44957.623379629629</v>
      </c>
      <c r="D111" t="s">
        <v>354</v>
      </c>
      <c r="E111" s="10">
        <v>44957.623229166667</v>
      </c>
      <c r="G111" t="s">
        <v>354</v>
      </c>
      <c r="H111" s="10">
        <v>44957.622974537036</v>
      </c>
    </row>
    <row r="112" spans="1:8" x14ac:dyDescent="0.25">
      <c r="A112" t="s">
        <v>351</v>
      </c>
      <c r="B112" t="s">
        <v>363</v>
      </c>
      <c r="D112" t="s">
        <v>351</v>
      </c>
      <c r="E112" t="s">
        <v>363</v>
      </c>
      <c r="G112" t="s">
        <v>351</v>
      </c>
      <c r="H112" t="s">
        <v>363</v>
      </c>
    </row>
    <row r="113" spans="1:8" x14ac:dyDescent="0.25">
      <c r="A113" t="s">
        <v>353</v>
      </c>
      <c r="B113">
        <v>6.3195600000000001</v>
      </c>
      <c r="D113" t="s">
        <v>353</v>
      </c>
      <c r="E113">
        <v>22.18364</v>
      </c>
      <c r="G113" t="s">
        <v>353</v>
      </c>
      <c r="H113">
        <v>10.17226</v>
      </c>
    </row>
    <row r="115" spans="1:8" x14ac:dyDescent="0.25">
      <c r="A115" t="s">
        <v>354</v>
      </c>
      <c r="B115" s="10">
        <v>44957.623379629629</v>
      </c>
      <c r="D115" t="s">
        <v>354</v>
      </c>
      <c r="E115" s="10">
        <v>44957.623229166667</v>
      </c>
      <c r="G115" t="s">
        <v>354</v>
      </c>
      <c r="H115" s="10">
        <v>44957.622974537036</v>
      </c>
    </row>
    <row r="116" spans="1:8" x14ac:dyDescent="0.25">
      <c r="A116" t="s">
        <v>351</v>
      </c>
      <c r="B116" t="s">
        <v>438</v>
      </c>
      <c r="D116" t="s">
        <v>351</v>
      </c>
      <c r="E116" t="s">
        <v>438</v>
      </c>
      <c r="G116" t="s">
        <v>351</v>
      </c>
      <c r="H116" t="s">
        <v>438</v>
      </c>
    </row>
    <row r="117" spans="1:8" x14ac:dyDescent="0.25">
      <c r="A117" t="s">
        <v>353</v>
      </c>
      <c r="B117">
        <v>1.5839300000000001</v>
      </c>
      <c r="D117" t="s">
        <v>353</v>
      </c>
      <c r="E117">
        <v>2.9268200000000002</v>
      </c>
      <c r="G117" t="s">
        <v>353</v>
      </c>
      <c r="H117">
        <v>1.7716799999999999</v>
      </c>
    </row>
    <row r="119" spans="1:8" x14ac:dyDescent="0.25">
      <c r="A119" t="s">
        <v>354</v>
      </c>
      <c r="B119" s="10">
        <v>44957.623379629629</v>
      </c>
      <c r="D119" t="s">
        <v>354</v>
      </c>
      <c r="E119" s="10">
        <v>44957.623229166667</v>
      </c>
      <c r="G119" t="s">
        <v>354</v>
      </c>
      <c r="H119" s="10">
        <v>44957.622974537036</v>
      </c>
    </row>
    <row r="120" spans="1:8" x14ac:dyDescent="0.25">
      <c r="A120" t="s">
        <v>351</v>
      </c>
      <c r="B120" t="s">
        <v>462</v>
      </c>
      <c r="D120" t="s">
        <v>351</v>
      </c>
      <c r="E120" t="s">
        <v>462</v>
      </c>
      <c r="G120" t="s">
        <v>351</v>
      </c>
      <c r="H120" t="s">
        <v>462</v>
      </c>
    </row>
    <row r="121" spans="1:8" x14ac:dyDescent="0.25">
      <c r="A121" t="s">
        <v>353</v>
      </c>
      <c r="B121">
        <v>1.22645</v>
      </c>
      <c r="D121" t="s">
        <v>353</v>
      </c>
      <c r="E121">
        <v>2.2249300000000001</v>
      </c>
      <c r="G121" t="s">
        <v>353</v>
      </c>
      <c r="H121">
        <v>0.64634999999999998</v>
      </c>
    </row>
    <row r="123" spans="1:8" x14ac:dyDescent="0.25">
      <c r="A123" t="s">
        <v>354</v>
      </c>
      <c r="B123" s="10">
        <v>44957.623379629629</v>
      </c>
      <c r="D123" t="s">
        <v>354</v>
      </c>
      <c r="E123" s="10">
        <v>44957.623229166667</v>
      </c>
      <c r="G123" t="s">
        <v>354</v>
      </c>
      <c r="H123" s="10">
        <v>44957.622986111113</v>
      </c>
    </row>
    <row r="124" spans="1:8" x14ac:dyDescent="0.25">
      <c r="A124" t="s">
        <v>351</v>
      </c>
      <c r="B124" t="s">
        <v>364</v>
      </c>
      <c r="D124" t="s">
        <v>351</v>
      </c>
      <c r="E124" t="s">
        <v>364</v>
      </c>
      <c r="G124" t="s">
        <v>351</v>
      </c>
      <c r="H124" t="s">
        <v>364</v>
      </c>
    </row>
    <row r="125" spans="1:8" x14ac:dyDescent="0.25">
      <c r="A125" t="s">
        <v>353</v>
      </c>
      <c r="B125">
        <v>4.8612299999999999</v>
      </c>
      <c r="D125" t="s">
        <v>353</v>
      </c>
      <c r="E125">
        <v>18.486930000000001</v>
      </c>
      <c r="G125" t="s">
        <v>353</v>
      </c>
      <c r="H125">
        <v>8.5158299999999993</v>
      </c>
    </row>
    <row r="127" spans="1:8" x14ac:dyDescent="0.25">
      <c r="A127" t="s">
        <v>354</v>
      </c>
      <c r="B127" s="10">
        <v>44957.623379629629</v>
      </c>
      <c r="D127" t="s">
        <v>354</v>
      </c>
      <c r="E127" s="10">
        <v>44957.623229166667</v>
      </c>
      <c r="G127" t="s">
        <v>354</v>
      </c>
      <c r="H127" s="10">
        <v>44957.622986111113</v>
      </c>
    </row>
    <row r="128" spans="1:8" x14ac:dyDescent="0.25">
      <c r="A128" t="s">
        <v>351</v>
      </c>
      <c r="B128" t="s">
        <v>439</v>
      </c>
      <c r="D128" t="s">
        <v>351</v>
      </c>
      <c r="E128" t="s">
        <v>439</v>
      </c>
      <c r="G128" t="s">
        <v>351</v>
      </c>
      <c r="H128" t="s">
        <v>439</v>
      </c>
    </row>
    <row r="129" spans="1:8" x14ac:dyDescent="0.25">
      <c r="A129" t="s">
        <v>353</v>
      </c>
      <c r="B129">
        <v>1.9645600000000001</v>
      </c>
      <c r="D129" t="s">
        <v>353</v>
      </c>
      <c r="E129">
        <v>6.1144600000000002</v>
      </c>
      <c r="G129" t="s">
        <v>353</v>
      </c>
      <c r="H129">
        <v>2.7510699999999999</v>
      </c>
    </row>
    <row r="131" spans="1:8" x14ac:dyDescent="0.25">
      <c r="A131" t="s">
        <v>354</v>
      </c>
      <c r="B131" s="10">
        <v>44957.623379629629</v>
      </c>
      <c r="D131" t="s">
        <v>354</v>
      </c>
      <c r="E131" s="10">
        <v>44957.623240740744</v>
      </c>
      <c r="G131" t="s">
        <v>354</v>
      </c>
      <c r="H131" s="10">
        <v>44957.622986111113</v>
      </c>
    </row>
    <row r="132" spans="1:8" x14ac:dyDescent="0.25">
      <c r="A132" t="s">
        <v>351</v>
      </c>
      <c r="B132" t="s">
        <v>463</v>
      </c>
      <c r="D132" t="s">
        <v>351</v>
      </c>
      <c r="E132" t="s">
        <v>463</v>
      </c>
      <c r="G132" t="s">
        <v>351</v>
      </c>
      <c r="H132" t="s">
        <v>463</v>
      </c>
    </row>
    <row r="133" spans="1:8" x14ac:dyDescent="0.25">
      <c r="A133" t="s">
        <v>353</v>
      </c>
      <c r="B133">
        <v>0.88880999999999999</v>
      </c>
      <c r="D133" t="s">
        <v>353</v>
      </c>
      <c r="E133">
        <v>1.74332</v>
      </c>
      <c r="G133" t="s">
        <v>353</v>
      </c>
      <c r="H133">
        <v>0.78925000000000001</v>
      </c>
    </row>
    <row r="135" spans="1:8" x14ac:dyDescent="0.25">
      <c r="A135" t="s">
        <v>354</v>
      </c>
      <c r="B135" s="10">
        <v>44957.623391203706</v>
      </c>
      <c r="D135" t="s">
        <v>354</v>
      </c>
      <c r="E135" s="10">
        <v>44957.623240740744</v>
      </c>
      <c r="G135" t="s">
        <v>354</v>
      </c>
      <c r="H135" s="10">
        <v>44957.622986111113</v>
      </c>
    </row>
    <row r="136" spans="1:8" x14ac:dyDescent="0.25">
      <c r="A136" t="s">
        <v>351</v>
      </c>
      <c r="B136" t="s">
        <v>365</v>
      </c>
      <c r="D136" t="s">
        <v>351</v>
      </c>
      <c r="E136" t="s">
        <v>365</v>
      </c>
      <c r="G136" t="s">
        <v>351</v>
      </c>
      <c r="H136" t="s">
        <v>365</v>
      </c>
    </row>
    <row r="137" spans="1:8" x14ac:dyDescent="0.25">
      <c r="A137" t="s">
        <v>353</v>
      </c>
      <c r="B137">
        <v>0.85377000000000003</v>
      </c>
      <c r="D137" t="s">
        <v>353</v>
      </c>
      <c r="E137">
        <v>3.3600500000000002</v>
      </c>
      <c r="G137" t="s">
        <v>353</v>
      </c>
      <c r="H137">
        <v>1.3054699999999999</v>
      </c>
    </row>
    <row r="139" spans="1:8" x14ac:dyDescent="0.25">
      <c r="A139" t="s">
        <v>354</v>
      </c>
      <c r="B139" s="10">
        <v>44957.623391203706</v>
      </c>
      <c r="D139" t="s">
        <v>354</v>
      </c>
      <c r="E139" s="10">
        <v>44957.623240740744</v>
      </c>
      <c r="G139" t="s">
        <v>354</v>
      </c>
      <c r="H139" s="10">
        <v>44957.622986111113</v>
      </c>
    </row>
    <row r="140" spans="1:8" x14ac:dyDescent="0.25">
      <c r="A140" t="s">
        <v>351</v>
      </c>
      <c r="B140" t="s">
        <v>440</v>
      </c>
      <c r="D140" t="s">
        <v>351</v>
      </c>
      <c r="E140" t="s">
        <v>440</v>
      </c>
      <c r="G140" t="s">
        <v>351</v>
      </c>
      <c r="H140" t="s">
        <v>440</v>
      </c>
    </row>
    <row r="141" spans="1:8" x14ac:dyDescent="0.25">
      <c r="A141" t="s">
        <v>353</v>
      </c>
      <c r="B141">
        <v>0.92142000000000002</v>
      </c>
      <c r="D141" t="s">
        <v>353</v>
      </c>
      <c r="E141">
        <v>3.2128999999999999</v>
      </c>
      <c r="G141" t="s">
        <v>353</v>
      </c>
      <c r="H141">
        <v>1.42605</v>
      </c>
    </row>
    <row r="143" spans="1:8" x14ac:dyDescent="0.25">
      <c r="A143" t="s">
        <v>354</v>
      </c>
      <c r="B143" s="10">
        <v>44957.623391203706</v>
      </c>
      <c r="D143" t="s">
        <v>354</v>
      </c>
      <c r="E143" s="10">
        <v>44957.623240740744</v>
      </c>
      <c r="G143" t="s">
        <v>354</v>
      </c>
      <c r="H143" s="10">
        <v>44957.622986111113</v>
      </c>
    </row>
    <row r="144" spans="1:8" x14ac:dyDescent="0.25">
      <c r="A144" t="s">
        <v>351</v>
      </c>
      <c r="B144" t="s">
        <v>464</v>
      </c>
      <c r="D144" t="s">
        <v>351</v>
      </c>
      <c r="E144" t="s">
        <v>464</v>
      </c>
      <c r="G144" t="s">
        <v>351</v>
      </c>
      <c r="H144" t="s">
        <v>464</v>
      </c>
    </row>
    <row r="145" spans="1:8" x14ac:dyDescent="0.25">
      <c r="A145" t="s">
        <v>353</v>
      </c>
      <c r="B145">
        <v>0.49151</v>
      </c>
      <c r="D145" t="s">
        <v>353</v>
      </c>
      <c r="E145">
        <v>0.95725000000000005</v>
      </c>
      <c r="G145" t="s">
        <v>353</v>
      </c>
      <c r="H145">
        <v>0.46590999999999999</v>
      </c>
    </row>
    <row r="147" spans="1:8" x14ac:dyDescent="0.25">
      <c r="A147" s="20" t="s">
        <v>469</v>
      </c>
      <c r="B147" s="20"/>
      <c r="C147" s="20"/>
      <c r="D147" s="20"/>
      <c r="E147" s="20"/>
      <c r="F147" s="20"/>
      <c r="G147" s="20"/>
      <c r="H147" s="20"/>
    </row>
    <row r="148" spans="1:8" x14ac:dyDescent="0.25">
      <c r="A148" s="20" t="s">
        <v>467</v>
      </c>
      <c r="B148" s="20">
        <f>AVERAGE(B5,B17,B29,B41,B53,B65,B77,B89,B101,B113,B125,B137)</f>
        <v>3.0164875000000002</v>
      </c>
      <c r="C148" s="20"/>
      <c r="D148" s="20"/>
      <c r="E148" s="20">
        <f>AVERAGE(E5,E17,E29,E41,E53,E65,E77,E89,E101,E113,E125,E137)</f>
        <v>9.8457749999999997</v>
      </c>
      <c r="F148" s="20"/>
      <c r="G148" s="20"/>
      <c r="H148" s="20">
        <f>AVERAGE(H5,H17,H29,H41,H53,H65,H77,H89,H101,H113,H125,H137)</f>
        <v>4.0987608333333334</v>
      </c>
    </row>
    <row r="149" spans="1:8" x14ac:dyDescent="0.25">
      <c r="A149" s="20" t="s">
        <v>468</v>
      </c>
      <c r="B149" s="20">
        <f>STDEV(B5,B17,B29,B41,B53,B65,B77,B89,B101,B113,B125,B137)</f>
        <v>2.6077127840316838</v>
      </c>
      <c r="C149" s="20"/>
      <c r="D149" s="20"/>
      <c r="E149" s="20">
        <f>STDEV(E5,E17,E29,E41,E53,E65,E77,E89,E101,E113,E125,E137)</f>
        <v>8.5282024021163831</v>
      </c>
      <c r="F149" s="20"/>
      <c r="G149" s="20"/>
      <c r="H149" s="20">
        <f>STDEV(H5,H17,H29,H41,H53,H65,H77,H89,H101,H113,H125,H137)</f>
        <v>3.6957205177695558</v>
      </c>
    </row>
    <row r="150" spans="1:8" x14ac:dyDescent="0.25">
      <c r="A150" s="12" t="s">
        <v>470</v>
      </c>
      <c r="B150" s="12">
        <f>AVERAGE(B9,B21,B33,B45,B57,B69,B81,B93,B105,B117,B129,B141)</f>
        <v>2.253063333333333</v>
      </c>
      <c r="C150" s="12"/>
      <c r="D150" s="12"/>
      <c r="E150" s="12">
        <f>AVERAGE(E9,E21,E33,E45,E57,E69,E81,E93,E105,E117,E129,E141)</f>
        <v>6.5543266666666655</v>
      </c>
      <c r="F150" s="12"/>
      <c r="G150" s="12"/>
      <c r="H150" s="12">
        <f>AVERAGE(H9,H21,H33,H45,H57,H69,H81,H93,H105,H117,H129,H141)</f>
        <v>2.7268641666666666</v>
      </c>
    </row>
    <row r="151" spans="1:8" x14ac:dyDescent="0.25">
      <c r="A151" s="12" t="s">
        <v>467</v>
      </c>
      <c r="B151" s="12">
        <f>STDEV(B9,B21,B33,B45,B57,B69,B81,B93,B105,B117,B129,B141)</f>
        <v>2.2077213197953198</v>
      </c>
      <c r="C151" s="12"/>
      <c r="D151" s="12"/>
      <c r="E151" s="12">
        <f>STDEV(E9,E21,E33,E45,E57,E69,E81,E93,E105,E117,E129,E141)</f>
        <v>6.6695380458351412</v>
      </c>
      <c r="F151" s="12"/>
      <c r="G151" s="12"/>
      <c r="H151" s="12">
        <f>STDEV(H9,H21,H33,H45,H57,H69,H81,H93,H105,H117,H129,H141)</f>
        <v>2.5363923296161435</v>
      </c>
    </row>
    <row r="152" spans="1:8" x14ac:dyDescent="0.25">
      <c r="A152" s="12" t="s">
        <v>468</v>
      </c>
      <c r="B152" s="12"/>
      <c r="C152" s="12"/>
      <c r="D152" s="12"/>
      <c r="E152" s="12"/>
      <c r="F152" s="12"/>
      <c r="G152" s="12"/>
      <c r="H152" s="12"/>
    </row>
    <row r="153" spans="1:8" x14ac:dyDescent="0.25">
      <c r="A153" s="21" t="s">
        <v>470</v>
      </c>
      <c r="B153" s="21"/>
      <c r="C153" s="21"/>
      <c r="D153" s="21"/>
      <c r="E153" s="21"/>
      <c r="F153" s="21"/>
      <c r="G153" s="21"/>
      <c r="H153" s="21"/>
    </row>
    <row r="154" spans="1:8" x14ac:dyDescent="0.25">
      <c r="A154" s="21" t="s">
        <v>467</v>
      </c>
      <c r="B154" s="21">
        <f>AVERAGE(B13,B25,B37,B49,B61,B73,B85,B97,B109,B121,B133,B145)</f>
        <v>0.84019166666666667</v>
      </c>
      <c r="C154" s="21"/>
      <c r="D154" s="21"/>
      <c r="E154" s="21">
        <f>AVERAGE(E13,E25,E37,E49,E61,E73,E85,E97,E109,E121,E133,E145)</f>
        <v>2.2058999999999997</v>
      </c>
      <c r="F154" s="21"/>
      <c r="G154" s="21"/>
      <c r="H154" s="21">
        <f>AVERAGE(H13,H25,H37,H49,H61,H73,H85,H97,H109,H121,H133,H145)</f>
        <v>1.2251841666666665</v>
      </c>
    </row>
    <row r="155" spans="1:8" x14ac:dyDescent="0.25">
      <c r="A155" s="21" t="s">
        <v>468</v>
      </c>
      <c r="B155" s="21">
        <f>STDEV(B13,B25,B37,B49,B61,B73,B85,B97,B109,B121,B133,B145)</f>
        <v>0.4915369727855185</v>
      </c>
      <c r="C155" s="21"/>
      <c r="D155" s="21"/>
      <c r="E155" s="21">
        <f>STDEV(E13,E25,E37,E49,E61,E73,E85,E97,E109,E121,E133,E145)</f>
        <v>1.4968540359275944</v>
      </c>
      <c r="F155" s="21"/>
      <c r="G155" s="21"/>
      <c r="H155" s="21">
        <f>STDEV(H13,H25,H37,H49,H61,H73,H85,H97,H109,H121,H133,H145)</f>
        <v>1.0882689742259857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DA8F-CC9E-4743-961F-469696D12B71}">
  <dimension ref="A1:N119"/>
  <sheetViews>
    <sheetView topLeftCell="C1" workbookViewId="0">
      <selection activeCell="K23" sqref="K23"/>
    </sheetView>
  </sheetViews>
  <sheetFormatPr defaultRowHeight="15" x14ac:dyDescent="0.25"/>
  <cols>
    <col min="1" max="1" width="21.7109375" bestFit="1" customWidth="1"/>
    <col min="2" max="2" width="40.140625" bestFit="1" customWidth="1"/>
    <col min="4" max="4" width="21.7109375" bestFit="1" customWidth="1"/>
    <col min="5" max="5" width="40.140625" bestFit="1" customWidth="1"/>
    <col min="7" max="7" width="21.7109375" bestFit="1" customWidth="1"/>
    <col min="8" max="8" width="40.140625" bestFit="1" customWidth="1"/>
    <col min="11" max="11" width="40.140625" bestFit="1" customWidth="1"/>
  </cols>
  <sheetData>
    <row r="1" spans="1:14" x14ac:dyDescent="0.25">
      <c r="A1" t="s">
        <v>490</v>
      </c>
      <c r="D1" t="s">
        <v>489</v>
      </c>
      <c r="G1" s="12" t="s">
        <v>466</v>
      </c>
    </row>
    <row r="3" spans="1:14" x14ac:dyDescent="0.25">
      <c r="A3" t="s">
        <v>354</v>
      </c>
      <c r="B3" s="10">
        <v>44957.711921296293</v>
      </c>
      <c r="D3" t="s">
        <v>354</v>
      </c>
      <c r="E3" s="10">
        <v>44957.712106481478</v>
      </c>
      <c r="G3" t="s">
        <v>354</v>
      </c>
      <c r="H3" s="10">
        <v>44957.712361111109</v>
      </c>
    </row>
    <row r="4" spans="1:14" x14ac:dyDescent="0.25">
      <c r="A4" t="s">
        <v>351</v>
      </c>
      <c r="B4" t="s">
        <v>367</v>
      </c>
      <c r="D4" t="s">
        <v>351</v>
      </c>
      <c r="E4" t="s">
        <v>367</v>
      </c>
      <c r="G4" t="s">
        <v>351</v>
      </c>
      <c r="H4" t="s">
        <v>367</v>
      </c>
    </row>
    <row r="5" spans="1:14" x14ac:dyDescent="0.25">
      <c r="A5" t="s">
        <v>353</v>
      </c>
      <c r="B5">
        <v>0.24701999999999999</v>
      </c>
      <c r="D5" t="s">
        <v>353</v>
      </c>
      <c r="E5">
        <v>0.31980999999999998</v>
      </c>
      <c r="G5" t="s">
        <v>353</v>
      </c>
      <c r="H5">
        <v>0.1671</v>
      </c>
    </row>
    <row r="7" spans="1:14" x14ac:dyDescent="0.25">
      <c r="A7" t="s">
        <v>354</v>
      </c>
      <c r="B7" s="10">
        <v>44957.711921296293</v>
      </c>
      <c r="D7" t="s">
        <v>354</v>
      </c>
      <c r="E7" s="10">
        <v>44957.712106481478</v>
      </c>
      <c r="G7" t="s">
        <v>354</v>
      </c>
      <c r="H7" s="10">
        <v>44957.712361111109</v>
      </c>
    </row>
    <row r="8" spans="1:14" x14ac:dyDescent="0.25">
      <c r="A8" t="s">
        <v>351</v>
      </c>
      <c r="B8" t="s">
        <v>471</v>
      </c>
      <c r="D8" t="s">
        <v>351</v>
      </c>
      <c r="E8" t="s">
        <v>471</v>
      </c>
      <c r="G8" t="s">
        <v>351</v>
      </c>
      <c r="H8" t="s">
        <v>471</v>
      </c>
    </row>
    <row r="9" spans="1:14" x14ac:dyDescent="0.25">
      <c r="A9" t="s">
        <v>353</v>
      </c>
      <c r="B9">
        <v>0.25528000000000001</v>
      </c>
      <c r="D9" t="s">
        <v>353</v>
      </c>
      <c r="E9">
        <v>0.44901999999999997</v>
      </c>
      <c r="G9" t="s">
        <v>353</v>
      </c>
      <c r="H9">
        <v>0.32129999999999997</v>
      </c>
    </row>
    <row r="11" spans="1:14" x14ac:dyDescent="0.25">
      <c r="A11" t="s">
        <v>354</v>
      </c>
      <c r="B11" s="10">
        <v>44957.711921296293</v>
      </c>
      <c r="D11" t="s">
        <v>354</v>
      </c>
      <c r="E11" s="10">
        <v>44957.712118055555</v>
      </c>
      <c r="G11" t="s">
        <v>354</v>
      </c>
      <c r="H11" s="10">
        <v>44957.712361111109</v>
      </c>
    </row>
    <row r="12" spans="1:14" x14ac:dyDescent="0.25">
      <c r="A12" t="s">
        <v>351</v>
      </c>
      <c r="B12" t="s">
        <v>472</v>
      </c>
      <c r="D12" t="s">
        <v>351</v>
      </c>
      <c r="E12" t="s">
        <v>472</v>
      </c>
      <c r="G12" t="s">
        <v>351</v>
      </c>
      <c r="H12" t="s">
        <v>472</v>
      </c>
    </row>
    <row r="13" spans="1:14" x14ac:dyDescent="0.25">
      <c r="A13" t="s">
        <v>353</v>
      </c>
      <c r="B13">
        <v>8.6870000000000003E-2</v>
      </c>
      <c r="D13" t="s">
        <v>353</v>
      </c>
      <c r="E13">
        <v>0.10704</v>
      </c>
      <c r="G13" t="s">
        <v>353</v>
      </c>
      <c r="H13">
        <v>0.10704</v>
      </c>
    </row>
    <row r="15" spans="1:14" x14ac:dyDescent="0.25">
      <c r="A15" t="s">
        <v>354</v>
      </c>
      <c r="B15" s="10">
        <v>44957.711921296293</v>
      </c>
      <c r="D15" t="s">
        <v>354</v>
      </c>
      <c r="E15" s="10">
        <v>44957.712118055555</v>
      </c>
      <c r="G15" t="s">
        <v>354</v>
      </c>
      <c r="H15" s="10">
        <v>44957.712361111109</v>
      </c>
      <c r="L15" t="s">
        <v>491</v>
      </c>
      <c r="M15" t="s">
        <v>492</v>
      </c>
      <c r="N15" t="s">
        <v>493</v>
      </c>
    </row>
    <row r="16" spans="1:14" x14ac:dyDescent="0.25">
      <c r="A16" t="s">
        <v>351</v>
      </c>
      <c r="B16" t="s">
        <v>368</v>
      </c>
      <c r="D16" t="s">
        <v>351</v>
      </c>
      <c r="E16" t="s">
        <v>368</v>
      </c>
      <c r="G16" t="s">
        <v>351</v>
      </c>
      <c r="H16" t="s">
        <v>368</v>
      </c>
      <c r="K16" s="32" t="s">
        <v>367</v>
      </c>
      <c r="L16" s="23">
        <v>0.1671</v>
      </c>
      <c r="M16" s="23">
        <v>0.32129999999999997</v>
      </c>
      <c r="N16" s="23">
        <v>0.10704</v>
      </c>
    </row>
    <row r="17" spans="1:14" x14ac:dyDescent="0.25">
      <c r="A17" t="s">
        <v>353</v>
      </c>
      <c r="B17">
        <v>0.50673000000000001</v>
      </c>
      <c r="D17" t="s">
        <v>353</v>
      </c>
      <c r="E17">
        <v>0.65300999999999998</v>
      </c>
      <c r="G17" t="s">
        <v>353</v>
      </c>
      <c r="H17">
        <v>0.37286000000000002</v>
      </c>
      <c r="K17" s="32" t="s">
        <v>368</v>
      </c>
      <c r="L17" s="23">
        <v>0.37286000000000002</v>
      </c>
      <c r="M17" s="23">
        <v>0.31085000000000002</v>
      </c>
      <c r="N17" s="23">
        <v>0.26413999999999999</v>
      </c>
    </row>
    <row r="18" spans="1:14" x14ac:dyDescent="0.25">
      <c r="K18" s="32" t="s">
        <v>369</v>
      </c>
      <c r="L18" s="23">
        <v>0.13242999999999999</v>
      </c>
      <c r="M18" s="23">
        <v>0.14721999999999999</v>
      </c>
      <c r="N18" s="24">
        <v>1.4192499999999999</v>
      </c>
    </row>
    <row r="19" spans="1:14" x14ac:dyDescent="0.25">
      <c r="A19" t="s">
        <v>354</v>
      </c>
      <c r="B19" s="10">
        <v>44957.711921296293</v>
      </c>
      <c r="D19" t="s">
        <v>354</v>
      </c>
      <c r="E19" s="10">
        <v>44957.712118055555</v>
      </c>
      <c r="G19" t="s">
        <v>354</v>
      </c>
      <c r="H19" s="10">
        <v>44957.712372685186</v>
      </c>
      <c r="K19" s="12" t="s">
        <v>370</v>
      </c>
      <c r="L19" s="24">
        <v>1.9347000000000001</v>
      </c>
      <c r="M19" s="24">
        <v>2.9061599999999999</v>
      </c>
      <c r="N19" s="24">
        <v>1.4711700000000001</v>
      </c>
    </row>
    <row r="20" spans="1:14" x14ac:dyDescent="0.25">
      <c r="A20" t="s">
        <v>351</v>
      </c>
      <c r="B20" t="s">
        <v>473</v>
      </c>
      <c r="D20" t="s">
        <v>351</v>
      </c>
      <c r="E20" t="s">
        <v>473</v>
      </c>
      <c r="G20" t="s">
        <v>351</v>
      </c>
      <c r="H20" t="s">
        <v>473</v>
      </c>
      <c r="K20" s="32" t="s">
        <v>371</v>
      </c>
      <c r="L20" s="23">
        <v>0.53832999999999998</v>
      </c>
      <c r="M20" s="23">
        <v>0.82143999999999995</v>
      </c>
      <c r="N20" s="23">
        <v>0.19747999999999999</v>
      </c>
    </row>
    <row r="21" spans="1:14" x14ac:dyDescent="0.25">
      <c r="A21" t="s">
        <v>353</v>
      </c>
      <c r="B21">
        <v>0.3009</v>
      </c>
      <c r="D21" t="s">
        <v>353</v>
      </c>
      <c r="E21">
        <v>0.48535</v>
      </c>
      <c r="G21" t="s">
        <v>353</v>
      </c>
      <c r="H21">
        <v>0.31085000000000002</v>
      </c>
      <c r="K21" s="32" t="s">
        <v>372</v>
      </c>
      <c r="L21" s="23">
        <v>0.14351</v>
      </c>
      <c r="M21" s="23">
        <v>9.8449999999999996E-2</v>
      </c>
      <c r="N21" s="23">
        <v>5.9540000000000003E-2</v>
      </c>
    </row>
    <row r="22" spans="1:14" x14ac:dyDescent="0.25">
      <c r="K22" s="32" t="s">
        <v>374</v>
      </c>
      <c r="L22" s="23">
        <v>0.16758999999999999</v>
      </c>
      <c r="M22" s="23">
        <v>9.7720000000000001E-2</v>
      </c>
      <c r="N22" s="23">
        <v>7.0680000000000007E-2</v>
      </c>
    </row>
    <row r="23" spans="1:14" x14ac:dyDescent="0.25">
      <c r="A23" t="s">
        <v>354</v>
      </c>
      <c r="B23" s="10">
        <v>44957.71193287037</v>
      </c>
      <c r="D23" t="s">
        <v>354</v>
      </c>
      <c r="E23" s="10">
        <v>44957.712118055555</v>
      </c>
      <c r="G23" t="s">
        <v>354</v>
      </c>
      <c r="H23" s="10">
        <v>44957.712372685186</v>
      </c>
      <c r="K23" s="32" t="s">
        <v>375</v>
      </c>
      <c r="L23" s="23">
        <v>0.13098000000000001</v>
      </c>
      <c r="M23" s="24">
        <v>1.3433999999999999</v>
      </c>
      <c r="N23" s="23">
        <v>9.8030000000000006E-2</v>
      </c>
    </row>
    <row r="24" spans="1:14" x14ac:dyDescent="0.25">
      <c r="A24" t="s">
        <v>351</v>
      </c>
      <c r="B24" t="s">
        <v>474</v>
      </c>
      <c r="D24" t="s">
        <v>351</v>
      </c>
      <c r="E24" t="s">
        <v>474</v>
      </c>
      <c r="G24" t="s">
        <v>351</v>
      </c>
      <c r="H24" t="s">
        <v>474</v>
      </c>
      <c r="K24" s="31" t="s">
        <v>380</v>
      </c>
      <c r="L24" s="28">
        <v>1.12113</v>
      </c>
      <c r="M24" s="27">
        <v>0.31206</v>
      </c>
      <c r="N24" s="28">
        <v>2.5210699999999999</v>
      </c>
    </row>
    <row r="25" spans="1:14" x14ac:dyDescent="0.25">
      <c r="A25" t="s">
        <v>353</v>
      </c>
      <c r="B25">
        <v>0.26413999999999999</v>
      </c>
      <c r="D25" t="s">
        <v>353</v>
      </c>
      <c r="E25">
        <v>0.43963000000000002</v>
      </c>
      <c r="G25" t="s">
        <v>353</v>
      </c>
      <c r="H25">
        <v>0.26413999999999999</v>
      </c>
      <c r="K25" s="11" t="s">
        <v>494</v>
      </c>
      <c r="L25" s="25">
        <f>AVERAGE(L16:L24)</f>
        <v>0.52318111111111121</v>
      </c>
      <c r="M25" s="25">
        <f t="shared" ref="M25:N25" si="0">AVERAGE(M16:M24)</f>
        <v>0.70651111111111098</v>
      </c>
      <c r="N25" s="25">
        <f t="shared" si="0"/>
        <v>0.68982222222222211</v>
      </c>
    </row>
    <row r="26" spans="1:14" x14ac:dyDescent="0.25">
      <c r="K26" s="11" t="s">
        <v>337</v>
      </c>
      <c r="L26" s="25">
        <f>_xlfn.STDEV.S(L16:L25)</f>
        <v>0.58467953840723597</v>
      </c>
      <c r="M26" s="25">
        <f t="shared" ref="M26:N26" si="1">_xlfn.STDEV.S(M16:M25)</f>
        <v>0.86737085580434703</v>
      </c>
      <c r="N26" s="25">
        <f t="shared" si="1"/>
        <v>0.84262089791024142</v>
      </c>
    </row>
    <row r="27" spans="1:14" x14ac:dyDescent="0.25">
      <c r="A27" t="s">
        <v>354</v>
      </c>
      <c r="B27" s="10">
        <v>44957.71193287037</v>
      </c>
      <c r="D27" t="s">
        <v>354</v>
      </c>
      <c r="E27" s="10">
        <v>44957.712118055555</v>
      </c>
      <c r="G27" t="s">
        <v>354</v>
      </c>
      <c r="H27" s="10">
        <v>44957.712372685186</v>
      </c>
      <c r="K27" s="11" t="s">
        <v>495</v>
      </c>
      <c r="L27" s="25">
        <f>AVERAGE(L16:L18,L20:L23)</f>
        <v>0.23611428571428572</v>
      </c>
      <c r="M27" s="25">
        <f>AVERAGE(M16:M18,M20:M22,M24)</f>
        <v>0.3012914285714286</v>
      </c>
      <c r="N27" s="25">
        <f>AVERAGE(N16:N17,N20:N23)</f>
        <v>0.13281833333333334</v>
      </c>
    </row>
    <row r="28" spans="1:14" x14ac:dyDescent="0.25">
      <c r="A28" t="s">
        <v>351</v>
      </c>
      <c r="B28" t="s">
        <v>369</v>
      </c>
      <c r="D28" t="s">
        <v>351</v>
      </c>
      <c r="E28" t="s">
        <v>369</v>
      </c>
      <c r="G28" t="s">
        <v>351</v>
      </c>
      <c r="H28" t="s">
        <v>369</v>
      </c>
      <c r="K28" s="11" t="s">
        <v>496</v>
      </c>
      <c r="L28" s="25">
        <f>_xlfn.STDEV.S(L16:L18,L20:L23)</f>
        <v>0.158046132806969</v>
      </c>
      <c r="M28" s="25">
        <f>_xlfn.STDEV.S(M16:M18,M20:M22,M24)</f>
        <v>0.25082735911569209</v>
      </c>
      <c r="N28" s="25">
        <f>_xlfn.STDEV.S(N16:N17,N20:N23)</f>
        <v>8.0662442912836849E-2</v>
      </c>
    </row>
    <row r="29" spans="1:14" x14ac:dyDescent="0.25">
      <c r="A29" t="s">
        <v>353</v>
      </c>
      <c r="B29">
        <v>0.15260000000000001</v>
      </c>
      <c r="D29" t="s">
        <v>353</v>
      </c>
      <c r="E29">
        <v>0.18232000000000001</v>
      </c>
      <c r="G29" t="s">
        <v>353</v>
      </c>
      <c r="H29">
        <v>0.13242999999999999</v>
      </c>
    </row>
    <row r="31" spans="1:14" x14ac:dyDescent="0.25">
      <c r="A31" t="s">
        <v>354</v>
      </c>
      <c r="B31" s="10">
        <v>44957.71193287037</v>
      </c>
      <c r="D31" t="s">
        <v>354</v>
      </c>
      <c r="E31" s="10">
        <v>44957.712129629632</v>
      </c>
      <c r="G31" t="s">
        <v>354</v>
      </c>
      <c r="H31" s="10">
        <v>44957.712372685186</v>
      </c>
    </row>
    <row r="32" spans="1:14" x14ac:dyDescent="0.25">
      <c r="A32" t="s">
        <v>351</v>
      </c>
      <c r="B32" t="s">
        <v>475</v>
      </c>
      <c r="D32" t="s">
        <v>351</v>
      </c>
      <c r="E32" t="s">
        <v>475</v>
      </c>
      <c r="G32" t="s">
        <v>351</v>
      </c>
      <c r="H32" t="s">
        <v>475</v>
      </c>
    </row>
    <row r="33" spans="1:8" x14ac:dyDescent="0.25">
      <c r="A33" t="s">
        <v>353</v>
      </c>
      <c r="B33">
        <v>0.16624</v>
      </c>
      <c r="D33" t="s">
        <v>353</v>
      </c>
      <c r="E33">
        <v>0.19539000000000001</v>
      </c>
      <c r="G33" t="s">
        <v>353</v>
      </c>
      <c r="H33">
        <v>0.14721999999999999</v>
      </c>
    </row>
    <row r="35" spans="1:8" x14ac:dyDescent="0.25">
      <c r="A35" t="s">
        <v>354</v>
      </c>
      <c r="B35" s="10">
        <v>44957.71193287037</v>
      </c>
      <c r="D35" t="s">
        <v>354</v>
      </c>
      <c r="E35" s="10">
        <v>44957.712129629632</v>
      </c>
      <c r="G35" t="s">
        <v>354</v>
      </c>
      <c r="H35" s="10">
        <v>44957.712372685186</v>
      </c>
    </row>
    <row r="36" spans="1:8" x14ac:dyDescent="0.25">
      <c r="A36" t="s">
        <v>351</v>
      </c>
      <c r="B36" t="s">
        <v>476</v>
      </c>
      <c r="D36" t="s">
        <v>351</v>
      </c>
      <c r="E36" t="s">
        <v>476</v>
      </c>
      <c r="G36" t="s">
        <v>351</v>
      </c>
      <c r="H36" t="s">
        <v>476</v>
      </c>
    </row>
    <row r="37" spans="1:8" x14ac:dyDescent="0.25">
      <c r="A37" t="s">
        <v>353</v>
      </c>
      <c r="B37">
        <v>1.3694299999999999</v>
      </c>
      <c r="D37" t="s">
        <v>353</v>
      </c>
      <c r="E37">
        <v>2.2882699999999998</v>
      </c>
      <c r="G37" t="s">
        <v>353</v>
      </c>
      <c r="H37">
        <v>1.4192499999999999</v>
      </c>
    </row>
    <row r="39" spans="1:8" x14ac:dyDescent="0.25">
      <c r="A39" t="s">
        <v>354</v>
      </c>
      <c r="B39" s="10">
        <v>44957.71193287037</v>
      </c>
      <c r="D39" t="s">
        <v>354</v>
      </c>
      <c r="E39" s="10">
        <v>44957.712129629632</v>
      </c>
      <c r="G39" t="s">
        <v>354</v>
      </c>
      <c r="H39" s="10">
        <v>44957.712384259263</v>
      </c>
    </row>
    <row r="40" spans="1:8" x14ac:dyDescent="0.25">
      <c r="A40" t="s">
        <v>351</v>
      </c>
      <c r="B40" t="s">
        <v>370</v>
      </c>
      <c r="D40" t="s">
        <v>351</v>
      </c>
      <c r="E40" t="s">
        <v>370</v>
      </c>
      <c r="G40" t="s">
        <v>351</v>
      </c>
      <c r="H40" t="s">
        <v>370</v>
      </c>
    </row>
    <row r="41" spans="1:8" x14ac:dyDescent="0.25">
      <c r="A41" t="s">
        <v>353</v>
      </c>
      <c r="B41">
        <v>2.54759</v>
      </c>
      <c r="D41" t="s">
        <v>353</v>
      </c>
      <c r="E41">
        <v>3.95499</v>
      </c>
      <c r="G41" t="s">
        <v>353</v>
      </c>
      <c r="H41">
        <v>1.9347000000000001</v>
      </c>
    </row>
    <row r="43" spans="1:8" x14ac:dyDescent="0.25">
      <c r="A43" t="s">
        <v>354</v>
      </c>
      <c r="B43" s="10">
        <v>44957.711944444447</v>
      </c>
      <c r="D43" t="s">
        <v>354</v>
      </c>
      <c r="E43" s="10">
        <v>44957.712129629632</v>
      </c>
      <c r="G43" t="s">
        <v>354</v>
      </c>
      <c r="H43" s="10">
        <v>44957.712384259263</v>
      </c>
    </row>
    <row r="44" spans="1:8" x14ac:dyDescent="0.25">
      <c r="A44" t="s">
        <v>351</v>
      </c>
      <c r="B44" t="s">
        <v>477</v>
      </c>
      <c r="D44" t="s">
        <v>351</v>
      </c>
      <c r="E44" t="s">
        <v>477</v>
      </c>
      <c r="G44" t="s">
        <v>351</v>
      </c>
      <c r="H44" t="s">
        <v>477</v>
      </c>
    </row>
    <row r="45" spans="1:8" x14ac:dyDescent="0.25">
      <c r="A45" t="s">
        <v>353</v>
      </c>
      <c r="B45">
        <v>3.1893199999999999</v>
      </c>
      <c r="D45" t="s">
        <v>353</v>
      </c>
      <c r="E45">
        <v>4.0544200000000004</v>
      </c>
      <c r="G45" t="s">
        <v>353</v>
      </c>
      <c r="H45" s="12">
        <v>2.9061599999999999</v>
      </c>
    </row>
    <row r="47" spans="1:8" x14ac:dyDescent="0.25">
      <c r="A47" t="s">
        <v>354</v>
      </c>
      <c r="B47" s="10">
        <v>44957.711944444447</v>
      </c>
      <c r="D47" t="s">
        <v>354</v>
      </c>
      <c r="E47" s="10">
        <v>44957.712141203701</v>
      </c>
      <c r="G47" t="s">
        <v>354</v>
      </c>
      <c r="H47" s="10">
        <v>44957.712384259263</v>
      </c>
    </row>
    <row r="48" spans="1:8" x14ac:dyDescent="0.25">
      <c r="A48" t="s">
        <v>351</v>
      </c>
      <c r="B48" t="s">
        <v>478</v>
      </c>
      <c r="D48" t="s">
        <v>351</v>
      </c>
      <c r="E48" t="s">
        <v>478</v>
      </c>
      <c r="G48" t="s">
        <v>351</v>
      </c>
      <c r="H48" t="s">
        <v>478</v>
      </c>
    </row>
    <row r="49" spans="1:8" x14ac:dyDescent="0.25">
      <c r="A49" t="s">
        <v>353</v>
      </c>
      <c r="B49">
        <v>2.14073</v>
      </c>
      <c r="D49" t="s">
        <v>353</v>
      </c>
      <c r="E49">
        <v>3.3275000000000001</v>
      </c>
      <c r="G49" t="s">
        <v>353</v>
      </c>
      <c r="H49">
        <v>1.4711700000000001</v>
      </c>
    </row>
    <row r="51" spans="1:8" x14ac:dyDescent="0.25">
      <c r="A51" t="s">
        <v>354</v>
      </c>
      <c r="B51" s="10">
        <v>44957.711944444447</v>
      </c>
      <c r="D51" t="s">
        <v>354</v>
      </c>
      <c r="E51" s="10">
        <v>44957.712141203701</v>
      </c>
      <c r="G51" t="s">
        <v>354</v>
      </c>
      <c r="H51" s="10">
        <v>44957.712384259263</v>
      </c>
    </row>
    <row r="52" spans="1:8" x14ac:dyDescent="0.25">
      <c r="A52" t="s">
        <v>351</v>
      </c>
      <c r="B52" t="s">
        <v>371</v>
      </c>
      <c r="D52" t="s">
        <v>351</v>
      </c>
      <c r="E52" t="s">
        <v>371</v>
      </c>
      <c r="G52" t="s">
        <v>351</v>
      </c>
      <c r="H52" t="s">
        <v>371</v>
      </c>
    </row>
    <row r="53" spans="1:8" x14ac:dyDescent="0.25">
      <c r="A53" t="s">
        <v>353</v>
      </c>
      <c r="B53">
        <v>0.68564000000000003</v>
      </c>
      <c r="D53" t="s">
        <v>353</v>
      </c>
      <c r="E53">
        <v>0.92752999999999997</v>
      </c>
      <c r="G53" t="s">
        <v>353</v>
      </c>
      <c r="H53">
        <v>0.53832999999999998</v>
      </c>
    </row>
    <row r="55" spans="1:8" x14ac:dyDescent="0.25">
      <c r="A55" t="s">
        <v>354</v>
      </c>
      <c r="B55" s="10">
        <v>44957.711944444447</v>
      </c>
      <c r="D55" t="s">
        <v>354</v>
      </c>
      <c r="E55" s="10">
        <v>44957.712141203701</v>
      </c>
      <c r="G55" t="s">
        <v>354</v>
      </c>
      <c r="H55" s="10">
        <v>44957.712395833332</v>
      </c>
    </row>
    <row r="56" spans="1:8" x14ac:dyDescent="0.25">
      <c r="A56" t="s">
        <v>351</v>
      </c>
      <c r="B56" t="s">
        <v>479</v>
      </c>
      <c r="D56" t="s">
        <v>351</v>
      </c>
      <c r="E56" t="s">
        <v>479</v>
      </c>
      <c r="G56" t="s">
        <v>351</v>
      </c>
      <c r="H56" t="s">
        <v>479</v>
      </c>
    </row>
    <row r="57" spans="1:8" x14ac:dyDescent="0.25">
      <c r="A57" t="s">
        <v>353</v>
      </c>
      <c r="B57">
        <v>0.91474999999999995</v>
      </c>
      <c r="D57" t="s">
        <v>353</v>
      </c>
      <c r="E57">
        <v>1.8995</v>
      </c>
      <c r="G57" t="s">
        <v>353</v>
      </c>
      <c r="H57">
        <v>0.82143999999999995</v>
      </c>
    </row>
    <row r="59" spans="1:8" x14ac:dyDescent="0.25">
      <c r="A59" t="s">
        <v>354</v>
      </c>
      <c r="B59" s="10">
        <v>44957.711944444447</v>
      </c>
      <c r="D59" t="s">
        <v>354</v>
      </c>
      <c r="E59" s="10">
        <v>44957.712141203701</v>
      </c>
      <c r="G59" t="s">
        <v>354</v>
      </c>
      <c r="H59" s="10">
        <v>44957.712395833332</v>
      </c>
    </row>
    <row r="60" spans="1:8" x14ac:dyDescent="0.25">
      <c r="A60" t="s">
        <v>351</v>
      </c>
      <c r="B60" t="s">
        <v>480</v>
      </c>
      <c r="D60" t="s">
        <v>351</v>
      </c>
      <c r="E60" t="s">
        <v>480</v>
      </c>
      <c r="G60" t="s">
        <v>351</v>
      </c>
      <c r="H60" t="s">
        <v>480</v>
      </c>
    </row>
    <row r="61" spans="1:8" x14ac:dyDescent="0.25">
      <c r="A61" t="s">
        <v>353</v>
      </c>
      <c r="B61">
        <v>0.26218000000000002</v>
      </c>
      <c r="D61" t="s">
        <v>353</v>
      </c>
      <c r="E61">
        <v>0.38240000000000002</v>
      </c>
      <c r="G61" t="s">
        <v>353</v>
      </c>
      <c r="H61">
        <v>0.19747999999999999</v>
      </c>
    </row>
    <row r="63" spans="1:8" x14ac:dyDescent="0.25">
      <c r="A63" t="s">
        <v>354</v>
      </c>
      <c r="B63" s="10">
        <v>44957.711956018517</v>
      </c>
      <c r="D63" t="s">
        <v>354</v>
      </c>
      <c r="E63" s="10">
        <v>44957.712141203701</v>
      </c>
      <c r="G63" t="s">
        <v>354</v>
      </c>
      <c r="H63" s="10">
        <v>44957.712395833332</v>
      </c>
    </row>
    <row r="64" spans="1:8" x14ac:dyDescent="0.25">
      <c r="A64" t="s">
        <v>351</v>
      </c>
      <c r="B64" t="s">
        <v>372</v>
      </c>
      <c r="D64" t="s">
        <v>351</v>
      </c>
      <c r="E64" t="s">
        <v>372</v>
      </c>
      <c r="G64" t="s">
        <v>351</v>
      </c>
      <c r="H64" t="s">
        <v>372</v>
      </c>
    </row>
    <row r="65" spans="1:8" x14ac:dyDescent="0.25">
      <c r="A65" t="s">
        <v>353</v>
      </c>
      <c r="B65">
        <v>0.14760999999999999</v>
      </c>
      <c r="D65" t="s">
        <v>353</v>
      </c>
      <c r="E65">
        <v>0.14760999999999999</v>
      </c>
      <c r="G65" t="s">
        <v>353</v>
      </c>
      <c r="H65">
        <v>0.14351</v>
      </c>
    </row>
    <row r="67" spans="1:8" x14ac:dyDescent="0.25">
      <c r="A67" t="s">
        <v>354</v>
      </c>
      <c r="B67" s="10">
        <v>44957.711956018517</v>
      </c>
      <c r="D67" t="s">
        <v>354</v>
      </c>
      <c r="E67" s="10">
        <v>44957.712152777778</v>
      </c>
      <c r="G67" t="s">
        <v>354</v>
      </c>
      <c r="H67" s="10">
        <v>44957.712395833332</v>
      </c>
    </row>
    <row r="68" spans="1:8" x14ac:dyDescent="0.25">
      <c r="A68" t="s">
        <v>351</v>
      </c>
      <c r="B68" t="s">
        <v>481</v>
      </c>
      <c r="D68" t="s">
        <v>351</v>
      </c>
      <c r="E68" t="s">
        <v>481</v>
      </c>
      <c r="G68" t="s">
        <v>351</v>
      </c>
      <c r="H68" t="s">
        <v>481</v>
      </c>
    </row>
    <row r="69" spans="1:8" x14ac:dyDescent="0.25">
      <c r="A69" t="s">
        <v>353</v>
      </c>
      <c r="B69">
        <v>0.10283</v>
      </c>
      <c r="D69" t="s">
        <v>353</v>
      </c>
      <c r="E69">
        <v>0.10607999999999999</v>
      </c>
      <c r="G69" t="s">
        <v>353</v>
      </c>
      <c r="H69">
        <v>9.8449999999999996E-2</v>
      </c>
    </row>
    <row r="71" spans="1:8" x14ac:dyDescent="0.25">
      <c r="A71" t="s">
        <v>354</v>
      </c>
      <c r="B71" s="10">
        <v>44957.711956018517</v>
      </c>
      <c r="D71" t="s">
        <v>354</v>
      </c>
      <c r="E71" s="10">
        <v>44957.712152777778</v>
      </c>
      <c r="G71" t="s">
        <v>354</v>
      </c>
      <c r="H71" s="10">
        <v>44957.712395833332</v>
      </c>
    </row>
    <row r="72" spans="1:8" x14ac:dyDescent="0.25">
      <c r="A72" t="s">
        <v>351</v>
      </c>
      <c r="B72" t="s">
        <v>482</v>
      </c>
      <c r="D72" t="s">
        <v>351</v>
      </c>
      <c r="E72" t="s">
        <v>482</v>
      </c>
      <c r="G72" t="s">
        <v>351</v>
      </c>
      <c r="H72" t="s">
        <v>482</v>
      </c>
    </row>
    <row r="73" spans="1:8" x14ac:dyDescent="0.25">
      <c r="A73" t="s">
        <v>353</v>
      </c>
      <c r="B73">
        <v>6.1879999999999998E-2</v>
      </c>
      <c r="D73" t="s">
        <v>353</v>
      </c>
      <c r="E73">
        <v>7.8600000000000003E-2</v>
      </c>
      <c r="G73" t="s">
        <v>353</v>
      </c>
      <c r="H73">
        <v>5.9540000000000003E-2</v>
      </c>
    </row>
    <row r="75" spans="1:8" x14ac:dyDescent="0.25">
      <c r="A75" t="s">
        <v>354</v>
      </c>
      <c r="B75" s="10">
        <v>44957.711956018517</v>
      </c>
      <c r="D75" t="s">
        <v>354</v>
      </c>
      <c r="E75" s="10">
        <v>44957.712152777778</v>
      </c>
      <c r="G75" t="s">
        <v>354</v>
      </c>
      <c r="H75" s="10">
        <v>44957.712407407409</v>
      </c>
    </row>
    <row r="76" spans="1:8" x14ac:dyDescent="0.25">
      <c r="A76" t="s">
        <v>351</v>
      </c>
      <c r="B76" t="s">
        <v>374</v>
      </c>
      <c r="D76" t="s">
        <v>351</v>
      </c>
      <c r="E76" t="s">
        <v>374</v>
      </c>
      <c r="G76" t="s">
        <v>351</v>
      </c>
      <c r="H76" t="s">
        <v>374</v>
      </c>
    </row>
    <row r="77" spans="1:8" x14ac:dyDescent="0.25">
      <c r="A77" t="s">
        <v>353</v>
      </c>
      <c r="B77">
        <v>0.21346999999999999</v>
      </c>
      <c r="D77" t="s">
        <v>353</v>
      </c>
      <c r="E77">
        <v>0.27223999999999998</v>
      </c>
      <c r="G77" t="s">
        <v>353</v>
      </c>
      <c r="H77">
        <v>0.16758999999999999</v>
      </c>
    </row>
    <row r="79" spans="1:8" x14ac:dyDescent="0.25">
      <c r="A79" t="s">
        <v>354</v>
      </c>
      <c r="B79" s="10">
        <v>44957.711956018517</v>
      </c>
      <c r="D79" t="s">
        <v>354</v>
      </c>
      <c r="E79" s="10">
        <v>44957.712152777778</v>
      </c>
      <c r="G79" t="s">
        <v>354</v>
      </c>
      <c r="H79" s="10">
        <v>44957.712407407409</v>
      </c>
    </row>
    <row r="80" spans="1:8" x14ac:dyDescent="0.25">
      <c r="A80" t="s">
        <v>351</v>
      </c>
      <c r="B80" t="s">
        <v>483</v>
      </c>
      <c r="D80" t="s">
        <v>351</v>
      </c>
      <c r="E80" t="s">
        <v>483</v>
      </c>
      <c r="G80" t="s">
        <v>351</v>
      </c>
      <c r="H80" t="s">
        <v>483</v>
      </c>
    </row>
    <row r="81" spans="1:8" x14ac:dyDescent="0.25">
      <c r="A81" t="s">
        <v>353</v>
      </c>
      <c r="B81">
        <v>0.16461000000000001</v>
      </c>
      <c r="D81" t="s">
        <v>353</v>
      </c>
      <c r="E81">
        <v>0.30602000000000001</v>
      </c>
      <c r="G81" t="s">
        <v>353</v>
      </c>
      <c r="H81">
        <v>9.7720000000000001E-2</v>
      </c>
    </row>
    <row r="83" spans="1:8" x14ac:dyDescent="0.25">
      <c r="A83" t="s">
        <v>354</v>
      </c>
      <c r="B83" s="10">
        <v>44957.711967592593</v>
      </c>
      <c r="D83" t="s">
        <v>354</v>
      </c>
      <c r="E83" s="10">
        <v>44957.712152777778</v>
      </c>
      <c r="G83" t="s">
        <v>354</v>
      </c>
      <c r="H83" s="10">
        <v>44957.712407407409</v>
      </c>
    </row>
    <row r="84" spans="1:8" x14ac:dyDescent="0.25">
      <c r="A84" t="s">
        <v>351</v>
      </c>
      <c r="B84" t="s">
        <v>484</v>
      </c>
      <c r="D84" t="s">
        <v>351</v>
      </c>
      <c r="E84" t="s">
        <v>484</v>
      </c>
      <c r="G84" t="s">
        <v>351</v>
      </c>
      <c r="H84" t="s">
        <v>484</v>
      </c>
    </row>
    <row r="85" spans="1:8" x14ac:dyDescent="0.25">
      <c r="A85" t="s">
        <v>353</v>
      </c>
      <c r="B85">
        <v>4.3700000000000003E-2</v>
      </c>
      <c r="D85" t="s">
        <v>353</v>
      </c>
      <c r="E85">
        <v>6.9639999999999994E-2</v>
      </c>
      <c r="G85" t="s">
        <v>353</v>
      </c>
      <c r="H85">
        <v>7.0680000000000007E-2</v>
      </c>
    </row>
    <row r="87" spans="1:8" x14ac:dyDescent="0.25">
      <c r="A87" t="s">
        <v>354</v>
      </c>
      <c r="B87" s="10">
        <v>44957.711967592593</v>
      </c>
      <c r="D87" t="s">
        <v>354</v>
      </c>
      <c r="E87" s="10">
        <v>44957.712164351855</v>
      </c>
      <c r="G87" t="s">
        <v>354</v>
      </c>
      <c r="H87" s="10">
        <v>44957.712407407409</v>
      </c>
    </row>
    <row r="88" spans="1:8" x14ac:dyDescent="0.25">
      <c r="A88" t="s">
        <v>351</v>
      </c>
      <c r="B88" t="s">
        <v>375</v>
      </c>
      <c r="D88" t="s">
        <v>351</v>
      </c>
      <c r="E88" t="s">
        <v>375</v>
      </c>
      <c r="G88" t="s">
        <v>351</v>
      </c>
      <c r="H88" t="s">
        <v>375</v>
      </c>
    </row>
    <row r="89" spans="1:8" x14ac:dyDescent="0.25">
      <c r="A89" t="s">
        <v>353</v>
      </c>
      <c r="B89">
        <v>0.19874</v>
      </c>
      <c r="D89" t="s">
        <v>353</v>
      </c>
      <c r="E89">
        <v>0.26352999999999999</v>
      </c>
      <c r="G89" t="s">
        <v>353</v>
      </c>
      <c r="H89">
        <v>0.13098000000000001</v>
      </c>
    </row>
    <row r="91" spans="1:8" x14ac:dyDescent="0.25">
      <c r="A91" t="s">
        <v>354</v>
      </c>
      <c r="B91" s="10">
        <v>44957.711967592593</v>
      </c>
      <c r="D91" t="s">
        <v>354</v>
      </c>
      <c r="E91" s="10">
        <v>44957.712164351855</v>
      </c>
      <c r="G91" t="s">
        <v>354</v>
      </c>
      <c r="H91" s="10">
        <v>44957.712407407409</v>
      </c>
    </row>
    <row r="92" spans="1:8" x14ac:dyDescent="0.25">
      <c r="A92" t="s">
        <v>351</v>
      </c>
      <c r="B92" t="s">
        <v>485</v>
      </c>
      <c r="D92" t="s">
        <v>351</v>
      </c>
      <c r="E92" t="s">
        <v>485</v>
      </c>
      <c r="G92" t="s">
        <v>351</v>
      </c>
      <c r="H92" t="s">
        <v>485</v>
      </c>
    </row>
    <row r="93" spans="1:8" x14ac:dyDescent="0.25">
      <c r="A93" t="s">
        <v>353</v>
      </c>
      <c r="B93">
        <v>1.50407</v>
      </c>
      <c r="D93" t="s">
        <v>353</v>
      </c>
      <c r="E93">
        <v>3.21333</v>
      </c>
      <c r="G93" t="s">
        <v>353</v>
      </c>
      <c r="H93">
        <v>1.3433999999999999</v>
      </c>
    </row>
    <row r="95" spans="1:8" x14ac:dyDescent="0.25">
      <c r="A95" t="s">
        <v>354</v>
      </c>
      <c r="B95" s="10">
        <v>44957.711967592593</v>
      </c>
      <c r="D95" t="s">
        <v>354</v>
      </c>
      <c r="E95" s="10">
        <v>44957.712164351855</v>
      </c>
      <c r="G95" t="s">
        <v>354</v>
      </c>
      <c r="H95" s="10">
        <v>44957.712418981479</v>
      </c>
    </row>
    <row r="96" spans="1:8" x14ac:dyDescent="0.25">
      <c r="A96" t="s">
        <v>351</v>
      </c>
      <c r="B96" t="s">
        <v>486</v>
      </c>
      <c r="D96" t="s">
        <v>351</v>
      </c>
      <c r="E96" t="s">
        <v>486</v>
      </c>
      <c r="G96" t="s">
        <v>351</v>
      </c>
      <c r="H96" t="s">
        <v>486</v>
      </c>
    </row>
    <row r="97" spans="1:8" x14ac:dyDescent="0.25">
      <c r="A97" t="s">
        <v>353</v>
      </c>
      <c r="B97">
        <v>0.12737000000000001</v>
      </c>
      <c r="D97" t="s">
        <v>353</v>
      </c>
      <c r="E97">
        <v>0.2157</v>
      </c>
      <c r="G97" t="s">
        <v>353</v>
      </c>
      <c r="H97">
        <v>9.8030000000000006E-2</v>
      </c>
    </row>
    <row r="99" spans="1:8" x14ac:dyDescent="0.25">
      <c r="A99" t="s">
        <v>354</v>
      </c>
      <c r="B99" s="10">
        <v>44957.711967592593</v>
      </c>
      <c r="D99" t="s">
        <v>354</v>
      </c>
      <c r="E99" s="10">
        <v>44957.712164351855</v>
      </c>
      <c r="G99" t="s">
        <v>354</v>
      </c>
      <c r="H99" s="10">
        <v>44957.712418981479</v>
      </c>
    </row>
    <row r="100" spans="1:8" x14ac:dyDescent="0.25">
      <c r="A100" t="s">
        <v>351</v>
      </c>
      <c r="B100" t="s">
        <v>380</v>
      </c>
      <c r="D100" t="s">
        <v>351</v>
      </c>
      <c r="E100" t="s">
        <v>380</v>
      </c>
      <c r="G100" t="s">
        <v>351</v>
      </c>
      <c r="H100" t="s">
        <v>380</v>
      </c>
    </row>
    <row r="101" spans="1:8" x14ac:dyDescent="0.25">
      <c r="A101" t="s">
        <v>353</v>
      </c>
      <c r="B101">
        <v>1.64472</v>
      </c>
      <c r="D101" t="s">
        <v>353</v>
      </c>
      <c r="E101">
        <v>2.4732599999999998</v>
      </c>
      <c r="G101" t="s">
        <v>353</v>
      </c>
      <c r="H101">
        <v>1.12113</v>
      </c>
    </row>
    <row r="103" spans="1:8" x14ac:dyDescent="0.25">
      <c r="A103" t="s">
        <v>354</v>
      </c>
      <c r="B103" s="10">
        <v>44957.711967592593</v>
      </c>
      <c r="D103" t="s">
        <v>354</v>
      </c>
      <c r="E103" s="10">
        <v>44957.712164351855</v>
      </c>
      <c r="G103" t="s">
        <v>354</v>
      </c>
      <c r="H103" s="10">
        <v>44957.712418981479</v>
      </c>
    </row>
    <row r="104" spans="1:8" x14ac:dyDescent="0.25">
      <c r="A104" t="s">
        <v>351</v>
      </c>
      <c r="B104" t="s">
        <v>487</v>
      </c>
      <c r="D104" t="s">
        <v>351</v>
      </c>
      <c r="E104" t="s">
        <v>487</v>
      </c>
      <c r="G104" t="s">
        <v>351</v>
      </c>
      <c r="H104" t="s">
        <v>487</v>
      </c>
    </row>
    <row r="105" spans="1:8" x14ac:dyDescent="0.25">
      <c r="A105" t="s">
        <v>353</v>
      </c>
      <c r="B105">
        <v>0.36004000000000003</v>
      </c>
      <c r="D105" t="s">
        <v>353</v>
      </c>
      <c r="E105">
        <v>0.42438999999999999</v>
      </c>
      <c r="G105" t="s">
        <v>353</v>
      </c>
      <c r="H105">
        <v>0.31206</v>
      </c>
    </row>
    <row r="107" spans="1:8" x14ac:dyDescent="0.25">
      <c r="A107" t="s">
        <v>354</v>
      </c>
      <c r="B107" s="10">
        <v>44957.711967592593</v>
      </c>
      <c r="D107" t="s">
        <v>354</v>
      </c>
      <c r="E107" s="10">
        <v>44957.712164351855</v>
      </c>
      <c r="G107" t="s">
        <v>354</v>
      </c>
      <c r="H107" s="10">
        <v>44957.712418981479</v>
      </c>
    </row>
    <row r="108" spans="1:8" x14ac:dyDescent="0.25">
      <c r="A108" t="s">
        <v>351</v>
      </c>
      <c r="B108" t="s">
        <v>488</v>
      </c>
      <c r="D108" t="s">
        <v>351</v>
      </c>
      <c r="E108" t="s">
        <v>488</v>
      </c>
      <c r="G108" t="s">
        <v>351</v>
      </c>
      <c r="H108" t="s">
        <v>488</v>
      </c>
    </row>
    <row r="109" spans="1:8" x14ac:dyDescent="0.25">
      <c r="A109" t="s">
        <v>353</v>
      </c>
      <c r="B109">
        <v>3.67869</v>
      </c>
      <c r="D109" t="s">
        <v>353</v>
      </c>
      <c r="E109" s="12">
        <v>8.0387299999999993</v>
      </c>
      <c r="G109" t="s">
        <v>353</v>
      </c>
      <c r="H109" s="22">
        <v>2.5210699999999999</v>
      </c>
    </row>
    <row r="111" spans="1:8" x14ac:dyDescent="0.25">
      <c r="A111" s="20" t="s">
        <v>469</v>
      </c>
      <c r="B111" s="20"/>
      <c r="C111" s="20"/>
      <c r="D111" s="20"/>
      <c r="E111" s="20"/>
      <c r="F111" s="20"/>
      <c r="G111" s="20"/>
      <c r="H111" s="20"/>
    </row>
    <row r="112" spans="1:8" x14ac:dyDescent="0.25">
      <c r="A112" s="20" t="s">
        <v>467</v>
      </c>
      <c r="B112" s="20">
        <f>AVERAGE(B5,B17,B29,B41,B53,B65,B77,B89,B101)</f>
        <v>0.70490222222222221</v>
      </c>
      <c r="C112" s="20"/>
      <c r="D112" s="20"/>
      <c r="E112" s="20">
        <f>AVERAGE(E5,E17,E29,E41,E53,E65,E77,E89,E101)</f>
        <v>1.0215888888888889</v>
      </c>
      <c r="F112" s="20"/>
      <c r="G112" s="20"/>
      <c r="H112" s="20">
        <f>AVERAGE(H5,H17,H29,H41,H53,H65,H77,H89,H101)</f>
        <v>0.52318111111111121</v>
      </c>
    </row>
    <row r="113" spans="1:8" x14ac:dyDescent="0.25">
      <c r="A113" s="20" t="s">
        <v>468</v>
      </c>
      <c r="B113" s="20">
        <f>STDEV(B5,B17,B29,B41,B53,B65,B77,B89,B101)</f>
        <v>0.8397449973024218</v>
      </c>
      <c r="C113" s="20"/>
      <c r="D113" s="20"/>
      <c r="E113" s="20">
        <f>STDEV(E5,E17,E29,E41,E53,E65,E77,E89,E101)</f>
        <v>1.3206897145378664</v>
      </c>
      <c r="F113" s="20"/>
      <c r="G113" s="20"/>
      <c r="H113" s="20">
        <f>STDEV(H5,H17,H29,H41,H53,H65,H77,H89,H101)</f>
        <v>0.62014629964316559</v>
      </c>
    </row>
    <row r="114" spans="1:8" x14ac:dyDescent="0.25">
      <c r="A114" s="12" t="s">
        <v>470</v>
      </c>
      <c r="B114" s="12">
        <f>AVERAGE(B9,B21,B33,B45,B57,B69,B81,B93,B105)</f>
        <v>0.77311555555555544</v>
      </c>
      <c r="C114" s="12"/>
      <c r="D114" s="12"/>
      <c r="E114" s="12">
        <f>AVERAGE(E9,E21,E33,E45,E57,E69,E81,E93,E105)</f>
        <v>1.2370555555555558</v>
      </c>
      <c r="F114" s="12"/>
      <c r="G114" s="12"/>
      <c r="H114" s="12">
        <f>AVERAGE(H9,H21,H33,H45,H57,H69,H81,H93,H105)</f>
        <v>0.70651111111111098</v>
      </c>
    </row>
    <row r="115" spans="1:8" x14ac:dyDescent="0.25">
      <c r="A115" s="12" t="s">
        <v>467</v>
      </c>
      <c r="B115" s="12">
        <f>STDEV(B9,B21,B33,B45,B57,B69,B81,B93,B105)</f>
        <v>1.0150142190027578</v>
      </c>
      <c r="C115" s="12"/>
      <c r="D115" s="12"/>
      <c r="E115" s="12">
        <f>STDEV(E9,E21,E33,E45,E57,E69,E81,E93,E105)</f>
        <v>1.4730717209890962</v>
      </c>
      <c r="F115" s="12"/>
      <c r="G115" s="12"/>
      <c r="H115" s="12">
        <f>STDEV(H9,H21,H33,H45,H57,H69,H81,H93,H105)</f>
        <v>0.91998572091424946</v>
      </c>
    </row>
    <row r="116" spans="1:8" x14ac:dyDescent="0.25">
      <c r="A116" s="12" t="s">
        <v>468</v>
      </c>
      <c r="B116" s="12"/>
      <c r="C116" s="12"/>
      <c r="D116" s="12"/>
      <c r="E116" s="12"/>
      <c r="F116" s="12"/>
      <c r="G116" s="12"/>
      <c r="H116" s="12"/>
    </row>
    <row r="117" spans="1:8" x14ac:dyDescent="0.25">
      <c r="A117" s="21" t="s">
        <v>470</v>
      </c>
      <c r="B117" s="21"/>
      <c r="C117" s="21"/>
      <c r="D117" s="21"/>
      <c r="E117" s="21"/>
      <c r="F117" s="21"/>
      <c r="G117" s="21"/>
      <c r="H117" s="21"/>
    </row>
    <row r="118" spans="1:8" x14ac:dyDescent="0.25">
      <c r="A118" s="21" t="s">
        <v>467</v>
      </c>
      <c r="B118" s="21">
        <f>AVERAGE(B1,B13,B25,B37,B49,B61,B73,B85,B97,B109)</f>
        <v>0.89277666666666677</v>
      </c>
      <c r="C118" s="21"/>
      <c r="D118" s="21"/>
      <c r="E118" s="21">
        <f>AVERAGE(E1,E13,E25,E37,E49,E61,E73,E85,E97,E109)</f>
        <v>1.6608344444444443</v>
      </c>
      <c r="F118" s="21"/>
      <c r="G118" s="21"/>
      <c r="H118" s="21">
        <f>AVERAGE(H1,H13,H25,H37,H49,H61,H73,H85,H97,H109)</f>
        <v>0.68982222222222211</v>
      </c>
    </row>
    <row r="119" spans="1:8" x14ac:dyDescent="0.25">
      <c r="A119" s="21" t="s">
        <v>468</v>
      </c>
      <c r="B119" s="21">
        <f>STDEV(B1,B13,B25,B37,B49,B61,B73,B85,B97,B109)</f>
        <v>1.2740382949111067</v>
      </c>
      <c r="C119" s="21"/>
      <c r="D119" s="21"/>
      <c r="E119" s="21">
        <f>STDEV(E1,E13,E25,E37,E49,E61,E73,E85,E97,E109)</f>
        <v>2.6578372887373631</v>
      </c>
      <c r="F119" s="21"/>
      <c r="G119" s="21"/>
      <c r="H119" s="21">
        <f>STDEV(H1,H13,H25,H37,H49,H61,H73,H85,H97,H109)</f>
        <v>0.89373442632274402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339CAC3FE5A9439143D9B4DD3762DA" ma:contentTypeVersion="14" ma:contentTypeDescription="Een nieuw document maken." ma:contentTypeScope="" ma:versionID="2099978be50d345d99e027fdb544cfc5">
  <xsd:schema xmlns:xsd="http://www.w3.org/2001/XMLSchema" xmlns:xs="http://www.w3.org/2001/XMLSchema" xmlns:p="http://schemas.microsoft.com/office/2006/metadata/properties" xmlns:ns3="e9eefd5e-eb8a-4690-b8a3-e9c1d5bacbad" xmlns:ns4="accf210d-3568-470d-bc24-8f84c293f95d" targetNamespace="http://schemas.microsoft.com/office/2006/metadata/properties" ma:root="true" ma:fieldsID="c869b71519a98f221b9e4e356fd85860" ns3:_="" ns4:_="">
    <xsd:import namespace="e9eefd5e-eb8a-4690-b8a3-e9c1d5bacbad"/>
    <xsd:import namespace="accf210d-3568-470d-bc24-8f84c293f9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efd5e-eb8a-4690-b8a3-e9c1d5bacb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f210d-3568-470d-bc24-8f84c293f9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9eefd5e-eb8a-4690-b8a3-e9c1d5bacbad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I g E A A B Q S w M E F A A C A A g A F Y i O V U W g S + i n A A A A + Q A A A B I A H A B D b 2 5 m a W c v U G F j a 2 F n Z S 5 4 b W w g o h g A K K A U A A A A A A A A A A A A A A A A A A A A A A A A A A A A h c / B C o I w H A b w V 5 H d 3 e a K S P k 7 o e i W E A T R d c y l I 5 3 h Z v P d O v R I v U J C W d 0 6 f h + / w / c 9 b n f I h q Y O r q q z u j U p i j B F g T K y L b Q p U 9 S 7 U 7 h E G Y e d k G d R q m D E x i a D L V J U O X d J C P H e Y z / D b V c S R m l E j v l 2 L y v V C P T B + j 8 O t b F O G K k Q h 8 N r D G c 4 n u M F Y z G m o w U y 9 Z B r 8 z V s n I w p k J 8 S 1 n 3 t + k 5 x U 4 e r D Z A p A n n f 4 E 9 Q S w M E F A A C A A g A F Y i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I j l V b x Y h / f w E A A A Q L A A A T A B w A R m 9 y b X V s Y X M v U 2 V j d G l v b j E u b S C i G A A o o B Q A A A A A A A A A A A A A A A A A A A A A A A A A A A D t l N 9 P w j A Q x 9 9 J 9 j 8 0 9 Q W S S T L 8 l U j 2 A A P R q K B u i w / W k D p u 2 N j 1 T F s Q Q v z f L Z l G H 4 y 8 M m J f 2 t 5 d r 5 f v J 3 c G M i t Q k b j c g 7 Z X 8 2 r m m W u Y k K 7 A a 2 4 M C Y k E 6 9 W I W z H O d A b O E p l 5 s 4 f Z r A B l 6 2 d C Q j N C Z d 3 F 1 G l 0 y l I D 2 r D 8 j c M U F G c j B T 0 t 5 k D 2 S T p w Q a x 7 M Y q T T v e q z 9 y z H D M u S S E y j S b D 1 y W 7 v L j v r H / P h S z I N S p h 0 W X r 3 8 R s l P a S 9 G 5 4 P k o T 9 7 I w l t u x B i 7 H L h Q M G 8 I b y V F O Q L P P 4 p t 2 Y W n D f + i B F I W w o E P a p j 6 J U M 4 K Z c L A J 3 2 V 4 U S o a R i 0 j l o + u Z 2 h h d g u J Y T f x + Y Q F T w 2 / F K E P R o 9 c z V 1 C i X L V 6 B O j Y Q / u a B E c 2 V y 1 E W Z f e 0 0 9 V I x f 7 W i p T V w v 1 v n I R Y W 9 v 2 9 4 d W E + j X t T x J 7 9 I t F v d W g l Q S y r v w P K G G l o R x s F 5 T u X T o Y 9 D c 0 i M K x K X j 2 4 l T e W S 6 H 1 e O y o U + q P b y O / n l s F Y / j 6 v H Y 2 V l 1 U j 0 W O 9 I b H 1 B L A Q I t A B Q A A g A I A B W I j l V F o E v o p w A A A P k A A A A S A A A A A A A A A A A A A A A A A A A A A A B D b 2 5 m a W c v U G F j a 2 F n Z S 5 4 b W x Q S w E C L Q A U A A I A C A A V i I 5 V D 8 r p q 6 Q A A A D p A A A A E w A A A A A A A A A A A A A A A A D z A A A A W 0 N v b n R l b n R f V H l w Z X N d L n h t b F B L A Q I t A B Q A A g A I A B W I j l V b x Y h / f w E A A A Q L A A A T A A A A A A A A A A A A A A A A A O Q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u A A A A A A A A 5 C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N Y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l v T W F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F Q x N T o 0 M j o 0 M S 4 0 N z g z N z I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b 0 1 h c 3 M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J p b 0 1 h c 3 M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W 9 N Y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0 1 h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N Y X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l v T W F z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F Q x N T o 0 M z o y N C 4 1 M z A 5 O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b 0 1 h c 3 M g K D I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C a W 9 N Y X N z I C g y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b 0 1 h c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v T W F z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0 1 h c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a W 9 N Y X N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E 1 O j Q 3 O j E 4 L j Y y N z U 4 O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v T W F z c y A o M y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J p b 0 1 h c 3 M g K D M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v T W F z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N Y X N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v T W F z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p b 0 1 h c 3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E 1 O j U x O j Q y L j k 2 N D M 2 O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v T W F z c y A o N C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J p b 0 1 h c 3 M g K D Q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v T W F z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N Y X N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v T W F z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F Q x N T o 1 O D o 1 N C 4 w N T E 2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b 0 1 h c 3 M g K D U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C a W 9 N Y X N z I C g 1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b 0 1 h c 3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v T W F z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0 1 h c 3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a W 9 N Y X N z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E 1 O j U 5 O j I y L j A x N T g y N z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v T W F z c y A o N i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J p b 0 1 h c 3 M g K D Y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v T W F z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N Y X N z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v T W F z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p b 0 1 h c 3 N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E 2 O j A w O j Q y L j g 5 N T E x O D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v T W F z c y A o N y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J p b 0 1 h c 3 M g K D c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v T W F z c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N Y X N z J T I w K D c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N Y a 3 8 C o I p C s V Z 5 g S D e l 2 s A A A A A A g A A A A A A A 2 Y A A M A A A A A Q A A A A s i 2 o 9 y T C S r m Y a 8 f F k s I / J w A A A A A E g A A A o A A A A B A A A A B j j z 3 1 D 6 e L w h p Y 2 P 2 7 L E G X U A A A A A 3 M E M o Q L m H E 2 / U K n X L 1 l L M N n 6 K D p C 5 O w E N H J f a l z a U B n w N v t U 8 W M 2 g F M 8 m G 6 r D a h f 2 O 6 C 6 C O G I p 3 o J P P h / k D a 9 a Y t P N 5 1 l z 1 d u B j W z I C b v 1 F A A A A E Y 9 j M F b 3 1 j g 2 v S n w k U B F H i 0 x 8 z o < / D a t a M a s h u p > 
</file>

<file path=customXml/itemProps1.xml><?xml version="1.0" encoding="utf-8"?>
<ds:datastoreItem xmlns:ds="http://schemas.openxmlformats.org/officeDocument/2006/customXml" ds:itemID="{99EA2F62-EEDB-4A24-8A36-352F1B0DD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efd5e-eb8a-4690-b8a3-e9c1d5bacbad"/>
    <ds:schemaRef ds:uri="accf210d-3568-470d-bc24-8f84c293f9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8A3DCA-2A34-41C5-83A0-65282CA39B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E154F6-36A3-4178-862D-DFC814232FA1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e9eefd5e-eb8a-4690-b8a3-e9c1d5bacbad"/>
    <ds:schemaRef ds:uri="http://purl.org/dc/terms/"/>
    <ds:schemaRef ds:uri="http://purl.org/dc/elements/1.1/"/>
    <ds:schemaRef ds:uri="http://schemas.microsoft.com/office/infopath/2007/PartnerControls"/>
    <ds:schemaRef ds:uri="accf210d-3568-470d-bc24-8f84c293f95d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2690660-FE88-403C-A628-4D192AB406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Sheet8</vt:lpstr>
      <vt:lpstr>SK_otsu</vt:lpstr>
      <vt:lpstr>OT_otsu_no smacking</vt:lpstr>
      <vt:lpstr>OT_Ch1_Manual_30_no smackCVF</vt:lpstr>
      <vt:lpstr>SK_Ch1_Manual_no smacking_noCVF</vt:lpstr>
      <vt:lpstr>SUMMARY_dapi_ch1</vt:lpstr>
      <vt:lpstr>OT_Ch2_Manual_30</vt:lpstr>
      <vt:lpstr>OT_BIOMASS</vt:lpstr>
      <vt:lpstr>SK_BIOMASS</vt:lpstr>
      <vt:lpstr>Biomass_Otsu_Summary</vt:lpstr>
      <vt:lpstr>To read in R</vt:lpstr>
      <vt:lpstr>SK_Thichkness_Distr</vt:lpstr>
      <vt:lpstr>OT_Thickness_Distr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Fien Waegenaar</dc:creator>
  <cp:lastModifiedBy>Fien Waegenaar</cp:lastModifiedBy>
  <dcterms:created xsi:type="dcterms:W3CDTF">2022-12-14T15:42:21Z</dcterms:created>
  <dcterms:modified xsi:type="dcterms:W3CDTF">2023-04-19T14:03:56Z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0x010100C9339CAC3FE5A9439143D9B4DD3762DA</vt:lpwstr>
  </property>
</Properties>
</file>