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3"/>
  </bookViews>
  <sheets>
    <sheet name="mae &amp; pearson" sheetId="1" r:id="rId1"/>
    <sheet name="round score" sheetId="3" r:id="rId2"/>
    <sheet name="round score (boolean)" sheetId="6" r:id="rId3"/>
    <sheet name="Contigency" sheetId="4" r:id="rId4"/>
    <sheet name="performa micro" sheetId="2" r:id="rId5"/>
    <sheet name="performa macro" sheetId="7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V4" i="4" l="1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W3" i="4"/>
  <c r="X3" i="4"/>
  <c r="V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S3" i="4"/>
  <c r="Q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L3" i="4"/>
  <c r="B2" i="1" l="1"/>
  <c r="C2" i="1"/>
  <c r="C9" i="1" s="1"/>
  <c r="D2" i="1"/>
  <c r="D9" i="1" s="1"/>
  <c r="E2" i="1"/>
  <c r="E9" i="1" s="1"/>
  <c r="F2" i="1"/>
  <c r="F9" i="1" s="1"/>
  <c r="G2" i="1"/>
  <c r="G9" i="1" s="1"/>
  <c r="H2" i="1"/>
  <c r="H9" i="1" s="1"/>
  <c r="I2" i="1"/>
  <c r="I9" i="1" s="1"/>
  <c r="J2" i="1"/>
  <c r="J9" i="1" s="1"/>
  <c r="K2" i="1"/>
  <c r="K9" i="1" s="1"/>
  <c r="L2" i="1"/>
  <c r="L9" i="1" s="1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B3" i="1"/>
  <c r="C3" i="1"/>
  <c r="C10" i="1" s="1"/>
  <c r="D3" i="1"/>
  <c r="D10" i="1" s="1"/>
  <c r="E3" i="1"/>
  <c r="E10" i="1" s="1"/>
  <c r="F3" i="1"/>
  <c r="F10" i="1" s="1"/>
  <c r="G3" i="1"/>
  <c r="G10" i="1" s="1"/>
  <c r="H3" i="1"/>
  <c r="H10" i="1" s="1"/>
  <c r="I3" i="1"/>
  <c r="I10" i="1" s="1"/>
  <c r="J3" i="1"/>
  <c r="J10" i="1" s="1"/>
  <c r="K3" i="1"/>
  <c r="K10" i="1" s="1"/>
  <c r="L3" i="1"/>
  <c r="L10" i="1" s="1"/>
  <c r="M3" i="1"/>
  <c r="M10" i="1" s="1"/>
  <c r="N3" i="1"/>
  <c r="N10" i="1" s="1"/>
  <c r="O3" i="1"/>
  <c r="O10" i="1" s="1"/>
  <c r="P3" i="1"/>
  <c r="P10" i="1" s="1"/>
  <c r="Q3" i="1"/>
  <c r="Q10" i="1" s="1"/>
  <c r="R3" i="1"/>
  <c r="R10" i="1" s="1"/>
  <c r="S3" i="1"/>
  <c r="S10" i="1" s="1"/>
  <c r="T3" i="1"/>
  <c r="T10" i="1" s="1"/>
  <c r="U3" i="1"/>
  <c r="U10" i="1" s="1"/>
  <c r="V3" i="1"/>
  <c r="V10" i="1" s="1"/>
  <c r="W3" i="1"/>
  <c r="W10" i="1" s="1"/>
  <c r="X3" i="1"/>
  <c r="X10" i="1" s="1"/>
  <c r="Y3" i="1"/>
  <c r="Y10" i="1" s="1"/>
  <c r="Z3" i="1"/>
  <c r="Z10" i="1" s="1"/>
  <c r="AA3" i="1"/>
  <c r="AA10" i="1" s="1"/>
  <c r="AB3" i="1"/>
  <c r="AB10" i="1" s="1"/>
  <c r="AC3" i="1"/>
  <c r="AC10" i="1" s="1"/>
  <c r="AD3" i="1"/>
  <c r="AD10" i="1" s="1"/>
  <c r="B4" i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T11" i="1" s="1"/>
  <c r="U4" i="1"/>
  <c r="U11" i="1" s="1"/>
  <c r="V4" i="1"/>
  <c r="V11" i="1" s="1"/>
  <c r="W4" i="1"/>
  <c r="W11" i="1" s="1"/>
  <c r="X4" i="1"/>
  <c r="X11" i="1" s="1"/>
  <c r="Y4" i="1"/>
  <c r="Y11" i="1" s="1"/>
  <c r="Z4" i="1"/>
  <c r="Z11" i="1" s="1"/>
  <c r="AA4" i="1"/>
  <c r="AA11" i="1" s="1"/>
  <c r="AB4" i="1"/>
  <c r="AB11" i="1" s="1"/>
  <c r="AC4" i="1"/>
  <c r="AC11" i="1" s="1"/>
  <c r="AD4" i="1"/>
  <c r="AD11" i="1" s="1"/>
  <c r="B11" i="1" l="1"/>
  <c r="D15" i="1"/>
  <c r="B10" i="1"/>
  <c r="C15" i="1"/>
  <c r="B9" i="1"/>
  <c r="B15" i="1"/>
  <c r="B14" i="1"/>
  <c r="C14" i="1"/>
  <c r="D14" i="1"/>
  <c r="Q4" i="6" l="1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L35" i="7" l="1"/>
  <c r="L40" i="7"/>
  <c r="L41" i="7"/>
  <c r="S49" i="4"/>
  <c r="I4" i="4"/>
  <c r="I3" i="4"/>
  <c r="I5" i="4"/>
  <c r="I50" i="4" s="1"/>
  <c r="I7" i="4"/>
  <c r="I9" i="4"/>
  <c r="I8" i="4"/>
  <c r="I6" i="4"/>
  <c r="I10" i="4"/>
  <c r="I51" i="4" s="1"/>
  <c r="H3" i="4"/>
  <c r="H5" i="4"/>
  <c r="H7" i="4"/>
  <c r="H9" i="4"/>
  <c r="H50" i="4" s="1"/>
  <c r="H4" i="4"/>
  <c r="H6" i="4"/>
  <c r="H8" i="4"/>
  <c r="H49" i="4" s="1"/>
  <c r="H10" i="4"/>
  <c r="H51" i="4" s="1"/>
  <c r="G4" i="4"/>
  <c r="G8" i="4"/>
  <c r="G7" i="4"/>
  <c r="G5" i="4"/>
  <c r="G50" i="4" s="1"/>
  <c r="G9" i="4"/>
  <c r="G3" i="4"/>
  <c r="G6" i="4"/>
  <c r="G10" i="4"/>
  <c r="G51" i="4" s="1"/>
  <c r="J8" i="7"/>
  <c r="L7" i="7"/>
  <c r="L9" i="7"/>
  <c r="L36" i="7"/>
  <c r="L8" i="7"/>
  <c r="J7" i="7"/>
  <c r="N49" i="4"/>
  <c r="G49" i="4"/>
  <c r="I49" i="4"/>
  <c r="L50" i="4" l="1"/>
  <c r="L39" i="7"/>
  <c r="X49" i="4"/>
  <c r="X50" i="4"/>
  <c r="L37" i="7"/>
  <c r="R51" i="4"/>
  <c r="J10" i="7"/>
  <c r="Q51" i="4"/>
  <c r="R50" i="4"/>
  <c r="J9" i="7"/>
  <c r="S50" i="4"/>
  <c r="M50" i="4"/>
  <c r="L49" i="4"/>
  <c r="N51" i="4"/>
  <c r="L10" i="7"/>
  <c r="M33" i="7"/>
  <c r="M32" i="7"/>
  <c r="M31" i="7"/>
  <c r="X48" i="4"/>
  <c r="N9" i="7"/>
  <c r="N8" i="7"/>
  <c r="N7" i="7"/>
  <c r="L38" i="7"/>
  <c r="M13" i="7"/>
  <c r="M12" i="7"/>
  <c r="M11" i="7"/>
  <c r="X51" i="4"/>
  <c r="N36" i="7"/>
  <c r="N35" i="7"/>
  <c r="N37" i="7"/>
  <c r="L17" i="7"/>
  <c r="L16" i="7"/>
  <c r="L15" i="7"/>
  <c r="L33" i="7"/>
  <c r="L32" i="7"/>
  <c r="L31" i="7"/>
  <c r="M8" i="7"/>
  <c r="M7" i="7"/>
  <c r="M9" i="7"/>
  <c r="M24" i="7"/>
  <c r="M23" i="7"/>
  <c r="M25" i="7"/>
  <c r="M39" i="7"/>
  <c r="M41" i="7"/>
  <c r="M40" i="7"/>
  <c r="V50" i="4"/>
  <c r="N15" i="7"/>
  <c r="N17" i="7"/>
  <c r="N16" i="7"/>
  <c r="N31" i="7"/>
  <c r="N33" i="7"/>
  <c r="N32" i="7"/>
  <c r="V48" i="4"/>
  <c r="L5" i="7"/>
  <c r="L4" i="7"/>
  <c r="L3" i="7"/>
  <c r="L23" i="7"/>
  <c r="L25" i="7"/>
  <c r="L24" i="7"/>
  <c r="M17" i="7"/>
  <c r="M16" i="7"/>
  <c r="M15" i="7"/>
  <c r="N5" i="7"/>
  <c r="N4" i="7"/>
  <c r="N3" i="7"/>
  <c r="W49" i="4"/>
  <c r="N25" i="7"/>
  <c r="N24" i="7"/>
  <c r="N23" i="7"/>
  <c r="N41" i="7"/>
  <c r="N40" i="7"/>
  <c r="N39" i="7"/>
  <c r="L42" i="7"/>
  <c r="L21" i="7"/>
  <c r="L20" i="7"/>
  <c r="L19" i="7"/>
  <c r="V51" i="4"/>
  <c r="M29" i="7"/>
  <c r="M28" i="7"/>
  <c r="M27" i="7"/>
  <c r="M45" i="7"/>
  <c r="M44" i="7"/>
  <c r="M43" i="7"/>
  <c r="M4" i="7"/>
  <c r="M3" i="7"/>
  <c r="M5" i="7"/>
  <c r="W48" i="4"/>
  <c r="N20" i="7"/>
  <c r="N19" i="7"/>
  <c r="N21" i="7"/>
  <c r="L12" i="7"/>
  <c r="L11" i="7"/>
  <c r="L13" i="7"/>
  <c r="L28" i="7"/>
  <c r="L27" i="7"/>
  <c r="L29" i="7"/>
  <c r="M19" i="7"/>
  <c r="M21" i="7"/>
  <c r="M20" i="7"/>
  <c r="M37" i="7"/>
  <c r="M36" i="7"/>
  <c r="M35" i="7"/>
  <c r="V49" i="4"/>
  <c r="W51" i="4"/>
  <c r="N13" i="7"/>
  <c r="N12" i="7"/>
  <c r="N11" i="7"/>
  <c r="N29" i="7"/>
  <c r="N28" i="7"/>
  <c r="N27" i="7"/>
  <c r="N44" i="7"/>
  <c r="N43" i="7"/>
  <c r="N45" i="7"/>
  <c r="W50" i="4"/>
  <c r="L43" i="7"/>
  <c r="L45" i="7"/>
  <c r="L44" i="7"/>
  <c r="I20" i="7"/>
  <c r="I21" i="7"/>
  <c r="I19" i="7"/>
  <c r="J16" i="7"/>
  <c r="J17" i="7"/>
  <c r="J15" i="7"/>
  <c r="K23" i="7"/>
  <c r="K25" i="7"/>
  <c r="K24" i="7"/>
  <c r="S51" i="4"/>
  <c r="R49" i="4"/>
  <c r="K21" i="7"/>
  <c r="K19" i="7"/>
  <c r="K20" i="7"/>
  <c r="I13" i="7"/>
  <c r="I12" i="7"/>
  <c r="I11" i="7"/>
  <c r="R48" i="4"/>
  <c r="J3" i="7"/>
  <c r="J5" i="7"/>
  <c r="J4" i="7"/>
  <c r="J21" i="7"/>
  <c r="J19" i="7"/>
  <c r="J20" i="7"/>
  <c r="K12" i="7"/>
  <c r="K11" i="7"/>
  <c r="K13" i="7"/>
  <c r="Q48" i="4"/>
  <c r="I3" i="7"/>
  <c r="I4" i="7"/>
  <c r="I5" i="7"/>
  <c r="Q50" i="4"/>
  <c r="I15" i="7"/>
  <c r="I17" i="7"/>
  <c r="I16" i="7"/>
  <c r="J11" i="7"/>
  <c r="J12" i="7"/>
  <c r="J13" i="7"/>
  <c r="K3" i="7"/>
  <c r="K5" i="7"/>
  <c r="K4" i="7"/>
  <c r="J24" i="7"/>
  <c r="J25" i="7"/>
  <c r="J23" i="7"/>
  <c r="S48" i="4"/>
  <c r="K7" i="7"/>
  <c r="K8" i="7"/>
  <c r="K9" i="7"/>
  <c r="K17" i="7"/>
  <c r="K16" i="7"/>
  <c r="K15" i="7"/>
  <c r="K18" i="7" s="1"/>
  <c r="Q49" i="4"/>
  <c r="I9" i="7"/>
  <c r="I8" i="7"/>
  <c r="I7" i="7"/>
  <c r="I10" i="7" s="1"/>
  <c r="I25" i="7"/>
  <c r="I24" i="7"/>
  <c r="I23" i="7"/>
  <c r="H13" i="7"/>
  <c r="H12" i="7"/>
  <c r="H11" i="7"/>
  <c r="H14" i="7" s="1"/>
  <c r="L51" i="4"/>
  <c r="H4" i="7"/>
  <c r="H5" i="7"/>
  <c r="H3" i="7"/>
  <c r="M51" i="4"/>
  <c r="M49" i="4"/>
  <c r="G5" i="7"/>
  <c r="G3" i="7"/>
  <c r="G4" i="7"/>
  <c r="M48" i="4"/>
  <c r="G12" i="7"/>
  <c r="G13" i="7"/>
  <c r="G11" i="7"/>
  <c r="F7" i="7"/>
  <c r="F9" i="7"/>
  <c r="F8" i="7"/>
  <c r="G7" i="7"/>
  <c r="G9" i="7"/>
  <c r="G8" i="7"/>
  <c r="N48" i="4"/>
  <c r="H8" i="7"/>
  <c r="H9" i="7"/>
  <c r="H7" i="7"/>
  <c r="N50" i="4"/>
  <c r="F11" i="7"/>
  <c r="F13" i="7"/>
  <c r="F12" i="7"/>
  <c r="L48" i="4"/>
  <c r="F3" i="7"/>
  <c r="F4" i="7"/>
  <c r="F5" i="7"/>
  <c r="E4" i="7"/>
  <c r="E51" i="7" s="1"/>
  <c r="E3" i="7"/>
  <c r="E5" i="7"/>
  <c r="I48" i="4"/>
  <c r="E9" i="7"/>
  <c r="E8" i="7"/>
  <c r="E7" i="7"/>
  <c r="E10" i="7" s="1"/>
  <c r="D8" i="7"/>
  <c r="D7" i="7"/>
  <c r="D9" i="7"/>
  <c r="C3" i="7"/>
  <c r="C4" i="7"/>
  <c r="C5" i="7"/>
  <c r="D4" i="7"/>
  <c r="D3" i="7"/>
  <c r="D5" i="7"/>
  <c r="D52" i="7" s="1"/>
  <c r="H48" i="4"/>
  <c r="G48" i="4"/>
  <c r="B4" i="2" s="1"/>
  <c r="C7" i="7"/>
  <c r="C9" i="7"/>
  <c r="C8" i="7"/>
  <c r="B5" i="2"/>
  <c r="M22" i="7" l="1"/>
  <c r="N34" i="7"/>
  <c r="N22" i="7"/>
  <c r="N26" i="7"/>
  <c r="L26" i="7"/>
  <c r="M26" i="7"/>
  <c r="L18" i="7"/>
  <c r="N38" i="7"/>
  <c r="J26" i="7"/>
  <c r="F52" i="7"/>
  <c r="N30" i="7"/>
  <c r="M38" i="7"/>
  <c r="M18" i="7"/>
  <c r="M10" i="7"/>
  <c r="M14" i="7"/>
  <c r="N10" i="7"/>
  <c r="M34" i="7"/>
  <c r="G10" i="7"/>
  <c r="G14" i="7"/>
  <c r="G51" i="7"/>
  <c r="J52" i="7"/>
  <c r="J14" i="7"/>
  <c r="K26" i="7"/>
  <c r="I22" i="7"/>
  <c r="F14" i="7"/>
  <c r="B3" i="2"/>
  <c r="B6" i="2" s="1"/>
  <c r="K22" i="7"/>
  <c r="C51" i="7"/>
  <c r="D10" i="7"/>
  <c r="L52" i="7"/>
  <c r="M50" i="7"/>
  <c r="M6" i="7"/>
  <c r="N50" i="7"/>
  <c r="N6" i="7"/>
  <c r="K3" i="2"/>
  <c r="K4" i="2"/>
  <c r="K5" i="2"/>
  <c r="N46" i="7"/>
  <c r="L14" i="7"/>
  <c r="M51" i="7"/>
  <c r="M30" i="7"/>
  <c r="L22" i="7"/>
  <c r="N42" i="7"/>
  <c r="N51" i="7"/>
  <c r="L50" i="7"/>
  <c r="L6" i="7"/>
  <c r="L34" i="7"/>
  <c r="M52" i="7"/>
  <c r="L46" i="7"/>
  <c r="N14" i="7"/>
  <c r="L30" i="7"/>
  <c r="L4" i="2"/>
  <c r="L3" i="2"/>
  <c r="L5" i="2"/>
  <c r="M46" i="7"/>
  <c r="N52" i="7"/>
  <c r="L51" i="7"/>
  <c r="N18" i="7"/>
  <c r="M42" i="7"/>
  <c r="M5" i="2"/>
  <c r="M4" i="2"/>
  <c r="M3" i="2"/>
  <c r="K52" i="7"/>
  <c r="K50" i="7"/>
  <c r="K6" i="7"/>
  <c r="J50" i="7"/>
  <c r="J6" i="7"/>
  <c r="I26" i="7"/>
  <c r="K10" i="7"/>
  <c r="I51" i="7"/>
  <c r="K14" i="7"/>
  <c r="I3" i="2"/>
  <c r="I5" i="2"/>
  <c r="I4" i="2"/>
  <c r="J18" i="7"/>
  <c r="H3" i="2"/>
  <c r="H5" i="2"/>
  <c r="H4" i="2"/>
  <c r="I52" i="7"/>
  <c r="J22" i="7"/>
  <c r="J4" i="2"/>
  <c r="J3" i="2"/>
  <c r="J5" i="2"/>
  <c r="K51" i="7"/>
  <c r="I18" i="7"/>
  <c r="I6" i="7"/>
  <c r="I50" i="7"/>
  <c r="J51" i="7"/>
  <c r="I14" i="7"/>
  <c r="G6" i="7"/>
  <c r="G50" i="7"/>
  <c r="H50" i="7"/>
  <c r="H6" i="7"/>
  <c r="H10" i="7"/>
  <c r="G52" i="7"/>
  <c r="H52" i="7"/>
  <c r="F50" i="7"/>
  <c r="F6" i="7"/>
  <c r="E3" i="2"/>
  <c r="E5" i="2"/>
  <c r="E4" i="2"/>
  <c r="G5" i="2"/>
  <c r="G3" i="2"/>
  <c r="G4" i="2"/>
  <c r="F51" i="7"/>
  <c r="F10" i="7"/>
  <c r="F5" i="2"/>
  <c r="F3" i="2"/>
  <c r="F4" i="2"/>
  <c r="H51" i="7"/>
  <c r="C10" i="7"/>
  <c r="D50" i="7"/>
  <c r="D6" i="7"/>
  <c r="D53" i="7" s="1"/>
  <c r="C50" i="7"/>
  <c r="C6" i="7"/>
  <c r="C53" i="7" s="1"/>
  <c r="E52" i="7"/>
  <c r="D4" i="2"/>
  <c r="D5" i="2"/>
  <c r="D3" i="2"/>
  <c r="D51" i="7"/>
  <c r="E50" i="7"/>
  <c r="E6" i="7"/>
  <c r="E53" i="7" s="1"/>
  <c r="C3" i="2"/>
  <c r="C5" i="2"/>
  <c r="C4" i="2"/>
  <c r="C52" i="7"/>
  <c r="G53" i="7" l="1"/>
  <c r="D6" i="2"/>
  <c r="K6" i="2"/>
  <c r="L6" i="2"/>
  <c r="I53" i="7"/>
  <c r="J6" i="2"/>
  <c r="C6" i="2"/>
  <c r="H53" i="7"/>
  <c r="G6" i="2"/>
  <c r="M53" i="7"/>
  <c r="M6" i="2"/>
  <c r="L53" i="7"/>
  <c r="N53" i="7"/>
  <c r="K53" i="7"/>
  <c r="H6" i="2"/>
  <c r="I6" i="2"/>
  <c r="J53" i="7"/>
  <c r="F6" i="2"/>
  <c r="E6" i="2"/>
  <c r="F53" i="7"/>
</calcChain>
</file>

<file path=xl/sharedStrings.xml><?xml version="1.0" encoding="utf-8"?>
<sst xmlns="http://schemas.openxmlformats.org/spreadsheetml/2006/main" count="292" uniqueCount="56">
  <si>
    <t>pearson</t>
  </si>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</sst>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&amp; pearson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&amp; pearson'!$A$14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ser>
          <c:idx val="1"/>
          <c:order val="1"/>
          <c:tx>
            <c:strRef>
              <c:f>'mae &amp; pearson'!$A$15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pearson'!$B$15:$D$15</c:f>
              <c:numCache>
                <c:formatCode>General</c:formatCode>
                <c:ptCount val="3"/>
                <c:pt idx="0">
                  <c:v>0.44368813562740628</c:v>
                </c:pt>
                <c:pt idx="1">
                  <c:v>0.45822152253047965</c:v>
                </c:pt>
                <c:pt idx="2">
                  <c:v>0.74952560700115645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043808"/>
        <c:axId val="-65046528"/>
      </c:barChart>
      <c:catAx>
        <c:axId val="-650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6528"/>
        <c:crosses val="autoZero"/>
        <c:auto val="1"/>
        <c:lblAlgn val="ctr"/>
        <c:lblOffset val="100"/>
        <c:noMultiLvlLbl val="0"/>
      </c:catAx>
      <c:valAx>
        <c:axId val="-65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micro'!$A$3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'performa micro'!$A$4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'performa micro'!$A$5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'performa micro'!$A$6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041088"/>
        <c:axId val="-65043264"/>
      </c:barChart>
      <c:catAx>
        <c:axId val="-650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3264"/>
        <c:crosses val="autoZero"/>
        <c:auto val="1"/>
        <c:lblAlgn val="ctr"/>
        <c:lblOffset val="100"/>
        <c:noMultiLvlLbl val="0"/>
      </c:catAx>
      <c:valAx>
        <c:axId val="-650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macro'!$B$50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macro'!$C$50:$N$50</c:f>
              <c:numCache>
                <c:formatCode>General</c:formatCode>
                <c:ptCount val="12"/>
                <c:pt idx="0">
                  <c:v>0.47499999999999998</c:v>
                </c:pt>
                <c:pt idx="1">
                  <c:v>0.34782608695652173</c:v>
                </c:pt>
                <c:pt idx="2">
                  <c:v>0.67500000000000004</c:v>
                </c:pt>
                <c:pt idx="3">
                  <c:v>0.47301587301587306</c:v>
                </c:pt>
                <c:pt idx="4">
                  <c:v>0.53968253968253965</c:v>
                </c:pt>
                <c:pt idx="5">
                  <c:v>0.35087719298245612</c:v>
                </c:pt>
                <c:pt idx="6">
                  <c:v>0.31209150326797386</c:v>
                </c:pt>
                <c:pt idx="7">
                  <c:v>0.13636363636363638</c:v>
                </c:pt>
                <c:pt idx="8">
                  <c:v>0.14583333333333334</c:v>
                </c:pt>
                <c:pt idx="9">
                  <c:v>0.15</c:v>
                </c:pt>
                <c:pt idx="10">
                  <c:v>9.0909090909090912E-2</c:v>
                </c:pt>
                <c:pt idx="1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'performa macro'!$B$51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macro'!$C$51:$N$51</c:f>
              <c:numCache>
                <c:formatCode>General</c:formatCode>
                <c:ptCount val="12"/>
                <c:pt idx="0">
                  <c:v>0.48051948051948057</c:v>
                </c:pt>
                <c:pt idx="1">
                  <c:v>0.36363636363636365</c:v>
                </c:pt>
                <c:pt idx="2">
                  <c:v>0.70454545454545459</c:v>
                </c:pt>
                <c:pt idx="3">
                  <c:v>0.34379084967320256</c:v>
                </c:pt>
                <c:pt idx="4">
                  <c:v>0.33823529411764702</c:v>
                </c:pt>
                <c:pt idx="5">
                  <c:v>0.20634920634920637</c:v>
                </c:pt>
                <c:pt idx="6">
                  <c:v>0.12936507936507935</c:v>
                </c:pt>
                <c:pt idx="7">
                  <c:v>5.5555555555555552E-2</c:v>
                </c:pt>
                <c:pt idx="8">
                  <c:v>4.1666666666666664E-2</c:v>
                </c:pt>
                <c:pt idx="9">
                  <c:v>5.2060880296174415E-2</c:v>
                </c:pt>
                <c:pt idx="10">
                  <c:v>2.5078369905956112E-2</c:v>
                </c:pt>
                <c:pt idx="11">
                  <c:v>1.2539184952978056E-2</c:v>
                </c:pt>
              </c:numCache>
            </c:numRef>
          </c:val>
        </c:ser>
        <c:ser>
          <c:idx val="2"/>
          <c:order val="2"/>
          <c:tx>
            <c:strRef>
              <c:f>'performa macro'!$B$52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macro'!$C$52:$N$52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0.27586206896551729</c:v>
                </c:pt>
                <c:pt idx="11">
                  <c:v>0.13793103448275865</c:v>
                </c:pt>
              </c:numCache>
            </c:numRef>
          </c:val>
        </c:ser>
        <c:ser>
          <c:idx val="3"/>
          <c:order val="3"/>
          <c:tx>
            <c:strRef>
              <c:f>'performa macro'!$B$53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macro'!$C$53:$N$53</c:f>
              <c:numCache>
                <c:formatCode>General</c:formatCode>
                <c:ptCount val="12"/>
                <c:pt idx="0">
                  <c:v>0.47463768115942023</c:v>
                </c:pt>
                <c:pt idx="1">
                  <c:v>0.35555555555555551</c:v>
                </c:pt>
                <c:pt idx="2">
                  <c:v>0.54958183990442055</c:v>
                </c:pt>
                <c:pt idx="3">
                  <c:v>0.36140350877192984</c:v>
                </c:pt>
                <c:pt idx="4">
                  <c:v>0.36140350877192984</c:v>
                </c:pt>
                <c:pt idx="5">
                  <c:v>0.17845117845117844</c:v>
                </c:pt>
                <c:pt idx="6">
                  <c:v>0.16313352826510721</c:v>
                </c:pt>
                <c:pt idx="7">
                  <c:v>7.8947368421052613E-2</c:v>
                </c:pt>
                <c:pt idx="8">
                  <c:v>6.4814814814814811E-2</c:v>
                </c:pt>
                <c:pt idx="9">
                  <c:v>7.3638642059694698E-2</c:v>
                </c:pt>
                <c:pt idx="10">
                  <c:v>3.9312039312039311E-2</c:v>
                </c:pt>
                <c:pt idx="11">
                  <c:v>2.2038567493112945E-2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042176"/>
        <c:axId val="-65055776"/>
      </c:barChart>
      <c:catAx>
        <c:axId val="-65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55776"/>
        <c:crosses val="autoZero"/>
        <c:auto val="1"/>
        <c:lblAlgn val="ctr"/>
        <c:lblOffset val="100"/>
        <c:noMultiLvlLbl val="0"/>
      </c:catAx>
      <c:valAx>
        <c:axId val="-65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219075</xdr:colOff>
      <xdr:row>68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/>
      <sheetData sheetId="1"/>
      <sheetData sheetId="2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B1" zoomScale="70" zoomScaleNormal="70" workbookViewId="0">
      <selection activeCell="R18" sqref="R18"/>
    </sheetView>
  </sheetViews>
  <sheetFormatPr defaultRowHeight="15" x14ac:dyDescent="0.25"/>
  <sheetData>
    <row r="1" spans="1:3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4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3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2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10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5</v>
      </c>
    </row>
    <row r="9" spans="1:30" x14ac:dyDescent="0.25">
      <c r="A9" t="s">
        <v>4</v>
      </c>
      <c r="B9">
        <f t="shared" ref="B9:AD9" si="0">ABS(B$6-B2)</f>
        <v>0.21935683190307742</v>
      </c>
      <c r="C9">
        <f t="shared" si="0"/>
        <v>1.7853266746927332E-2</v>
      </c>
      <c r="D9">
        <f t="shared" si="0"/>
        <v>0.92139030259003274</v>
      </c>
      <c r="E9">
        <f t="shared" si="0"/>
        <v>0.12521081417022728</v>
      </c>
      <c r="F9">
        <f t="shared" si="0"/>
        <v>0.77838259086890815</v>
      </c>
      <c r="G9">
        <f t="shared" si="0"/>
        <v>2.7161184738576782</v>
      </c>
      <c r="H9">
        <f t="shared" si="0"/>
        <v>0.37937715655710091</v>
      </c>
      <c r="I9">
        <f t="shared" si="0"/>
        <v>0.39536558125715704</v>
      </c>
      <c r="J9">
        <f t="shared" si="0"/>
        <v>3.4433442028519567</v>
      </c>
      <c r="K9">
        <f t="shared" si="0"/>
        <v>8.1494024689199307E-4</v>
      </c>
      <c r="L9">
        <f t="shared" si="0"/>
        <v>5.1934234009898717E-2</v>
      </c>
      <c r="M9">
        <f t="shared" si="0"/>
        <v>3.8247754019912428E-2</v>
      </c>
      <c r="N9">
        <f t="shared" si="0"/>
        <v>2.7454997118671285</v>
      </c>
      <c r="O9">
        <f t="shared" si="0"/>
        <v>0.17087095403475061</v>
      </c>
      <c r="P9">
        <f t="shared" si="0"/>
        <v>1.9508205097601667</v>
      </c>
      <c r="Q9">
        <f t="shared" si="0"/>
        <v>0.18018042656286948</v>
      </c>
      <c r="R9">
        <f t="shared" si="0"/>
        <v>3.8247754019912428E-2</v>
      </c>
      <c r="S9">
        <f t="shared" si="0"/>
        <v>0.35026177440322792</v>
      </c>
      <c r="T9">
        <f t="shared" si="0"/>
        <v>1.5546161221051302</v>
      </c>
      <c r="U9">
        <f t="shared" si="0"/>
        <v>2.5</v>
      </c>
      <c r="V9">
        <f t="shared" si="0"/>
        <v>8.1494024689199307E-4</v>
      </c>
      <c r="W9">
        <f t="shared" si="0"/>
        <v>8.1494024689199307E-4</v>
      </c>
      <c r="X9">
        <f t="shared" si="0"/>
        <v>3.1852655542948227</v>
      </c>
      <c r="Y9">
        <f t="shared" si="0"/>
        <v>1.841047142087552</v>
      </c>
      <c r="Z9">
        <f t="shared" si="0"/>
        <v>8.1494024689199307E-4</v>
      </c>
      <c r="AA9">
        <f t="shared" si="0"/>
        <v>2.5630090523650848</v>
      </c>
      <c r="AB9">
        <f t="shared" si="0"/>
        <v>1.0383751160546257</v>
      </c>
      <c r="AC9">
        <f t="shared" si="0"/>
        <v>0.40799401064938356</v>
      </c>
      <c r="AD9">
        <f t="shared" si="0"/>
        <v>1.8060346372086626</v>
      </c>
    </row>
    <row r="10" spans="1:30" x14ac:dyDescent="0.25">
      <c r="A10" t="s">
        <v>3</v>
      </c>
      <c r="B10">
        <f t="shared" ref="B10:AD10" si="1">ABS(B$6-B3)</f>
        <v>2.1188215231145975</v>
      </c>
      <c r="C10">
        <f t="shared" si="1"/>
        <v>7.6344035669097643E-2</v>
      </c>
      <c r="D10">
        <f t="shared" si="1"/>
        <v>0.5791607018772158</v>
      </c>
      <c r="E10">
        <f t="shared" si="1"/>
        <v>0.40926034236418474</v>
      </c>
      <c r="F10">
        <f t="shared" si="1"/>
        <v>0.55715002493572108</v>
      </c>
      <c r="G10">
        <f t="shared" si="1"/>
        <v>1.9076527645132932</v>
      </c>
      <c r="H10">
        <f t="shared" si="1"/>
        <v>0.51655793050959042</v>
      </c>
      <c r="I10">
        <f t="shared" si="1"/>
        <v>0.81792129414357717</v>
      </c>
      <c r="J10">
        <f t="shared" si="1"/>
        <v>3.3713713497687205</v>
      </c>
      <c r="K10">
        <f t="shared" si="1"/>
        <v>1.2113282212169452E-3</v>
      </c>
      <c r="L10">
        <f t="shared" si="1"/>
        <v>0.20824324672550265</v>
      </c>
      <c r="M10">
        <f t="shared" si="1"/>
        <v>0.20395841432634576</v>
      </c>
      <c r="N10">
        <f t="shared" si="1"/>
        <v>2.4718073027132652</v>
      </c>
      <c r="O10">
        <f t="shared" si="1"/>
        <v>0.75503110075542867</v>
      </c>
      <c r="P10">
        <f t="shared" si="1"/>
        <v>0.89986750787765235</v>
      </c>
      <c r="Q10">
        <f t="shared" si="1"/>
        <v>0.7570405159984781</v>
      </c>
      <c r="R10">
        <f t="shared" si="1"/>
        <v>0.20395841432634576</v>
      </c>
      <c r="S10">
        <f t="shared" si="1"/>
        <v>1.229768634644159</v>
      </c>
      <c r="T10">
        <f t="shared" si="1"/>
        <v>1.4877056327033773</v>
      </c>
      <c r="U10">
        <f t="shared" si="1"/>
        <v>2.334295808241603</v>
      </c>
      <c r="V10">
        <f t="shared" si="1"/>
        <v>1.2113282212169452E-3</v>
      </c>
      <c r="W10">
        <f t="shared" si="1"/>
        <v>1.2113282212169452E-3</v>
      </c>
      <c r="X10">
        <f t="shared" si="1"/>
        <v>3.0261674700654542</v>
      </c>
      <c r="Y10">
        <f t="shared" si="1"/>
        <v>1.4074777665631717</v>
      </c>
      <c r="Z10">
        <f t="shared" si="1"/>
        <v>1.2113282212169452E-3</v>
      </c>
      <c r="AA10">
        <f t="shared" si="1"/>
        <v>2.0831944426041398</v>
      </c>
      <c r="AB10">
        <f t="shared" si="1"/>
        <v>0.88270512542931767</v>
      </c>
      <c r="AC10">
        <f t="shared" si="1"/>
        <v>0.85677485272304876</v>
      </c>
      <c r="AD10">
        <f t="shared" si="1"/>
        <v>2.1456778132898826</v>
      </c>
    </row>
    <row r="11" spans="1:30" x14ac:dyDescent="0.25">
      <c r="A11" t="s">
        <v>2</v>
      </c>
      <c r="B11">
        <f t="shared" ref="B11:AD11" si="2">ABS(B$6-B4)</f>
        <v>3.5</v>
      </c>
      <c r="C11">
        <f t="shared" si="2"/>
        <v>2.1964599636899971</v>
      </c>
      <c r="D11">
        <f t="shared" si="2"/>
        <v>0.60725634149187524</v>
      </c>
      <c r="E11">
        <f t="shared" si="2"/>
        <v>3.2134405455551183</v>
      </c>
      <c r="F11">
        <f t="shared" si="2"/>
        <v>3</v>
      </c>
      <c r="G11">
        <f t="shared" si="2"/>
        <v>2</v>
      </c>
      <c r="H11">
        <f t="shared" si="2"/>
        <v>2.4927772821610024</v>
      </c>
      <c r="I11">
        <f t="shared" si="2"/>
        <v>4.7226892399743319</v>
      </c>
      <c r="J11">
        <f t="shared" si="2"/>
        <v>3.5</v>
      </c>
      <c r="K11">
        <f t="shared" si="2"/>
        <v>4.6230178156800861E-3</v>
      </c>
      <c r="L11">
        <f t="shared" si="2"/>
        <v>0.25651080302382123</v>
      </c>
      <c r="M11">
        <f t="shared" si="2"/>
        <v>0.266255373943177</v>
      </c>
      <c r="N11">
        <f t="shared" si="2"/>
        <v>2</v>
      </c>
      <c r="O11">
        <f t="shared" si="2"/>
        <v>4.5</v>
      </c>
      <c r="P11">
        <f t="shared" si="2"/>
        <v>2</v>
      </c>
      <c r="Q11">
        <f t="shared" si="2"/>
        <v>4.5</v>
      </c>
      <c r="R11">
        <f t="shared" si="2"/>
        <v>0.266255373943177</v>
      </c>
      <c r="S11">
        <f t="shared" si="2"/>
        <v>2</v>
      </c>
      <c r="T11">
        <f t="shared" si="2"/>
        <v>2</v>
      </c>
      <c r="U11">
        <f t="shared" si="2"/>
        <v>2.5</v>
      </c>
      <c r="V11">
        <f t="shared" si="2"/>
        <v>4.6230178156800861E-3</v>
      </c>
      <c r="W11">
        <f t="shared" si="2"/>
        <v>4.6230178156800861E-3</v>
      </c>
      <c r="X11">
        <f t="shared" si="2"/>
        <v>1.5</v>
      </c>
      <c r="Y11">
        <f t="shared" si="2"/>
        <v>2.5</v>
      </c>
      <c r="Z11">
        <f t="shared" si="2"/>
        <v>4.6230178156800861E-3</v>
      </c>
      <c r="AA11">
        <f t="shared" si="2"/>
        <v>2</v>
      </c>
      <c r="AB11">
        <f t="shared" si="2"/>
        <v>2.5339547363055046</v>
      </c>
      <c r="AC11">
        <f t="shared" si="2"/>
        <v>3</v>
      </c>
      <c r="AD11">
        <f t="shared" si="2"/>
        <v>2.5</v>
      </c>
    </row>
    <row r="13" spans="1:30" x14ac:dyDescent="0.25">
      <c r="B13" t="s">
        <v>4</v>
      </c>
      <c r="C13" t="s">
        <v>3</v>
      </c>
      <c r="D13" t="s">
        <v>2</v>
      </c>
    </row>
    <row r="14" spans="1:30" x14ac:dyDescent="0.25">
      <c r="A14" t="s">
        <v>1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  <row r="15" spans="1:30" x14ac:dyDescent="0.25">
      <c r="A15" t="s">
        <v>0</v>
      </c>
      <c r="B15">
        <f>PEARSON(B6:AD6,B2:AD2)</f>
        <v>0.44368813562740628</v>
      </c>
      <c r="C15">
        <f>PEARSON(B6:AD6,B3:AD3)</f>
        <v>0.45822152253047965</v>
      </c>
      <c r="D15">
        <f>PEARSON(B6:AD6,B4:AD4)</f>
        <v>0.74952560700115645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P3" sqref="P3:S31"/>
    </sheetView>
  </sheetViews>
  <sheetFormatPr defaultRowHeight="15" x14ac:dyDescent="0.25"/>
  <sheetData>
    <row r="1" spans="1:19" x14ac:dyDescent="0.25">
      <c r="A1" s="7" t="s">
        <v>6</v>
      </c>
      <c r="B1" s="7"/>
      <c r="C1" s="7"/>
      <c r="D1" s="7"/>
      <c r="F1" s="7" t="s">
        <v>7</v>
      </c>
      <c r="G1" s="7"/>
      <c r="H1" s="7"/>
      <c r="I1" s="7"/>
      <c r="K1" s="7" t="s">
        <v>8</v>
      </c>
      <c r="L1" s="7"/>
      <c r="M1" s="7"/>
      <c r="N1" s="7"/>
      <c r="P1" s="7" t="s">
        <v>9</v>
      </c>
      <c r="Q1" s="7"/>
      <c r="R1" s="7"/>
      <c r="S1" s="7"/>
    </row>
    <row r="2" spans="1:19" x14ac:dyDescent="0.25">
      <c r="A2" s="1" t="s">
        <v>10</v>
      </c>
      <c r="B2" s="1" t="s">
        <v>4</v>
      </c>
      <c r="C2" s="1" t="s">
        <v>3</v>
      </c>
      <c r="D2" s="1" t="s">
        <v>2</v>
      </c>
      <c r="F2" s="1" t="s">
        <v>10</v>
      </c>
      <c r="G2" s="1" t="s">
        <v>4</v>
      </c>
      <c r="H2" s="1" t="s">
        <v>3</v>
      </c>
      <c r="I2" s="1" t="s">
        <v>2</v>
      </c>
      <c r="K2" s="1" t="s">
        <v>10</v>
      </c>
      <c r="L2" s="1" t="s">
        <v>4</v>
      </c>
      <c r="M2" s="1" t="s">
        <v>3</v>
      </c>
      <c r="N2" s="1" t="s">
        <v>2</v>
      </c>
      <c r="P2" s="1" t="s">
        <v>10</v>
      </c>
      <c r="Q2" s="1" t="s">
        <v>4</v>
      </c>
      <c r="R2" s="1" t="s">
        <v>3</v>
      </c>
      <c r="S2" s="1" t="s">
        <v>2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28" sqref="B28"/>
    </sheetView>
  </sheetViews>
  <sheetFormatPr defaultRowHeight="15" x14ac:dyDescent="0.25"/>
  <sheetData>
    <row r="1" spans="1:19" x14ac:dyDescent="0.25">
      <c r="A1" s="7" t="s">
        <v>6</v>
      </c>
      <c r="B1" s="7"/>
      <c r="C1" s="7"/>
      <c r="D1" s="7"/>
      <c r="F1" s="7" t="s">
        <v>7</v>
      </c>
      <c r="G1" s="7"/>
      <c r="H1" s="7"/>
      <c r="I1" s="7"/>
      <c r="K1" s="7" t="s">
        <v>8</v>
      </c>
      <c r="L1" s="7"/>
      <c r="M1" s="7"/>
      <c r="N1" s="7"/>
      <c r="P1" s="7" t="s">
        <v>9</v>
      </c>
      <c r="Q1" s="7"/>
      <c r="R1" s="7"/>
      <c r="S1" s="7"/>
    </row>
    <row r="2" spans="1:19" x14ac:dyDescent="0.25">
      <c r="A2" s="2" t="s">
        <v>10</v>
      </c>
      <c r="B2" s="2" t="s">
        <v>4</v>
      </c>
      <c r="C2" s="2" t="s">
        <v>3</v>
      </c>
      <c r="D2" s="2" t="s">
        <v>2</v>
      </c>
      <c r="F2" s="2" t="s">
        <v>10</v>
      </c>
      <c r="G2" s="2" t="s">
        <v>4</v>
      </c>
      <c r="H2" s="2" t="s">
        <v>3</v>
      </c>
      <c r="I2" s="2" t="s">
        <v>2</v>
      </c>
      <c r="K2" s="2" t="s">
        <v>10</v>
      </c>
      <c r="L2" s="2" t="s">
        <v>4</v>
      </c>
      <c r="M2" s="2" t="s">
        <v>3</v>
      </c>
      <c r="N2" s="2" t="s">
        <v>2</v>
      </c>
      <c r="P2" s="2" t="s">
        <v>10</v>
      </c>
      <c r="Q2" s="2" t="s">
        <v>4</v>
      </c>
      <c r="R2" s="2" t="s">
        <v>3</v>
      </c>
      <c r="S2" s="2" t="s">
        <v>2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E1" workbookViewId="0">
      <selection activeCell="J22" sqref="J22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7" t="s">
        <v>6</v>
      </c>
      <c r="H1" s="7"/>
      <c r="I1" s="7"/>
      <c r="J1" s="2"/>
      <c r="L1" s="7" t="s">
        <v>7</v>
      </c>
      <c r="M1" s="7"/>
      <c r="N1" s="7"/>
      <c r="O1" s="2"/>
      <c r="Q1" s="7" t="s">
        <v>8</v>
      </c>
      <c r="R1" s="7"/>
      <c r="S1" s="7"/>
      <c r="T1" s="2"/>
      <c r="V1" s="7" t="s">
        <v>9</v>
      </c>
      <c r="W1" s="7"/>
      <c r="X1" s="7"/>
    </row>
    <row r="2" spans="1:24" x14ac:dyDescent="0.25">
      <c r="G2" s="1" t="s">
        <v>4</v>
      </c>
      <c r="H2" s="1" t="s">
        <v>3</v>
      </c>
      <c r="I2" s="1" t="s">
        <v>2</v>
      </c>
      <c r="J2" s="2"/>
      <c r="L2" s="1" t="s">
        <v>4</v>
      </c>
      <c r="M2" s="1" t="s">
        <v>3</v>
      </c>
      <c r="N2" s="1" t="s">
        <v>2</v>
      </c>
      <c r="O2" s="2"/>
      <c r="Q2" s="1" t="s">
        <v>4</v>
      </c>
      <c r="R2" s="1" t="s">
        <v>3</v>
      </c>
      <c r="S2" s="1" t="s">
        <v>2</v>
      </c>
      <c r="T2" s="2"/>
      <c r="V2" s="1" t="s">
        <v>4</v>
      </c>
      <c r="W2" s="1" t="s">
        <v>3</v>
      </c>
      <c r="X2" s="1" t="s">
        <v>2</v>
      </c>
    </row>
    <row r="3" spans="1:24" x14ac:dyDescent="0.25">
      <c r="A3" s="8">
        <v>1</v>
      </c>
      <c r="B3" s="1" t="s">
        <v>11</v>
      </c>
      <c r="C3" s="2" t="b">
        <v>1</v>
      </c>
      <c r="D3" s="2" t="s">
        <v>15</v>
      </c>
      <c r="F3" s="2">
        <v>0</v>
      </c>
      <c r="G3">
        <f>COUNTIFS('round score (boolean)'!B$3:B$31,$C3,'round score'!B$3:B$31,CONCATENATE($D3,$F3))</f>
        <v>1</v>
      </c>
      <c r="H3">
        <f>COUNTIFS('round score (boolean)'!C$3:C$31,$C3,'round score'!C$3:C$31,CONCATENATE($D3,$F3))</f>
        <v>0</v>
      </c>
      <c r="I3">
        <f>COUNTIFS('round score (boolean)'!D$3:D$31,$C3,'round score'!D$3:D$31,CONCATENATE($D3,$F3))</f>
        <v>7</v>
      </c>
      <c r="K3" s="2">
        <v>0</v>
      </c>
      <c r="L3">
        <f>COUNTIFS('round score (boolean)'!G$3:G$31,$C3,'round score'!G$3:G$31,CONCATENATE($D3,$K3))</f>
        <v>0</v>
      </c>
      <c r="M3">
        <f>COUNTIFS('round score (boolean)'!H$3:H$31,$C3,'round score'!H$3:H$31,CONCATENATE($D3,$K3))</f>
        <v>0</v>
      </c>
      <c r="N3">
        <f>COUNTIFS('round score (boolean)'!I$3:I$31,$C3,'round score'!I$3:I$31,CONCATENATE($D3,$K3))</f>
        <v>1</v>
      </c>
      <c r="P3" s="2">
        <v>0</v>
      </c>
      <c r="Q3">
        <f>COUNTIFS('round score (boolean)'!L$3:L$31,$C3,'round score'!L$3:L$31,CONCATENATE($D3,$P3))</f>
        <v>0</v>
      </c>
      <c r="R3">
        <f>COUNTIFS('round score (boolean)'!M$3:M$31,$C3,'round score'!M$3:M$31,CONCATENATE($D3,$P3))</f>
        <v>0</v>
      </c>
      <c r="S3">
        <f>COUNTIFS('round score (boolean)'!N$3:N$31,$C3,'round score'!N$3:N$31,CONCATENATE($D3,$P3))</f>
        <v>0</v>
      </c>
      <c r="U3" s="2">
        <v>0</v>
      </c>
      <c r="V3">
        <f>COUNTIFS('round score (boolean)'!Q$3:Q$31,$C3,'round score'!Q$3:Q$31,CONCATENATE($D3,$U3))</f>
        <v>0</v>
      </c>
      <c r="W3">
        <f>COUNTIFS('round score (boolean)'!R$3:R$31,$C3,'round score'!R$3:R$31,CONCATENATE($D3,$U3))</f>
        <v>0</v>
      </c>
      <c r="X3">
        <f>COUNTIFS('round score (boolean)'!S$3:S$31,$C3,'round score'!S$3:S$31,CONCATENATE($D3,$U3))</f>
        <v>0</v>
      </c>
    </row>
    <row r="4" spans="1:24" x14ac:dyDescent="0.25">
      <c r="A4" s="8"/>
      <c r="B4" s="1" t="s">
        <v>12</v>
      </c>
      <c r="C4" s="2" t="b">
        <v>1</v>
      </c>
      <c r="D4" s="2" t="s">
        <v>16</v>
      </c>
      <c r="F4" s="2">
        <v>0</v>
      </c>
      <c r="G4">
        <f>COUNTIFS('round score (boolean)'!B$3:B$31,$C4,'round score'!B$3:B$31,CONCATENATE($D4,$F4))</f>
        <v>18</v>
      </c>
      <c r="H4">
        <f>COUNTIFS('round score (boolean)'!C$3:C$31,$C4,'round score'!C$3:C$31,CONCATENATE($D4,$F4))</f>
        <v>16</v>
      </c>
      <c r="I4">
        <f>COUNTIFS('round score (boolean)'!D$3:D$31,$C4,'round score'!D$3:D$31,CONCATENATE($D4,$F4))</f>
        <v>9</v>
      </c>
      <c r="K4" s="2">
        <v>0</v>
      </c>
      <c r="L4">
        <f>COUNTIFS('round score (boolean)'!G$3:G$31,$C4,'round score'!G$3:G$31,CONCATENATE($D4,$K4))</f>
        <v>17</v>
      </c>
      <c r="M4">
        <f>COUNTIFS('round score (boolean)'!H$3:H$31,$C4,'round score'!H$3:H$31,CONCATENATE($D4,$K4))</f>
        <v>17</v>
      </c>
      <c r="N4">
        <f>COUNTIFS('round score (boolean)'!I$3:I$31,$C4,'round score'!I$3:I$31,CONCATENATE($D4,$K4))</f>
        <v>8</v>
      </c>
      <c r="P4" s="2">
        <v>0</v>
      </c>
      <c r="Q4">
        <f>COUNTIFS('round score (boolean)'!L$3:L$31,$C4,'round score'!L$3:L$31,CONCATENATE($D4,$P4))</f>
        <v>15</v>
      </c>
      <c r="R4">
        <f>COUNTIFS('round score (boolean)'!M$3:M$31,$C4,'round score'!M$3:M$31,CONCATENATE($D4,$P4))</f>
        <v>9</v>
      </c>
      <c r="S4">
        <f>COUNTIFS('round score (boolean)'!N$3:N$31,$C4,'round score'!N$3:N$31,CONCATENATE($D4,$P4))</f>
        <v>7</v>
      </c>
      <c r="U4" s="2">
        <v>0</v>
      </c>
      <c r="V4">
        <f>COUNTIFS('round score (boolean)'!Q$3:Q$31,$C4,'round score'!Q$3:Q$31,CONCATENATE($D4,$U4))</f>
        <v>12</v>
      </c>
      <c r="W4">
        <f>COUNTIFS('round score (boolean)'!R$3:R$31,$C4,'round score'!R$3:R$31,CONCATENATE($D4,$U4))</f>
        <v>8</v>
      </c>
      <c r="X4">
        <f>COUNTIFS('round score (boolean)'!S$3:S$31,$C4,'round score'!S$3:S$31,CONCATENATE($D4,$U4))</f>
        <v>4</v>
      </c>
    </row>
    <row r="5" spans="1:24" x14ac:dyDescent="0.25">
      <c r="A5" s="8"/>
      <c r="B5" s="1" t="s">
        <v>13</v>
      </c>
      <c r="C5" s="2" t="b">
        <v>0</v>
      </c>
      <c r="D5" s="2" t="s">
        <v>15</v>
      </c>
      <c r="F5" s="2">
        <v>0</v>
      </c>
      <c r="G5">
        <f>COUNTIFS('round score (boolean)'!B$3:B$31,$C5,'round score'!B$3:B$31,CONCATENATE($D5,$F5))</f>
        <v>4</v>
      </c>
      <c r="H5">
        <f>COUNTIFS('round score (boolean)'!C$3:C$31,$C5,'round score'!C$3:C$31,CONCATENATE($D5,$F5))</f>
        <v>6</v>
      </c>
      <c r="I5">
        <f>COUNTIFS('round score (boolean)'!D$3:D$31,$C5,'round score'!D$3:D$31,CONCATENATE($D5,$F5))</f>
        <v>13</v>
      </c>
      <c r="K5" s="2">
        <v>0</v>
      </c>
      <c r="L5">
        <f>COUNTIFS('round score (boolean)'!G$3:G$31,$C5,'round score'!G$3:G$31,CONCATENATE($D5,$K5))</f>
        <v>3</v>
      </c>
      <c r="M5">
        <f>COUNTIFS('round score (boolean)'!H$3:H$31,$C5,'round score'!H$3:H$31,CONCATENATE($D5,$K5))</f>
        <v>4</v>
      </c>
      <c r="N5">
        <f>COUNTIFS('round score (boolean)'!I$3:I$31,$C5,'round score'!I$3:I$31,CONCATENATE($D5,$K5))</f>
        <v>18</v>
      </c>
      <c r="P5" s="2">
        <v>0</v>
      </c>
      <c r="Q5">
        <f>COUNTIFS('round score (boolean)'!L$3:L$31,$C5,'round score'!L$3:L$31,CONCATENATE($D5,$P5))</f>
        <v>2</v>
      </c>
      <c r="R5">
        <f>COUNTIFS('round score (boolean)'!M$3:M$31,$C5,'round score'!M$3:M$31,CONCATENATE($D5,$P5))</f>
        <v>3</v>
      </c>
      <c r="S5">
        <f>COUNTIFS('round score (boolean)'!N$3:N$31,$C5,'round score'!N$3:N$31,CONCATENATE($D5,$P5))</f>
        <v>19</v>
      </c>
      <c r="U5" s="2">
        <v>0</v>
      </c>
      <c r="V5">
        <f>COUNTIFS('round score (boolean)'!Q$3:Q$31,$C5,'round score'!Q$3:Q$31,CONCATENATE($D5,$U5))</f>
        <v>2</v>
      </c>
      <c r="W5">
        <f>COUNTIFS('round score (boolean)'!R$3:R$31,$C5,'round score'!R$3:R$31,CONCATENATE($D5,$U5))</f>
        <v>2</v>
      </c>
      <c r="X5">
        <f>COUNTIFS('round score (boolean)'!S$3:S$31,$C5,'round score'!S$3:S$31,CONCATENATE($D5,$U5))</f>
        <v>17</v>
      </c>
    </row>
    <row r="6" spans="1:24" x14ac:dyDescent="0.25">
      <c r="A6" s="8"/>
      <c r="B6" s="1" t="s">
        <v>14</v>
      </c>
      <c r="C6" s="2" t="b">
        <v>0</v>
      </c>
      <c r="D6" s="2" t="s">
        <v>16</v>
      </c>
      <c r="F6" s="2">
        <v>0</v>
      </c>
      <c r="G6">
        <f>COUNTIFS('round score (boolean)'!B$3:B$31,$C6,'round score'!B$3:B$31,CONCATENATE($D6,$F6))</f>
        <v>6</v>
      </c>
      <c r="H6">
        <f>COUNTIFS('round score (boolean)'!C$3:C$31,$C6,'round score'!C$3:C$31,CONCATENATE($D6,$F6))</f>
        <v>7</v>
      </c>
      <c r="I6">
        <f>COUNTIFS('round score (boolean)'!D$3:D$31,$C6,'round score'!D$3:D$31,CONCATENATE($D6,$F6))</f>
        <v>0</v>
      </c>
      <c r="K6" s="2">
        <v>0</v>
      </c>
      <c r="L6">
        <f>COUNTIFS('round score (boolean)'!G$3:G$31,$C6,'round score'!G$3:G$31,CONCATENATE($D6,$K6))</f>
        <v>9</v>
      </c>
      <c r="M6">
        <f>COUNTIFS('round score (boolean)'!H$3:H$31,$C6,'round score'!H$3:H$31,CONCATENATE($D6,$K6))</f>
        <v>8</v>
      </c>
      <c r="N6">
        <f>COUNTIFS('round score (boolean)'!I$3:I$31,$C6,'round score'!I$3:I$31,CONCATENATE($D6,$K6))</f>
        <v>2</v>
      </c>
      <c r="P6" s="2">
        <v>0</v>
      </c>
      <c r="Q6">
        <f>COUNTIFS('round score (boolean)'!L$3:L$31,$C6,'round score'!L$3:L$31,CONCATENATE($D6,$P6))</f>
        <v>12</v>
      </c>
      <c r="R6">
        <f>COUNTIFS('round score (boolean)'!M$3:M$31,$C6,'round score'!M$3:M$31,CONCATENATE($D6,$P6))</f>
        <v>17</v>
      </c>
      <c r="S6">
        <f>COUNTIFS('round score (boolean)'!N$3:N$31,$C6,'round score'!N$3:N$31,CONCATENATE($D6,$P6))</f>
        <v>3</v>
      </c>
      <c r="U6" s="2">
        <v>0</v>
      </c>
      <c r="V6">
        <f>COUNTIFS('round score (boolean)'!Q$3:Q$31,$C6,'round score'!Q$3:Q$31,CONCATENATE($D6,$U6))</f>
        <v>15</v>
      </c>
      <c r="W6">
        <f>COUNTIFS('round score (boolean)'!R$3:R$31,$C6,'round score'!R$3:R$31,CONCATENATE($D6,$U6))</f>
        <v>19</v>
      </c>
      <c r="X6">
        <f>COUNTIFS('round score (boolean)'!S$3:S$31,$C6,'round score'!S$3:S$31,CONCATENATE($D6,$U6))</f>
        <v>8</v>
      </c>
    </row>
    <row r="7" spans="1:24" x14ac:dyDescent="0.25">
      <c r="A7" s="8">
        <v>2</v>
      </c>
      <c r="B7" s="1" t="s">
        <v>11</v>
      </c>
      <c r="C7" s="2" t="b">
        <v>1</v>
      </c>
      <c r="D7" s="2" t="s">
        <v>15</v>
      </c>
      <c r="F7" s="2">
        <v>5</v>
      </c>
      <c r="G7">
        <f>COUNTIFS('round score (boolean)'!B$3:B$31,$C7,'round score'!B$3:B$31,CONCATENATE($D7,$F7))</f>
        <v>18</v>
      </c>
      <c r="H7">
        <f>COUNTIFS('round score (boolean)'!C$3:C$31,$C7,'round score'!C$3:C$31,CONCATENATE($D7,$F7))</f>
        <v>16</v>
      </c>
      <c r="I7">
        <f>COUNTIFS('round score (boolean)'!D$3:D$31,$C7,'round score'!D$3:D$31,CONCATENATE($D7,$F7))</f>
        <v>9</v>
      </c>
      <c r="K7" s="2">
        <v>2.5</v>
      </c>
      <c r="L7">
        <f>COUNTIFS('round score (boolean)'!G$3:G$31,$C7,'round score'!G$3:G$31,CONCATENATE($D7,$K7))</f>
        <v>4</v>
      </c>
      <c r="M7">
        <f>COUNTIFS('round score (boolean)'!H$3:H$31,$C7,'round score'!H$3:H$31,CONCATENATE($D7,$K7))</f>
        <v>4</v>
      </c>
      <c r="N7">
        <f>COUNTIFS('round score (boolean)'!I$3:I$31,$C7,'round score'!I$3:I$31,CONCATENATE($D7,$K7))</f>
        <v>0</v>
      </c>
      <c r="P7" s="2">
        <v>1</v>
      </c>
      <c r="Q7">
        <f>COUNTIFS('round score (boolean)'!L$3:L$31,$C7,'round score'!L$3:L$31,CONCATENATE($D7,$P7))</f>
        <v>0</v>
      </c>
      <c r="R7">
        <f>COUNTIFS('round score (boolean)'!M$3:M$31,$C7,'round score'!M$3:M$31,CONCATENATE($D7,$P7))</f>
        <v>0</v>
      </c>
      <c r="S7">
        <f>COUNTIFS('round score (boolean)'!N$3:N$31,$C7,'round score'!N$3:N$31,CONCATENATE($D7,$P7))</f>
        <v>0</v>
      </c>
      <c r="U7" s="2">
        <v>0.5</v>
      </c>
      <c r="V7">
        <f>COUNTIFS('round score (boolean)'!Q$3:Q$31,$C7,'round score'!Q$3:Q$31,CONCATENATE($D7,$U7))</f>
        <v>0</v>
      </c>
      <c r="W7">
        <f>COUNTIFS('round score (boolean)'!R$3:R$31,$C7,'round score'!R$3:R$31,CONCATENATE($D7,$U7))</f>
        <v>0</v>
      </c>
      <c r="X7">
        <f>COUNTIFS('round score (boolean)'!S$3:S$31,$C7,'round score'!S$3:S$31,CONCATENATE($D7,$U7))</f>
        <v>0</v>
      </c>
    </row>
    <row r="8" spans="1:24" x14ac:dyDescent="0.25">
      <c r="A8" s="8"/>
      <c r="B8" s="1" t="s">
        <v>12</v>
      </c>
      <c r="C8" s="2" t="b">
        <v>1</v>
      </c>
      <c r="D8" s="2" t="s">
        <v>16</v>
      </c>
      <c r="F8" s="2">
        <v>5</v>
      </c>
      <c r="G8">
        <f>COUNTIFS('round score (boolean)'!B$3:B$31,$C8,'round score'!B$3:B$31,CONCATENATE($D8,$F8))</f>
        <v>1</v>
      </c>
      <c r="H8">
        <f>COUNTIFS('round score (boolean)'!C$3:C$31,$C8,'round score'!C$3:C$31,CONCATENATE($D8,$F8))</f>
        <v>0</v>
      </c>
      <c r="I8">
        <f>COUNTIFS('round score (boolean)'!D$3:D$31,$C8,'round score'!D$3:D$31,CONCATENATE($D8,$F8))</f>
        <v>7</v>
      </c>
      <c r="K8" s="2">
        <v>2.5</v>
      </c>
      <c r="L8">
        <f>COUNTIFS('round score (boolean)'!G$3:G$31,$C8,'round score'!G$3:G$31,CONCATENATE($D8,$K8))</f>
        <v>13</v>
      </c>
      <c r="M8">
        <f>COUNTIFS('round score (boolean)'!H$3:H$31,$C8,'round score'!H$3:H$31,CONCATENATE($D8,$K8))</f>
        <v>13</v>
      </c>
      <c r="N8">
        <f>COUNTIFS('round score (boolean)'!I$3:I$31,$C8,'round score'!I$3:I$31,CONCATENATE($D8,$K8))</f>
        <v>9</v>
      </c>
      <c r="P8" s="2">
        <v>1</v>
      </c>
      <c r="Q8">
        <f>COUNTIFS('round score (boolean)'!L$3:L$31,$C8,'round score'!L$3:L$31,CONCATENATE($D8,$P8))</f>
        <v>15</v>
      </c>
      <c r="R8">
        <f>COUNTIFS('round score (boolean)'!M$3:M$31,$C8,'round score'!M$3:M$31,CONCATENATE($D8,$P8))</f>
        <v>9</v>
      </c>
      <c r="S8">
        <f>COUNTIFS('round score (boolean)'!N$3:N$31,$C8,'round score'!N$3:N$31,CONCATENATE($D8,$P8))</f>
        <v>7</v>
      </c>
      <c r="U8" s="2">
        <v>0.5</v>
      </c>
      <c r="V8">
        <f>COUNTIFS('round score (boolean)'!Q$3:Q$31,$C8,'round score'!Q$3:Q$31,CONCATENATE($D8,$U8))</f>
        <v>12</v>
      </c>
      <c r="W8">
        <f>COUNTIFS('round score (boolean)'!R$3:R$31,$C8,'round score'!R$3:R$31,CONCATENATE($D8,$U8))</f>
        <v>8</v>
      </c>
      <c r="X8">
        <f>COUNTIFS('round score (boolean)'!S$3:S$31,$C8,'round score'!S$3:S$31,CONCATENATE($D8,$U8))</f>
        <v>4</v>
      </c>
    </row>
    <row r="9" spans="1:24" x14ac:dyDescent="0.25">
      <c r="A9" s="8"/>
      <c r="B9" s="1" t="s">
        <v>13</v>
      </c>
      <c r="C9" s="2" t="b">
        <v>0</v>
      </c>
      <c r="D9" s="2" t="s">
        <v>15</v>
      </c>
      <c r="F9" s="2">
        <v>5</v>
      </c>
      <c r="G9">
        <f>COUNTIFS('round score (boolean)'!B$3:B$31,$C9,'round score'!B$3:B$31,CONCATENATE($D9,$F9))</f>
        <v>6</v>
      </c>
      <c r="H9">
        <f>COUNTIFS('round score (boolean)'!C$3:C$31,$C9,'round score'!C$3:C$31,CONCATENATE($D9,$F9))</f>
        <v>7</v>
      </c>
      <c r="I9">
        <f>COUNTIFS('round score (boolean)'!D$3:D$31,$C9,'round score'!D$3:D$31,CONCATENATE($D9,$F9))</f>
        <v>0</v>
      </c>
      <c r="K9" s="2">
        <v>2.5</v>
      </c>
      <c r="L9">
        <f>COUNTIFS('round score (boolean)'!G$3:G$31,$C9,'round score'!G$3:G$31,CONCATENATE($D9,$K9))</f>
        <v>1</v>
      </c>
      <c r="M9">
        <f>COUNTIFS('round score (boolean)'!H$3:H$31,$C9,'round score'!H$3:H$31,CONCATENATE($D9,$K9))</f>
        <v>0</v>
      </c>
      <c r="N9">
        <f>COUNTIFS('round score (boolean)'!I$3:I$31,$C9,'round score'!I$3:I$31,CONCATENATE($D9,$K9))</f>
        <v>2</v>
      </c>
      <c r="P9" s="2">
        <v>1</v>
      </c>
      <c r="Q9">
        <f>COUNTIFS('round score (boolean)'!L$3:L$31,$C9,'round score'!L$3:L$31,CONCATENATE($D9,$P9))</f>
        <v>1</v>
      </c>
      <c r="R9">
        <f>COUNTIFS('round score (boolean)'!M$3:M$31,$C9,'round score'!M$3:M$31,CONCATENATE($D9,$P9))</f>
        <v>1</v>
      </c>
      <c r="S9">
        <f>COUNTIFS('round score (boolean)'!N$3:N$31,$C9,'round score'!N$3:N$31,CONCATENATE($D9,$P9))</f>
        <v>0</v>
      </c>
      <c r="U9" s="2">
        <v>0.5</v>
      </c>
      <c r="V9">
        <f>COUNTIFS('round score (boolean)'!Q$3:Q$31,$C9,'round score'!Q$3:Q$31,CONCATENATE($D9,$U9))</f>
        <v>1</v>
      </c>
      <c r="W9">
        <f>COUNTIFS('round score (boolean)'!R$3:R$31,$C9,'round score'!R$3:R$31,CONCATENATE($D9,$U9))</f>
        <v>1</v>
      </c>
      <c r="X9">
        <f>COUNTIFS('round score (boolean)'!S$3:S$31,$C9,'round score'!S$3:S$31,CONCATENATE($D9,$U9))</f>
        <v>2</v>
      </c>
    </row>
    <row r="10" spans="1:24" x14ac:dyDescent="0.25">
      <c r="A10" s="8"/>
      <c r="B10" s="1" t="s">
        <v>14</v>
      </c>
      <c r="C10" s="2" t="b">
        <v>0</v>
      </c>
      <c r="D10" s="2" t="s">
        <v>16</v>
      </c>
      <c r="F10" s="2">
        <v>5</v>
      </c>
      <c r="G10">
        <f>COUNTIFS('round score (boolean)'!B$3:B$31,$C10,'round score'!B$3:B$31,CONCATENATE($D10,$F10))</f>
        <v>4</v>
      </c>
      <c r="H10">
        <f>COUNTIFS('round score (boolean)'!C$3:C$31,$C10,'round score'!C$3:C$31,CONCATENATE($D10,$F10))</f>
        <v>6</v>
      </c>
      <c r="I10">
        <f>COUNTIFS('round score (boolean)'!D$3:D$31,$C10,'round score'!D$3:D$31,CONCATENATE($D10,$F10))</f>
        <v>13</v>
      </c>
      <c r="K10" s="2">
        <v>2.5</v>
      </c>
      <c r="L10">
        <f>COUNTIFS('round score (boolean)'!G$3:G$31,$C10,'round score'!G$3:G$31,CONCATENATE($D10,$K10))</f>
        <v>11</v>
      </c>
      <c r="M10">
        <f>COUNTIFS('round score (boolean)'!H$3:H$31,$C10,'round score'!H$3:H$31,CONCATENATE($D10,$K10))</f>
        <v>12</v>
      </c>
      <c r="N10">
        <f>COUNTIFS('round score (boolean)'!I$3:I$31,$C10,'round score'!I$3:I$31,CONCATENATE($D10,$K10))</f>
        <v>18</v>
      </c>
      <c r="P10" s="2">
        <v>1</v>
      </c>
      <c r="Q10">
        <f>COUNTIFS('round score (boolean)'!L$3:L$31,$C10,'round score'!L$3:L$31,CONCATENATE($D10,$P10))</f>
        <v>13</v>
      </c>
      <c r="R10">
        <f>COUNTIFS('round score (boolean)'!M$3:M$31,$C10,'round score'!M$3:M$31,CONCATENATE($D10,$P10))</f>
        <v>19</v>
      </c>
      <c r="S10">
        <f>COUNTIFS('round score (boolean)'!N$3:N$31,$C10,'round score'!N$3:N$31,CONCATENATE($D10,$P10))</f>
        <v>22</v>
      </c>
      <c r="U10" s="2">
        <v>0.5</v>
      </c>
      <c r="V10">
        <f>COUNTIFS('round score (boolean)'!Q$3:Q$31,$C10,'round score'!Q$3:Q$31,CONCATENATE($D10,$U10))</f>
        <v>16</v>
      </c>
      <c r="W10">
        <f>COUNTIFS('round score (boolean)'!R$3:R$31,$C10,'round score'!R$3:R$31,CONCATENATE($D10,$U10))</f>
        <v>20</v>
      </c>
      <c r="X10">
        <f>COUNTIFS('round score (boolean)'!S$3:S$31,$C10,'round score'!S$3:S$31,CONCATENATE($D10,$U10))</f>
        <v>23</v>
      </c>
    </row>
    <row r="11" spans="1:24" x14ac:dyDescent="0.25">
      <c r="A11" s="8">
        <v>3</v>
      </c>
      <c r="B11" s="1" t="s">
        <v>11</v>
      </c>
      <c r="C11" s="2" t="b">
        <v>1</v>
      </c>
      <c r="D11" s="2" t="s">
        <v>15</v>
      </c>
      <c r="K11" s="2">
        <v>5</v>
      </c>
      <c r="L11">
        <f>COUNTIFS('round score (boolean)'!G$3:G$31,$C11,'round score'!G$3:G$31,CONCATENATE($D11,$K11))</f>
        <v>13</v>
      </c>
      <c r="M11">
        <f>COUNTIFS('round score (boolean)'!H$3:H$31,$C11,'round score'!H$3:H$31,CONCATENATE($D11,$K11))</f>
        <v>13</v>
      </c>
      <c r="N11">
        <f>COUNTIFS('round score (boolean)'!I$3:I$31,$C11,'round score'!I$3:I$31,CONCATENATE($D11,$K11))</f>
        <v>8</v>
      </c>
      <c r="P11" s="2">
        <v>2</v>
      </c>
      <c r="Q11">
        <f>COUNTIFS('round score (boolean)'!L$3:L$31,$C11,'round score'!L$3:L$31,CONCATENATE($D11,$P11))</f>
        <v>1</v>
      </c>
      <c r="R11">
        <f>COUNTIFS('round score (boolean)'!M$3:M$31,$C11,'round score'!M$3:M$31,CONCATENATE($D11,$P11))</f>
        <v>0</v>
      </c>
      <c r="S11">
        <f>COUNTIFS('round score (boolean)'!N$3:N$31,$C11,'round score'!N$3:N$31,CONCATENATE($D11,$P11))</f>
        <v>0</v>
      </c>
      <c r="U11" s="2">
        <v>1</v>
      </c>
      <c r="V11">
        <f>COUNTIFS('round score (boolean)'!Q$3:Q$31,$C11,'round score'!Q$3:Q$31,CONCATENATE($D11,$U11))</f>
        <v>0</v>
      </c>
      <c r="W11">
        <f>COUNTIFS('round score (boolean)'!R$3:R$31,$C11,'round score'!R$3:R$31,CONCATENATE($D11,$U11))</f>
        <v>0</v>
      </c>
      <c r="X11">
        <f>COUNTIFS('round score (boolean)'!S$3:S$31,$C11,'round score'!S$3:S$31,CONCATENATE($D11,$U11))</f>
        <v>0</v>
      </c>
    </row>
    <row r="12" spans="1:24" x14ac:dyDescent="0.25">
      <c r="A12" s="8"/>
      <c r="B12" s="1" t="s">
        <v>12</v>
      </c>
      <c r="C12" s="2" t="b">
        <v>1</v>
      </c>
      <c r="D12" s="2" t="s">
        <v>16</v>
      </c>
      <c r="K12" s="2">
        <v>5</v>
      </c>
      <c r="L12">
        <f>COUNTIFS('round score (boolean)'!G$3:G$31,$C12,'round score'!G$3:G$31,CONCATENATE($D12,$K12))</f>
        <v>4</v>
      </c>
      <c r="M12">
        <f>COUNTIFS('round score (boolean)'!H$3:H$31,$C12,'round score'!H$3:H$31,CONCATENATE($D12,$K12))</f>
        <v>4</v>
      </c>
      <c r="N12">
        <f>COUNTIFS('round score (boolean)'!I$3:I$31,$C12,'round score'!I$3:I$31,CONCATENATE($D12,$K12))</f>
        <v>1</v>
      </c>
      <c r="P12" s="2">
        <v>2</v>
      </c>
      <c r="Q12">
        <f>COUNTIFS('round score (boolean)'!L$3:L$31,$C12,'round score'!L$3:L$31,CONCATENATE($D12,$P12))</f>
        <v>14</v>
      </c>
      <c r="R12">
        <f>COUNTIFS('round score (boolean)'!M$3:M$31,$C12,'round score'!M$3:M$31,CONCATENATE($D12,$P12))</f>
        <v>9</v>
      </c>
      <c r="S12">
        <f>COUNTIFS('round score (boolean)'!N$3:N$31,$C12,'round score'!N$3:N$31,CONCATENATE($D12,$P12))</f>
        <v>7</v>
      </c>
      <c r="U12" s="2">
        <v>1</v>
      </c>
      <c r="V12">
        <f>COUNTIFS('round score (boolean)'!Q$3:Q$31,$C12,'round score'!Q$3:Q$31,CONCATENATE($D12,$U12))</f>
        <v>12</v>
      </c>
      <c r="W12">
        <f>COUNTIFS('round score (boolean)'!R$3:R$31,$C12,'round score'!R$3:R$31,CONCATENATE($D12,$U12))</f>
        <v>8</v>
      </c>
      <c r="X12">
        <f>COUNTIFS('round score (boolean)'!S$3:S$31,$C12,'round score'!S$3:S$31,CONCATENATE($D12,$U12))</f>
        <v>4</v>
      </c>
    </row>
    <row r="13" spans="1:24" x14ac:dyDescent="0.25">
      <c r="A13" s="8"/>
      <c r="B13" s="1" t="s">
        <v>13</v>
      </c>
      <c r="C13" s="2" t="b">
        <v>0</v>
      </c>
      <c r="D13" s="2" t="s">
        <v>15</v>
      </c>
      <c r="K13" s="2">
        <v>5</v>
      </c>
      <c r="L13">
        <f>COUNTIFS('round score (boolean)'!G$3:G$31,$C13,'round score'!G$3:G$31,CONCATENATE($D13,$K13))</f>
        <v>8</v>
      </c>
      <c r="M13">
        <f>COUNTIFS('round score (boolean)'!H$3:H$31,$C13,'round score'!H$3:H$31,CONCATENATE($D13,$K13))</f>
        <v>8</v>
      </c>
      <c r="N13">
        <f>COUNTIFS('round score (boolean)'!I$3:I$31,$C13,'round score'!I$3:I$31,CONCATENATE($D13,$K13))</f>
        <v>0</v>
      </c>
      <c r="P13" s="2">
        <v>2</v>
      </c>
      <c r="Q13">
        <f>COUNTIFS('round score (boolean)'!L$3:L$31,$C13,'round score'!L$3:L$31,CONCATENATE($D13,$P13))</f>
        <v>1</v>
      </c>
      <c r="R13">
        <f>COUNTIFS('round score (boolean)'!M$3:M$31,$C13,'round score'!M$3:M$31,CONCATENATE($D13,$P13))</f>
        <v>2</v>
      </c>
      <c r="S13">
        <f>COUNTIFS('round score (boolean)'!N$3:N$31,$C13,'round score'!N$3:N$31,CONCATENATE($D13,$P13))</f>
        <v>1</v>
      </c>
      <c r="U13" s="2">
        <v>1</v>
      </c>
      <c r="V13">
        <f>COUNTIFS('round score (boolean)'!Q$3:Q$31,$C13,'round score'!Q$3:Q$31,CONCATENATE($D13,$U13))</f>
        <v>0</v>
      </c>
      <c r="W13">
        <f>COUNTIFS('round score (boolean)'!R$3:R$31,$C13,'round score'!R$3:R$31,CONCATENATE($D13,$U13))</f>
        <v>0</v>
      </c>
      <c r="X13">
        <f>COUNTIFS('round score (boolean)'!S$3:S$31,$C13,'round score'!S$3:S$31,CONCATENATE($D13,$U13))</f>
        <v>0</v>
      </c>
    </row>
    <row r="14" spans="1:24" x14ac:dyDescent="0.25">
      <c r="A14" s="8"/>
      <c r="B14" s="1" t="s">
        <v>14</v>
      </c>
      <c r="C14" s="2" t="b">
        <v>0</v>
      </c>
      <c r="D14" s="2" t="s">
        <v>16</v>
      </c>
      <c r="K14" s="2">
        <v>5</v>
      </c>
      <c r="L14">
        <f>COUNTIFS('round score (boolean)'!G$3:G$31,$C14,'round score'!G$3:G$31,CONCATENATE($D14,$K14))</f>
        <v>4</v>
      </c>
      <c r="M14">
        <f>COUNTIFS('round score (boolean)'!H$3:H$31,$C14,'round score'!H$3:H$31,CONCATENATE($D14,$K14))</f>
        <v>4</v>
      </c>
      <c r="N14">
        <f>COUNTIFS('round score (boolean)'!I$3:I$31,$C14,'round score'!I$3:I$31,CONCATENATE($D14,$K14))</f>
        <v>20</v>
      </c>
      <c r="P14" s="2">
        <v>2</v>
      </c>
      <c r="Q14">
        <f>COUNTIFS('round score (boolean)'!L$3:L$31,$C14,'round score'!L$3:L$31,CONCATENATE($D14,$P14))</f>
        <v>13</v>
      </c>
      <c r="R14">
        <f>COUNTIFS('round score (boolean)'!M$3:M$31,$C14,'round score'!M$3:M$31,CONCATENATE($D14,$P14))</f>
        <v>18</v>
      </c>
      <c r="S14">
        <f>COUNTIFS('round score (boolean)'!N$3:N$31,$C14,'round score'!N$3:N$31,CONCATENATE($D14,$P14))</f>
        <v>21</v>
      </c>
      <c r="U14" s="2">
        <v>1</v>
      </c>
      <c r="V14">
        <f>COUNTIFS('round score (boolean)'!Q$3:Q$31,$C14,'round score'!Q$3:Q$31,CONCATENATE($D14,$U14))</f>
        <v>17</v>
      </c>
      <c r="W14">
        <f>COUNTIFS('round score (boolean)'!R$3:R$31,$C14,'round score'!R$3:R$31,CONCATENATE($D14,$U14))</f>
        <v>21</v>
      </c>
      <c r="X14">
        <f>COUNTIFS('round score (boolean)'!S$3:S$31,$C14,'round score'!S$3:S$31,CONCATENATE($D14,$U14))</f>
        <v>25</v>
      </c>
    </row>
    <row r="15" spans="1:24" x14ac:dyDescent="0.25">
      <c r="A15" s="8">
        <v>4</v>
      </c>
      <c r="B15" s="1" t="s">
        <v>11</v>
      </c>
      <c r="C15" s="2" t="b">
        <v>1</v>
      </c>
      <c r="D15" s="2" t="s">
        <v>15</v>
      </c>
      <c r="P15" s="2">
        <v>3</v>
      </c>
      <c r="Q15">
        <f>COUNTIFS('round score (boolean)'!L$3:L$31,$C15,'round score'!L$3:L$31,CONCATENATE($D15,$P15))</f>
        <v>2</v>
      </c>
      <c r="R15">
        <f>COUNTIFS('round score (boolean)'!M$3:M$31,$C15,'round score'!M$3:M$31,CONCATENATE($D15,$P15))</f>
        <v>0</v>
      </c>
      <c r="S15">
        <f>COUNTIFS('round score (boolean)'!N$3:N$31,$C15,'round score'!N$3:N$31,CONCATENATE($D15,$P15))</f>
        <v>0</v>
      </c>
      <c r="U15" s="2">
        <v>1.5</v>
      </c>
      <c r="V15">
        <f>COUNTIFS('round score (boolean)'!Q$3:Q$31,$C15,'round score'!Q$3:Q$31,CONCATENATE($D15,$U15))</f>
        <v>0</v>
      </c>
      <c r="W15">
        <f>COUNTIFS('round score (boolean)'!R$3:R$31,$C15,'round score'!R$3:R$31,CONCATENATE($D15,$U15))</f>
        <v>0</v>
      </c>
      <c r="X15">
        <f>COUNTIFS('round score (boolean)'!S$3:S$31,$C15,'round score'!S$3:S$31,CONCATENATE($D15,$U15))</f>
        <v>0</v>
      </c>
    </row>
    <row r="16" spans="1:24" x14ac:dyDescent="0.25">
      <c r="A16" s="8"/>
      <c r="B16" s="1" t="s">
        <v>12</v>
      </c>
      <c r="C16" s="2" t="b">
        <v>1</v>
      </c>
      <c r="D16" s="2" t="s">
        <v>16</v>
      </c>
      <c r="P16" s="2">
        <v>3</v>
      </c>
      <c r="Q16">
        <f>COUNTIFS('round score (boolean)'!L$3:L$31,$C16,'round score'!L$3:L$31,CONCATENATE($D16,$P16))</f>
        <v>13</v>
      </c>
      <c r="R16">
        <f>COUNTIFS('round score (boolean)'!M$3:M$31,$C16,'round score'!M$3:M$31,CONCATENATE($D16,$P16))</f>
        <v>9</v>
      </c>
      <c r="S16">
        <f>COUNTIFS('round score (boolean)'!N$3:N$31,$C16,'round score'!N$3:N$31,CONCATENATE($D16,$P16))</f>
        <v>7</v>
      </c>
      <c r="U16" s="2">
        <v>1.5</v>
      </c>
      <c r="V16">
        <f>COUNTIFS('round score (boolean)'!Q$3:Q$31,$C16,'round score'!Q$3:Q$31,CONCATENATE($D16,$U16))</f>
        <v>12</v>
      </c>
      <c r="W16">
        <f>COUNTIFS('round score (boolean)'!R$3:R$31,$C16,'round score'!R$3:R$31,CONCATENATE($D16,$U16))</f>
        <v>8</v>
      </c>
      <c r="X16">
        <f>COUNTIFS('round score (boolean)'!S$3:S$31,$C16,'round score'!S$3:S$31,CONCATENATE($D16,$U16))</f>
        <v>4</v>
      </c>
    </row>
    <row r="17" spans="1:24" x14ac:dyDescent="0.25">
      <c r="A17" s="8"/>
      <c r="B17" s="1" t="s">
        <v>13</v>
      </c>
      <c r="C17" s="2" t="b">
        <v>0</v>
      </c>
      <c r="D17" s="2" t="s">
        <v>15</v>
      </c>
      <c r="P17" s="2">
        <v>3</v>
      </c>
      <c r="Q17">
        <f>COUNTIFS('round score (boolean)'!L$3:L$31,$C17,'round score'!L$3:L$31,CONCATENATE($D17,$P17))</f>
        <v>1</v>
      </c>
      <c r="R17">
        <f>COUNTIFS('round score (boolean)'!M$3:M$31,$C17,'round score'!M$3:M$31,CONCATENATE($D17,$P17))</f>
        <v>3</v>
      </c>
      <c r="S17">
        <f>COUNTIFS('round score (boolean)'!N$3:N$31,$C17,'round score'!N$3:N$31,CONCATENATE($D17,$P17))</f>
        <v>1</v>
      </c>
      <c r="U17" s="2">
        <v>1.5</v>
      </c>
      <c r="V17">
        <f>COUNTIFS('round score (boolean)'!Q$3:Q$31,$C17,'round score'!Q$3:Q$31,CONCATENATE($D17,$U17))</f>
        <v>0</v>
      </c>
      <c r="W17">
        <f>COUNTIFS('round score (boolean)'!R$3:R$31,$C17,'round score'!R$3:R$31,CONCATENATE($D17,$U17))</f>
        <v>1</v>
      </c>
      <c r="X17">
        <f>COUNTIFS('round score (boolean)'!S$3:S$31,$C17,'round score'!S$3:S$31,CONCATENATE($D17,$U17))</f>
        <v>0</v>
      </c>
    </row>
    <row r="18" spans="1:24" x14ac:dyDescent="0.25">
      <c r="A18" s="8"/>
      <c r="B18" s="1" t="s">
        <v>14</v>
      </c>
      <c r="C18" s="2" t="b">
        <v>0</v>
      </c>
      <c r="D18" s="2" t="s">
        <v>16</v>
      </c>
      <c r="P18" s="2">
        <v>3</v>
      </c>
      <c r="Q18">
        <f>COUNTIFS('round score (boolean)'!L$3:L$31,$C18,'round score'!L$3:L$31,CONCATENATE($D18,$P18))</f>
        <v>13</v>
      </c>
      <c r="R18">
        <f>COUNTIFS('round score (boolean)'!M$3:M$31,$C18,'round score'!M$3:M$31,CONCATENATE($D18,$P18))</f>
        <v>17</v>
      </c>
      <c r="S18">
        <f>COUNTIFS('round score (boolean)'!N$3:N$31,$C18,'round score'!N$3:N$31,CONCATENATE($D18,$P18))</f>
        <v>21</v>
      </c>
      <c r="U18" s="2">
        <v>1.5</v>
      </c>
      <c r="V18">
        <f>COUNTIFS('round score (boolean)'!Q$3:Q$31,$C18,'round score'!Q$3:Q$31,CONCATENATE($D18,$U18))</f>
        <v>17</v>
      </c>
      <c r="W18">
        <f>COUNTIFS('round score (boolean)'!R$3:R$31,$C18,'round score'!R$3:R$31,CONCATENATE($D18,$U18))</f>
        <v>20</v>
      </c>
      <c r="X18">
        <f>COUNTIFS('round score (boolean)'!S$3:S$31,$C18,'round score'!S$3:S$31,CONCATENATE($D18,$U18))</f>
        <v>25</v>
      </c>
    </row>
    <row r="19" spans="1:24" x14ac:dyDescent="0.25">
      <c r="A19" s="8">
        <v>5</v>
      </c>
      <c r="B19" s="1" t="s">
        <v>11</v>
      </c>
      <c r="C19" s="2" t="b">
        <v>1</v>
      </c>
      <c r="D19" s="2" t="s">
        <v>15</v>
      </c>
      <c r="P19" s="2">
        <v>4</v>
      </c>
      <c r="Q19">
        <f>COUNTIFS('round score (boolean)'!L$3:L$31,$C19,'round score'!L$3:L$31,CONCATENATE($D19,$P19))</f>
        <v>0</v>
      </c>
      <c r="R19">
        <f>COUNTIFS('round score (boolean)'!M$3:M$31,$C19,'round score'!M$3:M$31,CONCATENATE($D19,$P19))</f>
        <v>0</v>
      </c>
      <c r="S19">
        <f>COUNTIFS('round score (boolean)'!N$3:N$31,$C19,'round score'!N$3:N$31,CONCATENATE($D19,$P19))</f>
        <v>0</v>
      </c>
      <c r="U19" s="2">
        <v>2</v>
      </c>
      <c r="V19">
        <f>COUNTIFS('round score (boolean)'!Q$3:Q$31,$C19,'round score'!Q$3:Q$31,CONCATENATE($D19,$U19))</f>
        <v>0</v>
      </c>
      <c r="W19">
        <f>COUNTIFS('round score (boolean)'!R$3:R$31,$C19,'round score'!R$3:R$31,CONCATENATE($D19,$U19))</f>
        <v>0</v>
      </c>
      <c r="X19">
        <f>COUNTIFS('round score (boolean)'!S$3:S$31,$C19,'round score'!S$3:S$31,CONCATENATE($D19,$U19))</f>
        <v>0</v>
      </c>
    </row>
    <row r="20" spans="1:24" x14ac:dyDescent="0.25">
      <c r="A20" s="8"/>
      <c r="B20" s="1" t="s">
        <v>12</v>
      </c>
      <c r="C20" s="2" t="b">
        <v>1</v>
      </c>
      <c r="D20" s="2" t="s">
        <v>16</v>
      </c>
      <c r="P20" s="2">
        <v>4</v>
      </c>
      <c r="Q20">
        <f>COUNTIFS('round score (boolean)'!L$3:L$31,$C20,'round score'!L$3:L$31,CONCATENATE($D20,$P20))</f>
        <v>15</v>
      </c>
      <c r="R20">
        <f>COUNTIFS('round score (boolean)'!M$3:M$31,$C20,'round score'!M$3:M$31,CONCATENATE($D20,$P20))</f>
        <v>9</v>
      </c>
      <c r="S20">
        <f>COUNTIFS('round score (boolean)'!N$3:N$31,$C20,'round score'!N$3:N$31,CONCATENATE($D20,$P20))</f>
        <v>7</v>
      </c>
      <c r="U20" s="2">
        <v>2</v>
      </c>
      <c r="V20">
        <f>COUNTIFS('round score (boolean)'!Q$3:Q$31,$C20,'round score'!Q$3:Q$31,CONCATENATE($D20,$U20))</f>
        <v>12</v>
      </c>
      <c r="W20">
        <f>COUNTIFS('round score (boolean)'!R$3:R$31,$C20,'round score'!R$3:R$31,CONCATENATE($D20,$U20))</f>
        <v>8</v>
      </c>
      <c r="X20">
        <f>COUNTIFS('round score (boolean)'!S$3:S$31,$C20,'round score'!S$3:S$31,CONCATENATE($D20,$U20))</f>
        <v>4</v>
      </c>
    </row>
    <row r="21" spans="1:24" x14ac:dyDescent="0.25">
      <c r="A21" s="8"/>
      <c r="B21" s="1" t="s">
        <v>13</v>
      </c>
      <c r="C21" s="2" t="b">
        <v>0</v>
      </c>
      <c r="D21" s="2" t="s">
        <v>15</v>
      </c>
      <c r="P21" s="2">
        <v>4</v>
      </c>
      <c r="Q21">
        <f>COUNTIFS('round score (boolean)'!L$3:L$31,$C21,'round score'!L$3:L$31,CONCATENATE($D21,$P21))</f>
        <v>4</v>
      </c>
      <c r="R21">
        <f>COUNTIFS('round score (boolean)'!M$3:M$31,$C21,'round score'!M$3:M$31,CONCATENATE($D21,$P21))</f>
        <v>9</v>
      </c>
      <c r="S21">
        <f>COUNTIFS('round score (boolean)'!N$3:N$31,$C21,'round score'!N$3:N$31,CONCATENATE($D21,$P21))</f>
        <v>0</v>
      </c>
      <c r="U21" s="2">
        <v>2</v>
      </c>
      <c r="V21">
        <f>COUNTIFS('round score (boolean)'!Q$3:Q$31,$C21,'round score'!Q$3:Q$31,CONCATENATE($D21,$U21))</f>
        <v>1</v>
      </c>
      <c r="W21">
        <f>COUNTIFS('round score (boolean)'!R$3:R$31,$C21,'round score'!R$3:R$31,CONCATENATE($D21,$U21))</f>
        <v>2</v>
      </c>
      <c r="X21">
        <f>COUNTIFS('round score (boolean)'!S$3:S$31,$C21,'round score'!S$3:S$31,CONCATENATE($D21,$U21))</f>
        <v>1</v>
      </c>
    </row>
    <row r="22" spans="1:24" x14ac:dyDescent="0.25">
      <c r="A22" s="8"/>
      <c r="B22" s="1" t="s">
        <v>14</v>
      </c>
      <c r="C22" s="2" t="b">
        <v>0</v>
      </c>
      <c r="D22" s="2" t="s">
        <v>16</v>
      </c>
      <c r="P22" s="2">
        <v>4</v>
      </c>
      <c r="Q22">
        <f>COUNTIFS('round score (boolean)'!L$3:L$31,$C22,'round score'!L$3:L$31,CONCATENATE($D22,$P22))</f>
        <v>10</v>
      </c>
      <c r="R22">
        <f>COUNTIFS('round score (boolean)'!M$3:M$31,$C22,'round score'!M$3:M$31,CONCATENATE($D22,$P22))</f>
        <v>11</v>
      </c>
      <c r="S22">
        <f>COUNTIFS('round score (boolean)'!N$3:N$31,$C22,'round score'!N$3:N$31,CONCATENATE($D22,$P22))</f>
        <v>22</v>
      </c>
      <c r="U22" s="2">
        <v>2</v>
      </c>
      <c r="V22">
        <f>COUNTIFS('round score (boolean)'!Q$3:Q$31,$C22,'round score'!Q$3:Q$31,CONCATENATE($D22,$U22))</f>
        <v>16</v>
      </c>
      <c r="W22">
        <f>COUNTIFS('round score (boolean)'!R$3:R$31,$C22,'round score'!R$3:R$31,CONCATENATE($D22,$U22))</f>
        <v>19</v>
      </c>
      <c r="X22">
        <f>COUNTIFS('round score (boolean)'!S$3:S$31,$C22,'round score'!S$3:S$31,CONCATENATE($D22,$U22))</f>
        <v>24</v>
      </c>
    </row>
    <row r="23" spans="1:24" x14ac:dyDescent="0.25">
      <c r="A23" s="8">
        <v>6</v>
      </c>
      <c r="B23" s="1" t="s">
        <v>11</v>
      </c>
      <c r="C23" s="2" t="b">
        <v>1</v>
      </c>
      <c r="D23" s="2" t="s">
        <v>15</v>
      </c>
      <c r="P23" s="2">
        <v>5</v>
      </c>
      <c r="Q23">
        <f>COUNTIFS('round score (boolean)'!L$3:L$31,$C23,'round score'!L$3:L$31,CONCATENATE($D23,$P23))</f>
        <v>12</v>
      </c>
      <c r="R23">
        <f>COUNTIFS('round score (boolean)'!M$3:M$31,$C23,'round score'!M$3:M$31,CONCATENATE($D23,$P23))</f>
        <v>9</v>
      </c>
      <c r="S23">
        <f>COUNTIFS('round score (boolean)'!N$3:N$31,$C23,'round score'!N$3:N$31,CONCATENATE($D23,$P23))</f>
        <v>7</v>
      </c>
      <c r="U23" s="2">
        <v>2.5</v>
      </c>
      <c r="V23">
        <f>COUNTIFS('round score (boolean)'!Q$3:Q$31,$C23,'round score'!Q$3:Q$31,CONCATENATE($D23,$U23))</f>
        <v>0</v>
      </c>
      <c r="W23">
        <f>COUNTIFS('round score (boolean)'!R$3:R$31,$C23,'round score'!R$3:R$31,CONCATENATE($D23,$U23))</f>
        <v>0</v>
      </c>
      <c r="X23">
        <f>COUNTIFS('round score (boolean)'!S$3:S$31,$C23,'round score'!S$3:S$31,CONCATENATE($D23,$U23))</f>
        <v>0</v>
      </c>
    </row>
    <row r="24" spans="1:24" x14ac:dyDescent="0.25">
      <c r="A24" s="8"/>
      <c r="B24" s="1" t="s">
        <v>12</v>
      </c>
      <c r="C24" s="2" t="b">
        <v>1</v>
      </c>
      <c r="D24" s="2" t="s">
        <v>16</v>
      </c>
      <c r="P24" s="2">
        <v>5</v>
      </c>
      <c r="Q24">
        <f>COUNTIFS('round score (boolean)'!L$3:L$31,$C24,'round score'!L$3:L$31,CONCATENATE($D24,$P24))</f>
        <v>3</v>
      </c>
      <c r="R24">
        <f>COUNTIFS('round score (boolean)'!M$3:M$31,$C24,'round score'!M$3:M$31,CONCATENATE($D24,$P24))</f>
        <v>0</v>
      </c>
      <c r="S24">
        <f>COUNTIFS('round score (boolean)'!N$3:N$31,$C24,'round score'!N$3:N$31,CONCATENATE($D24,$P24))</f>
        <v>0</v>
      </c>
      <c r="U24" s="2">
        <v>2.5</v>
      </c>
      <c r="V24">
        <f>COUNTIFS('round score (boolean)'!Q$3:Q$31,$C24,'round score'!Q$3:Q$31,CONCATENATE($D24,$U24))</f>
        <v>12</v>
      </c>
      <c r="W24">
        <f>COUNTIFS('round score (boolean)'!R$3:R$31,$C24,'round score'!R$3:R$31,CONCATENATE($D24,$U24))</f>
        <v>8</v>
      </c>
      <c r="X24">
        <f>COUNTIFS('round score (boolean)'!S$3:S$31,$C24,'round score'!S$3:S$31,CONCATENATE($D24,$U24))</f>
        <v>4</v>
      </c>
    </row>
    <row r="25" spans="1:24" x14ac:dyDescent="0.25">
      <c r="A25" s="8"/>
      <c r="B25" s="1" t="s">
        <v>13</v>
      </c>
      <c r="C25" s="2" t="b">
        <v>0</v>
      </c>
      <c r="D25" s="2" t="s">
        <v>15</v>
      </c>
      <c r="P25" s="2">
        <v>5</v>
      </c>
      <c r="Q25">
        <f>COUNTIFS('round score (boolean)'!L$3:L$31,$C25,'round score'!L$3:L$31,CONCATENATE($D25,$P25))</f>
        <v>5</v>
      </c>
      <c r="R25">
        <f>COUNTIFS('round score (boolean)'!M$3:M$31,$C25,'round score'!M$3:M$31,CONCATENATE($D25,$P25))</f>
        <v>2</v>
      </c>
      <c r="S25">
        <f>COUNTIFS('round score (boolean)'!N$3:N$31,$C25,'round score'!N$3:N$31,CONCATENATE($D25,$P25))</f>
        <v>1</v>
      </c>
      <c r="U25" s="2">
        <v>2.5</v>
      </c>
      <c r="V25">
        <f>COUNTIFS('round score (boolean)'!Q$3:Q$31,$C25,'round score'!Q$3:Q$31,CONCATENATE($D25,$U25))</f>
        <v>2</v>
      </c>
      <c r="W25">
        <f>COUNTIFS('round score (boolean)'!R$3:R$31,$C25,'round score'!R$3:R$31,CONCATENATE($D25,$U25))</f>
        <v>0</v>
      </c>
      <c r="X25">
        <f>COUNTIFS('round score (boolean)'!S$3:S$31,$C25,'round score'!S$3:S$31,CONCATENATE($D25,$U25))</f>
        <v>0</v>
      </c>
    </row>
    <row r="26" spans="1:24" x14ac:dyDescent="0.25">
      <c r="A26" s="8"/>
      <c r="B26" s="1" t="s">
        <v>14</v>
      </c>
      <c r="C26" s="2" t="b">
        <v>0</v>
      </c>
      <c r="D26" s="2" t="s">
        <v>16</v>
      </c>
      <c r="P26" s="2">
        <v>5</v>
      </c>
      <c r="Q26">
        <f>COUNTIFS('round score (boolean)'!L$3:L$31,$C26,'round score'!L$3:L$31,CONCATENATE($D26,$P26))</f>
        <v>9</v>
      </c>
      <c r="R26">
        <f>COUNTIFS('round score (boolean)'!M$3:M$31,$C26,'round score'!M$3:M$31,CONCATENATE($D26,$P26))</f>
        <v>18</v>
      </c>
      <c r="S26">
        <f>COUNTIFS('round score (boolean)'!N$3:N$31,$C26,'round score'!N$3:N$31,CONCATENATE($D26,$P26))</f>
        <v>21</v>
      </c>
      <c r="U26" s="2">
        <v>2.5</v>
      </c>
      <c r="V26">
        <f>COUNTIFS('round score (boolean)'!Q$3:Q$31,$C26,'round score'!Q$3:Q$31,CONCATENATE($D26,$U26))</f>
        <v>15</v>
      </c>
      <c r="W26">
        <f>COUNTIFS('round score (boolean)'!R$3:R$31,$C26,'round score'!R$3:R$31,CONCATENATE($D26,$U26))</f>
        <v>21</v>
      </c>
      <c r="X26">
        <f>COUNTIFS('round score (boolean)'!S$3:S$31,$C26,'round score'!S$3:S$31,CONCATENATE($D26,$U26))</f>
        <v>25</v>
      </c>
    </row>
    <row r="27" spans="1:24" x14ac:dyDescent="0.25">
      <c r="A27" s="8">
        <v>7</v>
      </c>
      <c r="B27" s="1" t="s">
        <v>11</v>
      </c>
      <c r="C27" s="2" t="b">
        <v>1</v>
      </c>
      <c r="D27" s="2" t="s">
        <v>15</v>
      </c>
      <c r="U27" s="2">
        <v>3</v>
      </c>
      <c r="V27">
        <f>COUNTIFS('round score (boolean)'!Q$3:Q$31,$C27,'round score'!Q$3:Q$31,CONCATENATE($D27,$U27))</f>
        <v>0</v>
      </c>
      <c r="W27">
        <f>COUNTIFS('round score (boolean)'!R$3:R$31,$C27,'round score'!R$3:R$31,CONCATENATE($D27,$U27))</f>
        <v>0</v>
      </c>
      <c r="X27">
        <f>COUNTIFS('round score (boolean)'!S$3:S$31,$C27,'round score'!S$3:S$31,CONCATENATE($D27,$U27))</f>
        <v>0</v>
      </c>
    </row>
    <row r="28" spans="1:24" x14ac:dyDescent="0.25">
      <c r="A28" s="8"/>
      <c r="B28" s="1" t="s">
        <v>12</v>
      </c>
      <c r="C28" s="2" t="b">
        <v>1</v>
      </c>
      <c r="D28" s="2" t="s">
        <v>16</v>
      </c>
      <c r="U28" s="2">
        <v>3</v>
      </c>
      <c r="V28">
        <f>COUNTIFS('round score (boolean)'!Q$3:Q$31,$C28,'round score'!Q$3:Q$31,CONCATENATE($D28,$U28))</f>
        <v>12</v>
      </c>
      <c r="W28">
        <f>COUNTIFS('round score (boolean)'!R$3:R$31,$C28,'round score'!R$3:R$31,CONCATENATE($D28,$U28))</f>
        <v>8</v>
      </c>
      <c r="X28">
        <f>COUNTIFS('round score (boolean)'!S$3:S$31,$C28,'round score'!S$3:S$31,CONCATENATE($D28,$U28))</f>
        <v>4</v>
      </c>
    </row>
    <row r="29" spans="1:24" x14ac:dyDescent="0.25">
      <c r="A29" s="8"/>
      <c r="B29" s="1" t="s">
        <v>13</v>
      </c>
      <c r="C29" s="2" t="b">
        <v>0</v>
      </c>
      <c r="D29" s="2" t="s">
        <v>15</v>
      </c>
      <c r="U29" s="2">
        <v>3</v>
      </c>
      <c r="V29">
        <f>COUNTIFS('round score (boolean)'!Q$3:Q$31,$C29,'round score'!Q$3:Q$31,CONCATENATE($D29,$U29))</f>
        <v>1</v>
      </c>
      <c r="W29">
        <f>COUNTIFS('round score (boolean)'!R$3:R$31,$C29,'round score'!R$3:R$31,CONCATENATE($D29,$U29))</f>
        <v>2</v>
      </c>
      <c r="X29">
        <f>COUNTIFS('round score (boolean)'!S$3:S$31,$C29,'round score'!S$3:S$31,CONCATENATE($D29,$U29))</f>
        <v>1</v>
      </c>
    </row>
    <row r="30" spans="1:24" x14ac:dyDescent="0.25">
      <c r="A30" s="8"/>
      <c r="B30" s="1" t="s">
        <v>14</v>
      </c>
      <c r="C30" s="2" t="b">
        <v>0</v>
      </c>
      <c r="D30" s="2" t="s">
        <v>16</v>
      </c>
      <c r="U30" s="2">
        <v>3</v>
      </c>
      <c r="V30">
        <f>COUNTIFS('round score (boolean)'!Q$3:Q$31,$C30,'round score'!Q$3:Q$31,CONCATENATE($D30,$U30))</f>
        <v>16</v>
      </c>
      <c r="W30">
        <f>COUNTIFS('round score (boolean)'!R$3:R$31,$C30,'round score'!R$3:R$31,CONCATENATE($D30,$U30))</f>
        <v>19</v>
      </c>
      <c r="X30">
        <f>COUNTIFS('round score (boolean)'!S$3:S$31,$C30,'round score'!S$3:S$31,CONCATENATE($D30,$U30))</f>
        <v>24</v>
      </c>
    </row>
    <row r="31" spans="1:24" x14ac:dyDescent="0.25">
      <c r="A31" s="8">
        <v>8</v>
      </c>
      <c r="B31" s="1" t="s">
        <v>11</v>
      </c>
      <c r="C31" s="2" t="b">
        <v>1</v>
      </c>
      <c r="D31" s="2" t="s">
        <v>15</v>
      </c>
      <c r="U31" s="2">
        <v>3.5</v>
      </c>
      <c r="V31">
        <f>COUNTIFS('round score (boolean)'!Q$3:Q$31,$C31,'round score'!Q$3:Q$31,CONCATENATE($D31,$U31))</f>
        <v>1</v>
      </c>
      <c r="W31">
        <f>COUNTIFS('round score (boolean)'!R$3:R$31,$C31,'round score'!R$3:R$31,CONCATENATE($D31,$U31))</f>
        <v>0</v>
      </c>
      <c r="X31">
        <f>COUNTIFS('round score (boolean)'!S$3:S$31,$C31,'round score'!S$3:S$31,CONCATENATE($D31,$U31))</f>
        <v>0</v>
      </c>
    </row>
    <row r="32" spans="1:24" x14ac:dyDescent="0.25">
      <c r="A32" s="8"/>
      <c r="B32" s="1" t="s">
        <v>12</v>
      </c>
      <c r="C32" s="2" t="b">
        <v>1</v>
      </c>
      <c r="D32" s="2" t="s">
        <v>16</v>
      </c>
      <c r="U32" s="2">
        <v>3.5</v>
      </c>
      <c r="V32">
        <f>COUNTIFS('round score (boolean)'!Q$3:Q$31,$C32,'round score'!Q$3:Q$31,CONCATENATE($D32,$U32))</f>
        <v>11</v>
      </c>
      <c r="W32">
        <f>COUNTIFS('round score (boolean)'!R$3:R$31,$C32,'round score'!R$3:R$31,CONCATENATE($D32,$U32))</f>
        <v>8</v>
      </c>
      <c r="X32">
        <f>COUNTIFS('round score (boolean)'!S$3:S$31,$C32,'round score'!S$3:S$31,CONCATENATE($D32,$U32))</f>
        <v>4</v>
      </c>
    </row>
    <row r="33" spans="1:24" x14ac:dyDescent="0.25">
      <c r="A33" s="8"/>
      <c r="B33" s="1" t="s">
        <v>13</v>
      </c>
      <c r="C33" s="2" t="b">
        <v>0</v>
      </c>
      <c r="D33" s="2" t="s">
        <v>15</v>
      </c>
      <c r="U33" s="2">
        <v>3.5</v>
      </c>
      <c r="V33">
        <f>COUNTIFS('round score (boolean)'!Q$3:Q$31,$C33,'round score'!Q$3:Q$31,CONCATENATE($D33,$U33))</f>
        <v>1</v>
      </c>
      <c r="W33">
        <f>COUNTIFS('round score (boolean)'!R$3:R$31,$C33,'round score'!R$3:R$31,CONCATENATE($D33,$U33))</f>
        <v>4</v>
      </c>
      <c r="X33">
        <f>COUNTIFS('round score (boolean)'!S$3:S$31,$C33,'round score'!S$3:S$31,CONCATENATE($D33,$U33))</f>
        <v>0</v>
      </c>
    </row>
    <row r="34" spans="1:24" x14ac:dyDescent="0.25">
      <c r="A34" s="8"/>
      <c r="B34" s="1" t="s">
        <v>14</v>
      </c>
      <c r="C34" s="2" t="b">
        <v>0</v>
      </c>
      <c r="D34" s="2" t="s">
        <v>16</v>
      </c>
      <c r="U34" s="2">
        <v>3.5</v>
      </c>
      <c r="V34">
        <f>COUNTIFS('round score (boolean)'!Q$3:Q$31,$C34,'round score'!Q$3:Q$31,CONCATENATE($D34,$U34))</f>
        <v>16</v>
      </c>
      <c r="W34">
        <f>COUNTIFS('round score (boolean)'!R$3:R$31,$C34,'round score'!R$3:R$31,CONCATENATE($D34,$U34))</f>
        <v>17</v>
      </c>
      <c r="X34">
        <f>COUNTIFS('round score (boolean)'!S$3:S$31,$C34,'round score'!S$3:S$31,CONCATENATE($D34,$U34))</f>
        <v>25</v>
      </c>
    </row>
    <row r="35" spans="1:24" x14ac:dyDescent="0.25">
      <c r="A35" s="8">
        <v>9</v>
      </c>
      <c r="B35" s="1" t="s">
        <v>11</v>
      </c>
      <c r="C35" s="2" t="b">
        <v>1</v>
      </c>
      <c r="D35" s="2" t="s">
        <v>15</v>
      </c>
      <c r="U35" s="2">
        <v>4</v>
      </c>
      <c r="V35">
        <f>COUNTIFS('round score (boolean)'!Q$3:Q$31,$C35,'round score'!Q$3:Q$31,CONCATENATE($D35,$U35))</f>
        <v>0</v>
      </c>
      <c r="W35">
        <f>COUNTIFS('round score (boolean)'!R$3:R$31,$C35,'round score'!R$3:R$31,CONCATENATE($D35,$U35))</f>
        <v>0</v>
      </c>
      <c r="X35">
        <f>COUNTIFS('round score (boolean)'!S$3:S$31,$C35,'round score'!S$3:S$31,CONCATENATE($D35,$U35))</f>
        <v>0</v>
      </c>
    </row>
    <row r="36" spans="1:24" x14ac:dyDescent="0.25">
      <c r="A36" s="8"/>
      <c r="B36" s="1" t="s">
        <v>12</v>
      </c>
      <c r="C36" s="2" t="b">
        <v>1</v>
      </c>
      <c r="D36" s="2" t="s">
        <v>16</v>
      </c>
      <c r="U36" s="2">
        <v>4</v>
      </c>
      <c r="V36">
        <f>COUNTIFS('round score (boolean)'!Q$3:Q$31,$C36,'round score'!Q$3:Q$31,CONCATENATE($D36,$U36))</f>
        <v>12</v>
      </c>
      <c r="W36">
        <f>COUNTIFS('round score (boolean)'!R$3:R$31,$C36,'round score'!R$3:R$31,CONCATENATE($D36,$U36))</f>
        <v>8</v>
      </c>
      <c r="X36">
        <f>COUNTIFS('round score (boolean)'!S$3:S$31,$C36,'round score'!S$3:S$31,CONCATENATE($D36,$U36))</f>
        <v>4</v>
      </c>
    </row>
    <row r="37" spans="1:24" x14ac:dyDescent="0.25">
      <c r="A37" s="8"/>
      <c r="B37" s="1" t="s">
        <v>13</v>
      </c>
      <c r="C37" s="2" t="b">
        <v>0</v>
      </c>
      <c r="D37" s="2" t="s">
        <v>15</v>
      </c>
      <c r="U37" s="2">
        <v>4</v>
      </c>
      <c r="V37">
        <f>COUNTIFS('round score (boolean)'!Q$3:Q$31,$C37,'round score'!Q$3:Q$31,CONCATENATE($D37,$U37))</f>
        <v>2</v>
      </c>
      <c r="W37">
        <f>COUNTIFS('round score (boolean)'!R$3:R$31,$C37,'round score'!R$3:R$31,CONCATENATE($D37,$U37))</f>
        <v>5</v>
      </c>
      <c r="X37">
        <f>COUNTIFS('round score (boolean)'!S$3:S$31,$C37,'round score'!S$3:S$31,CONCATENATE($D37,$U37))</f>
        <v>0</v>
      </c>
    </row>
    <row r="38" spans="1:24" x14ac:dyDescent="0.25">
      <c r="A38" s="8"/>
      <c r="B38" s="1" t="s">
        <v>14</v>
      </c>
      <c r="C38" s="2" t="b">
        <v>0</v>
      </c>
      <c r="D38" s="2" t="s">
        <v>16</v>
      </c>
      <c r="U38" s="2">
        <v>4</v>
      </c>
      <c r="V38">
        <f>COUNTIFS('round score (boolean)'!Q$3:Q$31,$C38,'round score'!Q$3:Q$31,CONCATENATE($D38,$U38))</f>
        <v>15</v>
      </c>
      <c r="W38">
        <f>COUNTIFS('round score (boolean)'!R$3:R$31,$C38,'round score'!R$3:R$31,CONCATENATE($D38,$U38))</f>
        <v>16</v>
      </c>
      <c r="X38">
        <f>COUNTIFS('round score (boolean)'!S$3:S$31,$C38,'round score'!S$3:S$31,CONCATENATE($D38,$U38))</f>
        <v>25</v>
      </c>
    </row>
    <row r="39" spans="1:24" x14ac:dyDescent="0.25">
      <c r="A39" s="8">
        <v>10</v>
      </c>
      <c r="B39" s="1" t="s">
        <v>11</v>
      </c>
      <c r="C39" s="2" t="b">
        <v>1</v>
      </c>
      <c r="D39" s="2" t="s">
        <v>15</v>
      </c>
      <c r="U39" s="2">
        <v>4.5</v>
      </c>
      <c r="V39">
        <f>COUNTIFS('round score (boolean)'!Q$3:Q$31,$C39,'round score'!Q$3:Q$31,CONCATENATE($D39,$U39))</f>
        <v>2</v>
      </c>
      <c r="W39">
        <f>COUNTIFS('round score (boolean)'!R$3:R$31,$C39,'round score'!R$3:R$31,CONCATENATE($D39,$U39))</f>
        <v>0</v>
      </c>
      <c r="X39">
        <f>COUNTIFS('round score (boolean)'!S$3:S$31,$C39,'round score'!S$3:S$31,CONCATENATE($D39,$U39))</f>
        <v>0</v>
      </c>
    </row>
    <row r="40" spans="1:24" x14ac:dyDescent="0.25">
      <c r="A40" s="8"/>
      <c r="B40" s="1" t="s">
        <v>12</v>
      </c>
      <c r="C40" s="2" t="b">
        <v>1</v>
      </c>
      <c r="D40" s="2" t="s">
        <v>16</v>
      </c>
      <c r="U40" s="2">
        <v>4.5</v>
      </c>
      <c r="V40">
        <f>COUNTIFS('round score (boolean)'!Q$3:Q$31,$C40,'round score'!Q$3:Q$31,CONCATENATE($D40,$U40))</f>
        <v>10</v>
      </c>
      <c r="W40">
        <f>COUNTIFS('round score (boolean)'!R$3:R$31,$C40,'round score'!R$3:R$31,CONCATENATE($D40,$U40))</f>
        <v>8</v>
      </c>
      <c r="X40">
        <f>COUNTIFS('round score (boolean)'!S$3:S$31,$C40,'round score'!S$3:S$31,CONCATENATE($D40,$U40))</f>
        <v>4</v>
      </c>
    </row>
    <row r="41" spans="1:24" x14ac:dyDescent="0.25">
      <c r="A41" s="8"/>
      <c r="B41" s="1" t="s">
        <v>13</v>
      </c>
      <c r="C41" s="2" t="b">
        <v>0</v>
      </c>
      <c r="D41" s="2" t="s">
        <v>15</v>
      </c>
      <c r="U41" s="2">
        <v>4.5</v>
      </c>
      <c r="V41">
        <f>COUNTIFS('round score (boolean)'!Q$3:Q$31,$C41,'round score'!Q$3:Q$31,CONCATENATE($D41,$U41))</f>
        <v>6</v>
      </c>
      <c r="W41">
        <f>COUNTIFS('round score (boolean)'!R$3:R$31,$C41,'round score'!R$3:R$31,CONCATENATE($D41,$U41))</f>
        <v>4</v>
      </c>
      <c r="X41">
        <f>COUNTIFS('round score (boolean)'!S$3:S$31,$C41,'round score'!S$3:S$31,CONCATENATE($D41,$U41))</f>
        <v>4</v>
      </c>
    </row>
    <row r="42" spans="1:24" x14ac:dyDescent="0.25">
      <c r="A42" s="8"/>
      <c r="B42" s="1" t="s">
        <v>14</v>
      </c>
      <c r="C42" s="2" t="b">
        <v>0</v>
      </c>
      <c r="D42" s="2" t="s">
        <v>16</v>
      </c>
      <c r="U42" s="2">
        <v>4.5</v>
      </c>
      <c r="V42">
        <f>COUNTIFS('round score (boolean)'!Q$3:Q$31,$C42,'round score'!Q$3:Q$31,CONCATENATE($D42,$U42))</f>
        <v>11</v>
      </c>
      <c r="W42">
        <f>COUNTIFS('round score (boolean)'!R$3:R$31,$C42,'round score'!R$3:R$31,CONCATENATE($D42,$U42))</f>
        <v>17</v>
      </c>
      <c r="X42">
        <f>COUNTIFS('round score (boolean)'!S$3:S$31,$C42,'round score'!S$3:S$31,CONCATENATE($D42,$U42))</f>
        <v>21</v>
      </c>
    </row>
    <row r="43" spans="1:24" x14ac:dyDescent="0.25">
      <c r="A43" s="8">
        <v>11</v>
      </c>
      <c r="B43" s="1" t="s">
        <v>11</v>
      </c>
      <c r="C43" s="2" t="b">
        <v>1</v>
      </c>
      <c r="D43" s="2" t="s">
        <v>15</v>
      </c>
      <c r="U43" s="2">
        <v>5</v>
      </c>
      <c r="V43">
        <f>COUNTIFS('round score (boolean)'!Q$3:Q$31,$C43,'round score'!Q$3:Q$31,CONCATENATE($D43,$U43))</f>
        <v>9</v>
      </c>
      <c r="W43">
        <f>COUNTIFS('round score (boolean)'!R$3:R$31,$C43,'round score'!R$3:R$31,CONCATENATE($D43,$U43))</f>
        <v>8</v>
      </c>
      <c r="X43">
        <f>COUNTIFS('round score (boolean)'!S$3:S$31,$C43,'round score'!S$3:S$31,CONCATENATE($D43,$U43))</f>
        <v>4</v>
      </c>
    </row>
    <row r="44" spans="1:24" x14ac:dyDescent="0.25">
      <c r="A44" s="8"/>
      <c r="B44" s="1" t="s">
        <v>12</v>
      </c>
      <c r="C44" s="2" t="b">
        <v>1</v>
      </c>
      <c r="D44" s="2" t="s">
        <v>16</v>
      </c>
      <c r="U44" s="2">
        <v>5</v>
      </c>
      <c r="V44">
        <f>COUNTIFS('round score (boolean)'!Q$3:Q$31,$C44,'round score'!Q$3:Q$31,CONCATENATE($D44,$U44))</f>
        <v>3</v>
      </c>
      <c r="W44">
        <f>COUNTIFS('round score (boolean)'!R$3:R$31,$C44,'round score'!R$3:R$31,CONCATENATE($D44,$U44))</f>
        <v>0</v>
      </c>
      <c r="X44">
        <f>COUNTIFS('round score (boolean)'!S$3:S$31,$C44,'round score'!S$3:S$31,CONCATENATE($D44,$U44))</f>
        <v>0</v>
      </c>
    </row>
    <row r="45" spans="1:24" x14ac:dyDescent="0.25">
      <c r="A45" s="8"/>
      <c r="B45" s="1" t="s">
        <v>13</v>
      </c>
      <c r="C45" s="2" t="b">
        <v>0</v>
      </c>
      <c r="D45" s="2" t="s">
        <v>15</v>
      </c>
      <c r="U45" s="2">
        <v>5</v>
      </c>
      <c r="V45">
        <f>COUNTIFS('round score (boolean)'!Q$3:Q$31,$C45,'round score'!Q$3:Q$31,CONCATENATE($D45,$U45))</f>
        <v>1</v>
      </c>
      <c r="W45">
        <f>COUNTIFS('round score (boolean)'!R$3:R$31,$C45,'round score'!R$3:R$31,CONCATENATE($D45,$U45))</f>
        <v>0</v>
      </c>
      <c r="X45">
        <f>COUNTIFS('round score (boolean)'!S$3:S$31,$C45,'round score'!S$3:S$31,CONCATENATE($D45,$U45))</f>
        <v>0</v>
      </c>
    </row>
    <row r="46" spans="1:24" x14ac:dyDescent="0.25">
      <c r="A46" s="8"/>
      <c r="B46" s="1" t="s">
        <v>14</v>
      </c>
      <c r="C46" s="2" t="b">
        <v>0</v>
      </c>
      <c r="D46" s="2" t="s">
        <v>16</v>
      </c>
      <c r="U46" s="2">
        <v>5</v>
      </c>
      <c r="V46">
        <f>COUNTIFS('round score (boolean)'!Q$3:Q$31,$C46,'round score'!Q$3:Q$31,CONCATENATE($D46,$U46))</f>
        <v>16</v>
      </c>
      <c r="W46">
        <f>COUNTIFS('round score (boolean)'!R$3:R$31,$C46,'round score'!R$3:R$31,CONCATENATE($D46,$U46))</f>
        <v>21</v>
      </c>
      <c r="X46">
        <f>COUNTIFS('round score (boolean)'!S$3:S$31,$C46,'round score'!S$3:S$31,CONCATENATE($D46,$U46))</f>
        <v>25</v>
      </c>
    </row>
    <row r="48" spans="1:24" x14ac:dyDescent="0.25">
      <c r="B48" s="1" t="s">
        <v>21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22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23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>SUM(L5,L9,L13,L17,L21,L25,L29,L33,L37,L41,L45)</f>
        <v>12</v>
      </c>
      <c r="M50" s="2">
        <f t="shared" ref="M50:X50" si="4">SUM(M5,M9,M13,M17,M21,M25,M29,M33,M37,M41,M45)</f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24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7:A30"/>
    <mergeCell ref="A31:A34"/>
    <mergeCell ref="A35:A38"/>
    <mergeCell ref="A39:A42"/>
    <mergeCell ref="A43:A46"/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5" sqref="B5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7" t="s">
        <v>6</v>
      </c>
      <c r="C1" s="7"/>
      <c r="D1" s="7"/>
      <c r="E1" s="7" t="s">
        <v>7</v>
      </c>
      <c r="F1" s="7"/>
      <c r="G1" s="7"/>
      <c r="H1" s="9" t="s">
        <v>8</v>
      </c>
      <c r="I1" s="9"/>
      <c r="J1" s="9"/>
      <c r="K1" s="9" t="s">
        <v>9</v>
      </c>
      <c r="L1" s="9"/>
      <c r="M1" s="9"/>
    </row>
    <row r="2" spans="1:13" x14ac:dyDescent="0.25">
      <c r="B2" s="2" t="s">
        <v>4</v>
      </c>
      <c r="C2" s="2" t="s">
        <v>3</v>
      </c>
      <c r="D2" s="2" t="s">
        <v>2</v>
      </c>
      <c r="E2" s="2" t="s">
        <v>4</v>
      </c>
      <c r="F2" s="2" t="s">
        <v>3</v>
      </c>
      <c r="G2" s="2" t="s">
        <v>2</v>
      </c>
      <c r="H2" s="5" t="s">
        <v>4</v>
      </c>
      <c r="I2" s="5" t="s">
        <v>3</v>
      </c>
      <c r="J2" s="5" t="s">
        <v>2</v>
      </c>
      <c r="K2" s="5" t="s">
        <v>4</v>
      </c>
      <c r="L2" s="5" t="s">
        <v>3</v>
      </c>
      <c r="M2" s="5" t="s">
        <v>2</v>
      </c>
    </row>
    <row r="3" spans="1:13" x14ac:dyDescent="0.25">
      <c r="A3" t="s">
        <v>17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 s="6">
        <f>Contigency!Q48/(Contigency!Q48+Contigency!Q50)</f>
        <v>0.51724137931034486</v>
      </c>
      <c r="I3" s="6">
        <f>Contigency!R48/(Contigency!R48+Contigency!R50)</f>
        <v>0.31034482758620691</v>
      </c>
      <c r="J3" s="6">
        <f>Contigency!S48/(Contigency!S48+Contigency!S50)</f>
        <v>0.2413793103448276</v>
      </c>
      <c r="K3" s="6">
        <f>Contigency!V48/(Contigency!V48+Contigency!V50)</f>
        <v>0.41379310344827586</v>
      </c>
      <c r="L3" s="6">
        <f>Contigency!W48/(Contigency!W48+Contigency!W50)</f>
        <v>0.27586206896551724</v>
      </c>
      <c r="M3" s="6">
        <f>Contigency!X48/(Contigency!X48+Contigency!X50)</f>
        <v>0.13793103448275862</v>
      </c>
    </row>
    <row r="4" spans="1:13" x14ac:dyDescent="0.25">
      <c r="A4" t="s">
        <v>18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 s="6">
        <f>Contigency!Q48/(Contigency!Q48+Contigency!Q51)</f>
        <v>0.17647058823529413</v>
      </c>
      <c r="I4" s="6">
        <f>Contigency!R48/(Contigency!R48+Contigency!R51)</f>
        <v>8.2568807339449546E-2</v>
      </c>
      <c r="J4" s="6">
        <f>Contigency!S48/(Contigency!S48+Contigency!S51)</f>
        <v>5.9829059829059832E-2</v>
      </c>
      <c r="K4" s="6">
        <f>Contigency!V48/(Contigency!V48+Contigency!V51)</f>
        <v>6.5934065934065936E-2</v>
      </c>
      <c r="L4" s="6">
        <f>Contigency!W48/(Contigency!W48+Contigency!W51)</f>
        <v>3.669724770642202E-2</v>
      </c>
      <c r="M4" s="6">
        <f>Contigency!X48/(Contigency!X48+Contigency!X51)</f>
        <v>1.5748031496062992E-2</v>
      </c>
    </row>
    <row r="5" spans="1:13" x14ac:dyDescent="0.25">
      <c r="A5" t="s">
        <v>19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 s="6">
        <f>(Contigency!Q48+Contigency!Q49)/(Contigency!Q48+Contigency!Q49+Contigency!Q50+Contigency!Q51)</f>
        <v>0.51724137931034486</v>
      </c>
      <c r="I5" s="6">
        <f>(Contigency!R48+Contigency!R49)/(Contigency!R48+Contigency!R49+Contigency!R50+Contigency!R51)</f>
        <v>0.31034482758620691</v>
      </c>
      <c r="J5" s="6">
        <f>(Contigency!S48+Contigency!S49)/(Contigency!S48+Contigency!S49+Contigency!S50+Contigency!S51)</f>
        <v>0.2413793103448276</v>
      </c>
      <c r="K5" s="6">
        <f>(Contigency!V48+Contigency!V49)/(Contigency!V48+Contigency!V49+Contigency!V50+Contigency!V51)</f>
        <v>0.41379310344827586</v>
      </c>
      <c r="L5" s="6">
        <f>(Contigency!W48+Contigency!W49)/(Contigency!W48+Contigency!W49+Contigency!W50+Contigency!W51)</f>
        <v>0.27586206896551724</v>
      </c>
      <c r="M5" s="6">
        <f>(Contigency!X48+Contigency!X49)/(Contigency!X48+Contigency!X49+Contigency!X50+Contigency!X51)</f>
        <v>0.13793103448275862</v>
      </c>
    </row>
    <row r="6" spans="1:13" x14ac:dyDescent="0.25">
      <c r="A6" t="s">
        <v>20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 s="6">
        <f t="shared" si="1"/>
        <v>0.26315789473684209</v>
      </c>
      <c r="I6" s="6">
        <f t="shared" si="1"/>
        <v>0.13043478260869568</v>
      </c>
      <c r="J6" s="6">
        <f t="shared" si="1"/>
        <v>9.5890410958904118E-2</v>
      </c>
      <c r="K6" s="6">
        <f t="shared" si="1"/>
        <v>0.11374407582938389</v>
      </c>
      <c r="L6" s="6">
        <f t="shared" si="1"/>
        <v>6.4777327935222673E-2</v>
      </c>
      <c r="M6" s="6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9" workbookViewId="0">
      <selection activeCell="Q60" sqref="Q60"/>
    </sheetView>
  </sheetViews>
  <sheetFormatPr defaultRowHeight="15" x14ac:dyDescent="0.25"/>
  <cols>
    <col min="2" max="2" width="10.42578125" bestFit="1" customWidth="1"/>
  </cols>
  <sheetData>
    <row r="1" spans="1:14" x14ac:dyDescent="0.25">
      <c r="C1" s="7" t="s">
        <v>6</v>
      </c>
      <c r="D1" s="7"/>
      <c r="E1" s="7"/>
      <c r="F1" s="7" t="s">
        <v>7</v>
      </c>
      <c r="G1" s="7"/>
      <c r="H1" s="7"/>
      <c r="I1" s="7" t="s">
        <v>8</v>
      </c>
      <c r="J1" s="7"/>
      <c r="K1" s="7"/>
      <c r="L1" s="7" t="s">
        <v>9</v>
      </c>
      <c r="M1" s="7"/>
      <c r="N1" s="7"/>
    </row>
    <row r="2" spans="1:14" x14ac:dyDescent="0.25">
      <c r="C2" s="3" t="s">
        <v>4</v>
      </c>
      <c r="D2" s="3" t="s">
        <v>3</v>
      </c>
      <c r="E2" s="3" t="s">
        <v>2</v>
      </c>
      <c r="F2" s="3" t="s">
        <v>4</v>
      </c>
      <c r="G2" s="3" t="s">
        <v>3</v>
      </c>
      <c r="H2" s="3" t="s">
        <v>2</v>
      </c>
      <c r="I2" s="3" t="s">
        <v>4</v>
      </c>
      <c r="J2" s="3" t="s">
        <v>3</v>
      </c>
      <c r="K2" s="3" t="s">
        <v>2</v>
      </c>
      <c r="L2" s="3" t="s">
        <v>4</v>
      </c>
      <c r="M2" s="3" t="s">
        <v>3</v>
      </c>
      <c r="N2" s="3" t="s">
        <v>2</v>
      </c>
    </row>
    <row r="3" spans="1:14" x14ac:dyDescent="0.25">
      <c r="A3" s="8">
        <v>1</v>
      </c>
      <c r="B3" t="s">
        <v>17</v>
      </c>
      <c r="C3">
        <f>IFERROR(Contigency!G3/(Contigency!G3+Contigency!G5),0)</f>
        <v>0.2</v>
      </c>
      <c r="D3">
        <f>IFERROR(Contigency!H3/(Contigency!H3+Contigency!H5),0)</f>
        <v>0</v>
      </c>
      <c r="E3">
        <f>IFERROR(Contigency!I3/(Contigency!I3+Contigency!I5),0)</f>
        <v>0.35</v>
      </c>
      <c r="F3">
        <f>IFERROR(Contigency!L3/(Contigency!L3+Contigency!L5),0)</f>
        <v>0</v>
      </c>
      <c r="G3">
        <f>IFERROR(Contigency!M3/(Contigency!M3+Contigency!M5),0)</f>
        <v>0</v>
      </c>
      <c r="H3">
        <f>IFERROR(Contigency!N3/(Contigency!N3+Contigency!N5),0)</f>
        <v>5.2631578947368418E-2</v>
      </c>
      <c r="I3">
        <f>IFERROR(Contigency!Q3/(Contigency!Q3+Contigency!Q5),0)</f>
        <v>0</v>
      </c>
      <c r="J3">
        <f>IFERROR(Contigency!R3/(Contigency!R3+Contigency!R5),0)</f>
        <v>0</v>
      </c>
      <c r="K3">
        <f>IFERROR(Contigency!S3/(Contigency!S3+Contigency!S5),0)</f>
        <v>0</v>
      </c>
      <c r="L3">
        <f>IFERROR(Contigency!V3/(Contigency!V3+Contigency!V5),0)</f>
        <v>0</v>
      </c>
      <c r="M3">
        <f>IFERROR(Contigency!W3/(Contigency!W3+Contigency!W5),0)</f>
        <v>0</v>
      </c>
      <c r="N3">
        <f>IFERROR(Contigency!X3/(Contigency!X3+Contigency!X5),0)</f>
        <v>0</v>
      </c>
    </row>
    <row r="4" spans="1:14" x14ac:dyDescent="0.25">
      <c r="A4" s="8"/>
      <c r="B4" t="s">
        <v>18</v>
      </c>
      <c r="C4">
        <f>IFERROR(Contigency!G3/(Contigency!G3+Contigency!G6),0)</f>
        <v>0.14285714285714285</v>
      </c>
      <c r="D4">
        <f>IFERROR(Contigency!H3/(Contigency!H3+Contigency!H6),0)</f>
        <v>0</v>
      </c>
      <c r="E4">
        <f>IFERROR(Contigency!I3/(Contigency!I3+Contigency!I6),0)</f>
        <v>1</v>
      </c>
      <c r="F4">
        <f>IFERROR(Contigency!L3/(Contigency!L3+Contigency!L6),0)</f>
        <v>0</v>
      </c>
      <c r="G4">
        <f>IFERROR(Contigency!M3/(Contigency!M3+Contigency!M6),0)</f>
        <v>0</v>
      </c>
      <c r="H4">
        <f>IFERROR(Contigency!N3/(Contigency!N3+Contigency!N6),0)</f>
        <v>0.33333333333333331</v>
      </c>
      <c r="I4">
        <f>IFERROR(Contigency!Q3/(Contigency!Q3+Contigency!Q6),0)</f>
        <v>0</v>
      </c>
      <c r="J4">
        <f>IFERROR(Contigency!R3/(Contigency!R3+Contigency!R6),0)</f>
        <v>0</v>
      </c>
      <c r="K4">
        <f>IFERROR(Contigency!S3/(Contigency!S3+Contigency!S6),0)</f>
        <v>0</v>
      </c>
      <c r="L4">
        <f>IFERROR(Contigency!V3/(Contigency!V3+Contigency!V6),0)</f>
        <v>0</v>
      </c>
      <c r="M4">
        <f>IFERROR(Contigency!W3/(Contigency!W3+Contigency!W6),0)</f>
        <v>0</v>
      </c>
      <c r="N4">
        <f>IFERROR(Contigency!X3/(Contigency!X3+Contigency!X6),0)</f>
        <v>0</v>
      </c>
    </row>
    <row r="5" spans="1:14" x14ac:dyDescent="0.25">
      <c r="A5" s="8"/>
      <c r="B5" t="s">
        <v>19</v>
      </c>
      <c r="C5">
        <f>IFERROR((Contigency!G3+Contigency!G4)/(Contigency!G3+Contigency!G4+Contigency!G5+Contigency!G6),0)</f>
        <v>0.65517241379310343</v>
      </c>
      <c r="D5">
        <f>IFERROR((Contigency!H3+Contigency!H4)/(Contigency!H3+Contigency!H4+Contigency!H5+Contigency!H6),0)</f>
        <v>0.55172413793103448</v>
      </c>
      <c r="E5">
        <f>IFERROR((Contigency!I3+Contigency!I4)/(Contigency!I3+Contigency!I4+Contigency!I5+Contigency!I6),0)</f>
        <v>0.55172413793103448</v>
      </c>
      <c r="F5">
        <f>IFERROR((Contigency!L3+Contigency!L4)/(Contigency!L3+Contigency!L4+Contigency!L5+Contigency!L6),0)</f>
        <v>0.58620689655172409</v>
      </c>
      <c r="G5">
        <f>IFERROR((Contigency!M3+Contigency!M4)/(Contigency!M3+Contigency!M4+Contigency!M5+Contigency!M6),0)</f>
        <v>0.58620689655172409</v>
      </c>
      <c r="H5">
        <f>IFERROR((Contigency!N3+Contigency!N4)/(Contigency!N3+Contigency!N4+Contigency!N5+Contigency!N6),0)</f>
        <v>0.31034482758620691</v>
      </c>
      <c r="I5">
        <f>IFERROR((Contigency!Q3+Contigency!Q4)/(Contigency!Q3+Contigency!Q4+Contigency!Q5+Contigency!Q6),0)</f>
        <v>0.51724137931034486</v>
      </c>
      <c r="J5">
        <f>IFERROR((Contigency!R3+Contigency!R4)/(Contigency!R3+Contigency!R4+Contigency!R5+Contigency!R6),0)</f>
        <v>0.31034482758620691</v>
      </c>
      <c r="K5">
        <f>IFERROR((Contigency!S3+Contigency!S4)/(Contigency!S3+Contigency!S4+Contigency!S5+Contigency!S6),0)</f>
        <v>0.2413793103448276</v>
      </c>
      <c r="L5">
        <f>IFERROR((Contigency!V3+Contigency!V4)/(Contigency!V3+Contigency!V4+Contigency!V5+Contigency!V6),0)</f>
        <v>0.41379310344827586</v>
      </c>
      <c r="M5">
        <f>IFERROR((Contigency!W3+Contigency!W4)/(Contigency!W3+Contigency!W4+Contigency!W5+Contigency!W6),0)</f>
        <v>0.27586206896551724</v>
      </c>
      <c r="N5">
        <f>IFERROR((Contigency!X3+Contigency!X4)/(Contigency!X3+Contigency!X4+Contigency!X5+Contigency!X6),0)</f>
        <v>0.13793103448275862</v>
      </c>
    </row>
    <row r="6" spans="1:14" x14ac:dyDescent="0.25">
      <c r="A6" s="8"/>
      <c r="B6" t="s">
        <v>20</v>
      </c>
      <c r="C6">
        <f>IFERROR(2*C3*C4/(C3+C4),0)</f>
        <v>0.16666666666666666</v>
      </c>
      <c r="D6">
        <f t="shared" ref="D6:E6" si="0">IFERROR(2*D3*D4/(D3+D4),0)</f>
        <v>0</v>
      </c>
      <c r="E6">
        <f t="shared" si="0"/>
        <v>0.51851851851851849</v>
      </c>
      <c r="F6">
        <f t="shared" ref="F6:N6" si="1">IFERROR(2*F3*F4/(F3+F4),0)</f>
        <v>0</v>
      </c>
      <c r="G6">
        <f t="shared" si="1"/>
        <v>0</v>
      </c>
      <c r="H6">
        <f t="shared" si="1"/>
        <v>9.0909090909090912E-2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14" x14ac:dyDescent="0.25">
      <c r="A7" s="8">
        <v>2</v>
      </c>
      <c r="B7" t="s">
        <v>17</v>
      </c>
      <c r="C7">
        <f>IFERROR(Contigency!G7/(Contigency!G7+Contigency!G9),0)</f>
        <v>0.75</v>
      </c>
      <c r="D7">
        <f>IFERROR(Contigency!H7/(Contigency!H7+Contigency!H9),0)</f>
        <v>0.69565217391304346</v>
      </c>
      <c r="E7">
        <f>IFERROR(Contigency!I7/(Contigency!I7+Contigency!I9),0)</f>
        <v>1</v>
      </c>
      <c r="F7">
        <f>IFERROR(Contigency!L7/(Contigency!L7+Contigency!L9),0)</f>
        <v>0.8</v>
      </c>
      <c r="G7">
        <f>IFERROR(Contigency!M7/(Contigency!M7+Contigency!M9),0)</f>
        <v>1</v>
      </c>
      <c r="H7">
        <f>IFERROR(Contigency!N7/(Contigency!N7+Contigency!N9),0)</f>
        <v>0</v>
      </c>
      <c r="I7">
        <f>IFERROR(Contigency!Q7/(Contigency!Q7+Contigency!Q9),0)</f>
        <v>0</v>
      </c>
      <c r="J7">
        <f>IFERROR(Contigency!R7/(Contigency!R7+Contigency!R9),0)</f>
        <v>0</v>
      </c>
      <c r="K7">
        <f>IFERROR(Contigency!S7/(Contigency!S7+Contigency!S9),0)</f>
        <v>0</v>
      </c>
      <c r="L7">
        <f>IFERROR(Contigency!V7/(Contigency!V7+Contigency!V9),0)</f>
        <v>0</v>
      </c>
      <c r="M7">
        <f>IFERROR(Contigency!W7/(Contigency!W7+Contigency!W9),0)</f>
        <v>0</v>
      </c>
      <c r="N7">
        <f>IFERROR(Contigency!X7/(Contigency!X7+Contigency!X9),0)</f>
        <v>0</v>
      </c>
    </row>
    <row r="8" spans="1:14" x14ac:dyDescent="0.25">
      <c r="A8" s="8"/>
      <c r="B8" t="s">
        <v>18</v>
      </c>
      <c r="C8">
        <f>IFERROR(Contigency!G7/(Contigency!G7+Contigency!G10),0)</f>
        <v>0.81818181818181823</v>
      </c>
      <c r="D8">
        <f>IFERROR(Contigency!H7/(Contigency!H7+Contigency!H10),0)</f>
        <v>0.72727272727272729</v>
      </c>
      <c r="E8">
        <f>IFERROR(Contigency!I7/(Contigency!I7+Contigency!I10),0)</f>
        <v>0.40909090909090912</v>
      </c>
      <c r="F8">
        <f>IFERROR(Contigency!L7/(Contigency!L7+Contigency!L10),0)</f>
        <v>0.26666666666666666</v>
      </c>
      <c r="G8">
        <f>IFERROR(Contigency!M7/(Contigency!M7+Contigency!M10),0)</f>
        <v>0.25</v>
      </c>
      <c r="H8">
        <f>IFERROR(Contigency!N7/(Contigency!N7+Contigency!N10),0)</f>
        <v>0</v>
      </c>
      <c r="I8">
        <f>IFERROR(Contigency!Q7/(Contigency!Q7+Contigency!Q10),0)</f>
        <v>0</v>
      </c>
      <c r="J8">
        <f>IFERROR(Contigency!R7/(Contigency!R7+Contigency!R10),0)</f>
        <v>0</v>
      </c>
      <c r="K8">
        <f>IFERROR(Contigency!S7/(Contigency!S7+Contigency!S10),0)</f>
        <v>0</v>
      </c>
      <c r="L8">
        <f>IFERROR(Contigency!V7/(Contigency!V7+Contigency!V10),0)</f>
        <v>0</v>
      </c>
      <c r="M8">
        <f>IFERROR(Contigency!W7/(Contigency!W7+Contigency!W10),0)</f>
        <v>0</v>
      </c>
      <c r="N8">
        <f>IFERROR(Contigency!X7/(Contigency!X7+Contigency!X10),0)</f>
        <v>0</v>
      </c>
    </row>
    <row r="9" spans="1:14" x14ac:dyDescent="0.25">
      <c r="A9" s="8"/>
      <c r="B9" t="s">
        <v>19</v>
      </c>
      <c r="C9">
        <f>IFERROR((Contigency!G7+Contigency!G8)/(Contigency!G7+Contigency!G8+Contigency!G9+Contigency!G10),0)</f>
        <v>0.65517241379310343</v>
      </c>
      <c r="D9">
        <f>IFERROR((Contigency!H7+Contigency!H8)/(Contigency!H7+Contigency!H8+Contigency!H9+Contigency!H10),0)</f>
        <v>0.55172413793103448</v>
      </c>
      <c r="E9">
        <f>IFERROR((Contigency!I7+Contigency!I8)/(Contigency!I7+Contigency!I8+Contigency!I9+Contigency!I10),0)</f>
        <v>0.55172413793103448</v>
      </c>
      <c r="F9">
        <f>IFERROR((Contigency!L7+Contigency!L8)/(Contigency!L7+Contigency!L8+Contigency!L9+Contigency!L10),0)</f>
        <v>0.58620689655172409</v>
      </c>
      <c r="G9">
        <f>IFERROR((Contigency!M7+Contigency!M8)/(Contigency!M7+Contigency!M8+Contigency!M9+Contigency!M10),0)</f>
        <v>0.58620689655172409</v>
      </c>
      <c r="H9">
        <f>IFERROR((Contigency!N7+Contigency!N8)/(Contigency!N7+Contigency!N8+Contigency!N9+Contigency!N10),0)</f>
        <v>0.31034482758620691</v>
      </c>
      <c r="I9">
        <f>IFERROR((Contigency!Q7+Contigency!Q8)/(Contigency!Q7+Contigency!Q8+Contigency!Q9+Contigency!Q10),0)</f>
        <v>0.51724137931034486</v>
      </c>
      <c r="J9">
        <f>IFERROR((Contigency!R7+Contigency!R8)/(Contigency!R7+Contigency!R8+Contigency!R9+Contigency!R10),0)</f>
        <v>0.31034482758620691</v>
      </c>
      <c r="K9">
        <f>IFERROR((Contigency!S7+Contigency!S8)/(Contigency!S7+Contigency!S8+Contigency!S9+Contigency!S10),0)</f>
        <v>0.2413793103448276</v>
      </c>
      <c r="L9">
        <f>IFERROR((Contigency!V7+Contigency!V8)/(Contigency!V7+Contigency!V8+Contigency!V9+Contigency!V10),0)</f>
        <v>0.41379310344827586</v>
      </c>
      <c r="M9">
        <f>IFERROR((Contigency!W7+Contigency!W8)/(Contigency!W7+Contigency!W8+Contigency!W9+Contigency!W10),0)</f>
        <v>0.27586206896551724</v>
      </c>
      <c r="N9">
        <f>IFERROR((Contigency!X7+Contigency!X8)/(Contigency!X7+Contigency!X8+Contigency!X9+Contigency!X10),0)</f>
        <v>0.13793103448275862</v>
      </c>
    </row>
    <row r="10" spans="1:14" x14ac:dyDescent="0.25">
      <c r="A10" s="8"/>
      <c r="B10" t="s">
        <v>20</v>
      </c>
      <c r="C10">
        <f>IFERROR(2*C7*C8/(C7+C8),0)</f>
        <v>0.78260869565217384</v>
      </c>
      <c r="D10">
        <f t="shared" ref="D10:E10" si="2">IFERROR(2*D7*D8/(D7+D8),0)</f>
        <v>0.71111111111111103</v>
      </c>
      <c r="E10">
        <f t="shared" si="2"/>
        <v>0.58064516129032262</v>
      </c>
      <c r="F10">
        <f t="shared" ref="F10:H10" si="3">IFERROR(2*F7*F8/(F7+F8),0)</f>
        <v>0.4</v>
      </c>
      <c r="G10">
        <f t="shared" si="3"/>
        <v>0.4</v>
      </c>
      <c r="H10">
        <f t="shared" si="3"/>
        <v>0</v>
      </c>
      <c r="I10">
        <f t="shared" ref="I10:K10" si="4">IFERROR(2*I7*I8/(I7+I8),0)</f>
        <v>0</v>
      </c>
      <c r="J10">
        <f t="shared" si="4"/>
        <v>0</v>
      </c>
      <c r="K10">
        <f t="shared" si="4"/>
        <v>0</v>
      </c>
      <c r="L10">
        <f t="shared" ref="L10:N10" si="5">IFERROR(2*L7*L8/(L7+L8),0)</f>
        <v>0</v>
      </c>
      <c r="M10">
        <f t="shared" si="5"/>
        <v>0</v>
      </c>
      <c r="N10">
        <f t="shared" si="5"/>
        <v>0</v>
      </c>
    </row>
    <row r="11" spans="1:14" x14ac:dyDescent="0.25">
      <c r="A11" s="8">
        <v>3</v>
      </c>
      <c r="B11" t="s">
        <v>17</v>
      </c>
      <c r="F11">
        <f>IFERROR(Contigency!L11/(Contigency!L11+Contigency!L13),0)</f>
        <v>0.61904761904761907</v>
      </c>
      <c r="G11">
        <f>IFERROR(Contigency!M11/(Contigency!M11+Contigency!M13),0)</f>
        <v>0.61904761904761907</v>
      </c>
      <c r="H11">
        <f>IFERROR(Contigency!N11/(Contigency!N11+Contigency!N13),0)</f>
        <v>1</v>
      </c>
      <c r="I11">
        <f>IFERROR(Contigency!Q11/(Contigency!Q11+Contigency!Q13),0)</f>
        <v>0.5</v>
      </c>
      <c r="J11">
        <f>IFERROR(Contigency!R11/(Contigency!R11+Contigency!R13),0)</f>
        <v>0</v>
      </c>
      <c r="K11">
        <f>IFERROR(Contigency!S11/(Contigency!S11+Contigency!S13),0)</f>
        <v>0</v>
      </c>
      <c r="L11">
        <f>IFERROR(Contigency!V11/(Contigency!V11+Contigency!V13),0)</f>
        <v>0</v>
      </c>
      <c r="M11">
        <f>IFERROR(Contigency!W11/(Contigency!W11+Contigency!W13),0)</f>
        <v>0</v>
      </c>
      <c r="N11">
        <f>IFERROR(Contigency!X11/(Contigency!X11+Contigency!X13),0)</f>
        <v>0</v>
      </c>
    </row>
    <row r="12" spans="1:14" x14ac:dyDescent="0.25">
      <c r="A12" s="8"/>
      <c r="B12" t="s">
        <v>18</v>
      </c>
      <c r="F12">
        <f>IFERROR(Contigency!L11/(Contigency!L11+Contigency!L14),0)</f>
        <v>0.76470588235294112</v>
      </c>
      <c r="G12">
        <f>IFERROR(Contigency!M11/(Contigency!M11+Contigency!M14),0)</f>
        <v>0.76470588235294112</v>
      </c>
      <c r="H12">
        <f>IFERROR(Contigency!N11/(Contigency!N11+Contigency!N14),0)</f>
        <v>0.2857142857142857</v>
      </c>
      <c r="I12">
        <f>IFERROR(Contigency!Q11/(Contigency!Q11+Contigency!Q14),0)</f>
        <v>7.1428571428571425E-2</v>
      </c>
      <c r="J12">
        <f>IFERROR(Contigency!R11/(Contigency!R11+Contigency!R14),0)</f>
        <v>0</v>
      </c>
      <c r="K12">
        <f>IFERROR(Contigency!S11/(Contigency!S11+Contigency!S14),0)</f>
        <v>0</v>
      </c>
      <c r="L12">
        <f>IFERROR(Contigency!V11/(Contigency!V11+Contigency!V14),0)</f>
        <v>0</v>
      </c>
      <c r="M12">
        <f>IFERROR(Contigency!W11/(Contigency!W11+Contigency!W14),0)</f>
        <v>0</v>
      </c>
      <c r="N12">
        <f>IFERROR(Contigency!X11/(Contigency!X11+Contigency!X14),0)</f>
        <v>0</v>
      </c>
    </row>
    <row r="13" spans="1:14" x14ac:dyDescent="0.25">
      <c r="A13" s="8"/>
      <c r="B13" t="s">
        <v>19</v>
      </c>
      <c r="F13">
        <f>IFERROR((Contigency!L11+Contigency!L12)/(Contigency!L11+Contigency!L12+Contigency!L13+Contigency!L14),0)</f>
        <v>0.58620689655172409</v>
      </c>
      <c r="G13">
        <f>IFERROR((Contigency!M11+Contigency!M12)/(Contigency!M11+Contigency!M12+Contigency!M13+Contigency!M14),0)</f>
        <v>0.58620689655172409</v>
      </c>
      <c r="H13">
        <f>IFERROR((Contigency!N11+Contigency!N12)/(Contigency!N11+Contigency!N12+Contigency!N13+Contigency!N14),0)</f>
        <v>0.31034482758620691</v>
      </c>
      <c r="I13">
        <f>IFERROR((Contigency!Q11+Contigency!Q12)/(Contigency!Q11+Contigency!Q12+Contigency!Q13+Contigency!Q14),0)</f>
        <v>0.51724137931034486</v>
      </c>
      <c r="J13">
        <f>IFERROR((Contigency!R11+Contigency!R12)/(Contigency!R11+Contigency!R12+Contigency!R13+Contigency!R14),0)</f>
        <v>0.31034482758620691</v>
      </c>
      <c r="K13">
        <f>IFERROR((Contigency!S11+Contigency!S12)/(Contigency!S11+Contigency!S12+Contigency!S13+Contigency!S14),0)</f>
        <v>0.2413793103448276</v>
      </c>
      <c r="L13">
        <f>IFERROR((Contigency!V11+Contigency!V12)/(Contigency!V11+Contigency!V12+Contigency!V13+Contigency!V14),0)</f>
        <v>0.41379310344827586</v>
      </c>
      <c r="M13">
        <f>IFERROR((Contigency!W11+Contigency!W12)/(Contigency!W11+Contigency!W12+Contigency!W13+Contigency!W14),0)</f>
        <v>0.27586206896551724</v>
      </c>
      <c r="N13">
        <f>IFERROR((Contigency!X11+Contigency!X12)/(Contigency!X11+Contigency!X12+Contigency!X13+Contigency!X14),0)</f>
        <v>0.13793103448275862</v>
      </c>
    </row>
    <row r="14" spans="1:14" x14ac:dyDescent="0.25">
      <c r="A14" s="8"/>
      <c r="B14" t="s">
        <v>20</v>
      </c>
      <c r="F14">
        <f t="shared" ref="F14:H14" si="6">IFERROR(2*F11*F12/(F11+F12),0)</f>
        <v>0.68421052631578949</v>
      </c>
      <c r="G14">
        <f t="shared" si="6"/>
        <v>0.68421052631578949</v>
      </c>
      <c r="H14">
        <f t="shared" si="6"/>
        <v>0.44444444444444448</v>
      </c>
      <c r="I14">
        <f t="shared" ref="I14:K14" si="7">IFERROR(2*I11*I12/(I11+I12),0)</f>
        <v>0.125</v>
      </c>
      <c r="J14">
        <f t="shared" si="7"/>
        <v>0</v>
      </c>
      <c r="K14">
        <f t="shared" si="7"/>
        <v>0</v>
      </c>
      <c r="L14">
        <f t="shared" ref="L14:N14" si="8">IFERROR(2*L11*L12/(L11+L12),0)</f>
        <v>0</v>
      </c>
      <c r="M14">
        <f t="shared" si="8"/>
        <v>0</v>
      </c>
      <c r="N14">
        <f t="shared" si="8"/>
        <v>0</v>
      </c>
    </row>
    <row r="15" spans="1:14" x14ac:dyDescent="0.25">
      <c r="A15" s="8">
        <v>4</v>
      </c>
      <c r="B15" t="s">
        <v>17</v>
      </c>
      <c r="I15">
        <f>IFERROR(Contigency!Q15/(Contigency!Q15+Contigency!Q17),0)</f>
        <v>0.66666666666666663</v>
      </c>
      <c r="J15">
        <f>IFERROR(Contigency!R15/(Contigency!R15+Contigency!R17),0)</f>
        <v>0</v>
      </c>
      <c r="K15">
        <f>IFERROR(Contigency!S15/(Contigency!S15+Contigency!S17),0)</f>
        <v>0</v>
      </c>
      <c r="L15">
        <f>IFERROR(Contigency!V15/(Contigency!V15+Contigency!V17),0)</f>
        <v>0</v>
      </c>
      <c r="M15">
        <f>IFERROR(Contigency!W15/(Contigency!W15+Contigency!W17),0)</f>
        <v>0</v>
      </c>
      <c r="N15">
        <f>IFERROR(Contigency!X15/(Contigency!X15+Contigency!X17),0)</f>
        <v>0</v>
      </c>
    </row>
    <row r="16" spans="1:14" x14ac:dyDescent="0.25">
      <c r="A16" s="8"/>
      <c r="B16" t="s">
        <v>18</v>
      </c>
      <c r="I16">
        <f>IFERROR(Contigency!Q15/(Contigency!Q15+Contigency!Q18),0)</f>
        <v>0.13333333333333333</v>
      </c>
      <c r="J16">
        <f>IFERROR(Contigency!R15/(Contigency!R15+Contigency!R18),0)</f>
        <v>0</v>
      </c>
      <c r="K16">
        <f>IFERROR(Contigency!S15/(Contigency!S15+Contigency!S18),0)</f>
        <v>0</v>
      </c>
      <c r="L16">
        <f>IFERROR(Contigency!V15/(Contigency!V15+Contigency!V18),0)</f>
        <v>0</v>
      </c>
      <c r="M16">
        <f>IFERROR(Contigency!W15/(Contigency!W15+Contigency!W18),0)</f>
        <v>0</v>
      </c>
      <c r="N16">
        <f>IFERROR(Contigency!X15/(Contigency!X15+Contigency!X18),0)</f>
        <v>0</v>
      </c>
    </row>
    <row r="17" spans="1:14" x14ac:dyDescent="0.25">
      <c r="A17" s="8"/>
      <c r="B17" t="s">
        <v>19</v>
      </c>
      <c r="I17">
        <f>IFERROR((Contigency!Q15+Contigency!Q16)/(Contigency!Q15+Contigency!Q16+Contigency!Q17+Contigency!Q18),0)</f>
        <v>0.51724137931034486</v>
      </c>
      <c r="J17">
        <f>IFERROR((Contigency!R15+Contigency!R16)/(Contigency!R15+Contigency!R16+Contigency!R17+Contigency!R18),0)</f>
        <v>0.31034482758620691</v>
      </c>
      <c r="K17">
        <f>IFERROR((Contigency!S15+Contigency!S16)/(Contigency!S15+Contigency!S16+Contigency!S17+Contigency!S18),0)</f>
        <v>0.2413793103448276</v>
      </c>
      <c r="L17">
        <f>IFERROR((Contigency!V15+Contigency!V16)/(Contigency!V15+Contigency!V16+Contigency!V17+Contigency!V18),0)</f>
        <v>0.41379310344827586</v>
      </c>
      <c r="M17">
        <f>IFERROR((Contigency!W15+Contigency!W16)/(Contigency!W15+Contigency!W16+Contigency!W17+Contigency!W18),0)</f>
        <v>0.27586206896551724</v>
      </c>
      <c r="N17">
        <f>IFERROR((Contigency!X15+Contigency!X16)/(Contigency!X15+Contigency!X16+Contigency!X17+Contigency!X18),0)</f>
        <v>0.13793103448275862</v>
      </c>
    </row>
    <row r="18" spans="1:14" x14ac:dyDescent="0.25">
      <c r="A18" s="8"/>
      <c r="B18" t="s">
        <v>20</v>
      </c>
      <c r="I18">
        <f t="shared" ref="I18:K18" si="9">IFERROR(2*I15*I16/(I15+I16),0)</f>
        <v>0.22222222222222221</v>
      </c>
      <c r="J18">
        <f t="shared" si="9"/>
        <v>0</v>
      </c>
      <c r="K18">
        <f t="shared" si="9"/>
        <v>0</v>
      </c>
      <c r="L18">
        <f t="shared" ref="L18:N18" si="10">IFERROR(2*L15*L16/(L15+L16),0)</f>
        <v>0</v>
      </c>
      <c r="M18">
        <f t="shared" si="10"/>
        <v>0</v>
      </c>
      <c r="N18">
        <f t="shared" si="10"/>
        <v>0</v>
      </c>
    </row>
    <row r="19" spans="1:14" x14ac:dyDescent="0.25">
      <c r="A19" s="8">
        <v>5</v>
      </c>
      <c r="B19" t="s">
        <v>17</v>
      </c>
      <c r="I19">
        <f>IFERROR(Contigency!Q19/(Contigency!Q19+Contigency!Q21),0)</f>
        <v>0</v>
      </c>
      <c r="J19">
        <f>IFERROR(Contigency!R19/(Contigency!R19+Contigency!R21),0)</f>
        <v>0</v>
      </c>
      <c r="K19">
        <f>IFERROR(Contigency!S19/(Contigency!S19+Contigency!S21),0)</f>
        <v>0</v>
      </c>
      <c r="L19">
        <f>IFERROR(Contigency!V19/(Contigency!V19+Contigency!V21),0)</f>
        <v>0</v>
      </c>
      <c r="M19">
        <f>IFERROR(Contigency!W19/(Contigency!W19+Contigency!W21),0)</f>
        <v>0</v>
      </c>
      <c r="N19">
        <f>IFERROR(Contigency!X19/(Contigency!X19+Contigency!X21),0)</f>
        <v>0</v>
      </c>
    </row>
    <row r="20" spans="1:14" x14ac:dyDescent="0.25">
      <c r="A20" s="8"/>
      <c r="B20" t="s">
        <v>18</v>
      </c>
      <c r="I20">
        <f>IFERROR(Contigency!Q19/(Contigency!Q19+Contigency!Q22),0)</f>
        <v>0</v>
      </c>
      <c r="J20">
        <f>IFERROR(Contigency!R19/(Contigency!R19+Contigency!R22),0)</f>
        <v>0</v>
      </c>
      <c r="K20">
        <f>IFERROR(Contigency!S19/(Contigency!S19+Contigency!S22),0)</f>
        <v>0</v>
      </c>
      <c r="L20">
        <f>IFERROR(Contigency!V19/(Contigency!V19+Contigency!V22),0)</f>
        <v>0</v>
      </c>
      <c r="M20">
        <f>IFERROR(Contigency!W19/(Contigency!W19+Contigency!W22),0)</f>
        <v>0</v>
      </c>
      <c r="N20">
        <f>IFERROR(Contigency!X19/(Contigency!X19+Contigency!X22),0)</f>
        <v>0</v>
      </c>
    </row>
    <row r="21" spans="1:14" x14ac:dyDescent="0.25">
      <c r="A21" s="8"/>
      <c r="B21" t="s">
        <v>19</v>
      </c>
      <c r="I21">
        <f>IFERROR((Contigency!Q19+Contigency!Q20)/(Contigency!Q19+Contigency!Q20+Contigency!Q21+Contigency!Q22),0)</f>
        <v>0.51724137931034486</v>
      </c>
      <c r="J21">
        <f>IFERROR((Contigency!R19+Contigency!R20)/(Contigency!R19+Contigency!R20+Contigency!R21+Contigency!R22),0)</f>
        <v>0.31034482758620691</v>
      </c>
      <c r="K21">
        <f>IFERROR((Contigency!S19+Contigency!S20)/(Contigency!S19+Contigency!S20+Contigency!S21+Contigency!S22),0)</f>
        <v>0.2413793103448276</v>
      </c>
      <c r="L21">
        <f>IFERROR((Contigency!V19+Contigency!V20)/(Contigency!V19+Contigency!V20+Contigency!V21+Contigency!V22),0)</f>
        <v>0.41379310344827586</v>
      </c>
      <c r="M21">
        <f>IFERROR((Contigency!W19+Contigency!W20)/(Contigency!W19+Contigency!W20+Contigency!W21+Contigency!W22),0)</f>
        <v>0.27586206896551724</v>
      </c>
      <c r="N21">
        <f>IFERROR((Contigency!X19+Contigency!X20)/(Contigency!X19+Contigency!X20+Contigency!X21+Contigency!X22),0)</f>
        <v>0.13793103448275862</v>
      </c>
    </row>
    <row r="22" spans="1:14" x14ac:dyDescent="0.25">
      <c r="A22" s="8"/>
      <c r="B22" t="s">
        <v>20</v>
      </c>
      <c r="I22">
        <f t="shared" ref="I22:K22" si="11">IFERROR(2*I19*I20/(I19+I20),0)</f>
        <v>0</v>
      </c>
      <c r="J22">
        <f t="shared" si="11"/>
        <v>0</v>
      </c>
      <c r="K22">
        <f t="shared" si="11"/>
        <v>0</v>
      </c>
      <c r="L22">
        <f t="shared" ref="L22:N22" si="12">IFERROR(2*L19*L20/(L19+L20),0)</f>
        <v>0</v>
      </c>
      <c r="M22">
        <f t="shared" si="12"/>
        <v>0</v>
      </c>
      <c r="N22">
        <f t="shared" si="12"/>
        <v>0</v>
      </c>
    </row>
    <row r="23" spans="1:14" x14ac:dyDescent="0.25">
      <c r="A23" s="8">
        <v>6</v>
      </c>
      <c r="B23" t="s">
        <v>17</v>
      </c>
      <c r="I23">
        <f>IFERROR(Contigency!Q23/(Contigency!Q23+Contigency!Q25),0)</f>
        <v>0.70588235294117652</v>
      </c>
      <c r="J23">
        <f>IFERROR(Contigency!R23/(Contigency!R23+Contigency!R25),0)</f>
        <v>0.81818181818181823</v>
      </c>
      <c r="K23">
        <f>IFERROR(Contigency!S23/(Contigency!S23+Contigency!S25),0)</f>
        <v>0.875</v>
      </c>
      <c r="L23">
        <f>IFERROR(Contigency!V23/(Contigency!V23+Contigency!V25),0)</f>
        <v>0</v>
      </c>
      <c r="M23">
        <f>IFERROR(Contigency!W23/(Contigency!W23+Contigency!W25),0)</f>
        <v>0</v>
      </c>
      <c r="N23">
        <f>IFERROR(Contigency!X23/(Contigency!X23+Contigency!X25),0)</f>
        <v>0</v>
      </c>
    </row>
    <row r="24" spans="1:14" x14ac:dyDescent="0.25">
      <c r="A24" s="8"/>
      <c r="B24" t="s">
        <v>18</v>
      </c>
      <c r="I24">
        <f>IFERROR(Contigency!Q23/(Contigency!Q23+Contigency!Q26),0)</f>
        <v>0.5714285714285714</v>
      </c>
      <c r="J24">
        <f>IFERROR(Contigency!R23/(Contigency!R23+Contigency!R26),0)</f>
        <v>0.33333333333333331</v>
      </c>
      <c r="K24">
        <f>IFERROR(Contigency!S23/(Contigency!S23+Contigency!S26),0)</f>
        <v>0.25</v>
      </c>
      <c r="L24">
        <f>IFERROR(Contigency!V23/(Contigency!V23+Contigency!V26),0)</f>
        <v>0</v>
      </c>
      <c r="M24">
        <f>IFERROR(Contigency!W23/(Contigency!W23+Contigency!W26),0)</f>
        <v>0</v>
      </c>
      <c r="N24">
        <f>IFERROR(Contigency!X23/(Contigency!X23+Contigency!X26),0)</f>
        <v>0</v>
      </c>
    </row>
    <row r="25" spans="1:14" x14ac:dyDescent="0.25">
      <c r="A25" s="8"/>
      <c r="B25" t="s">
        <v>19</v>
      </c>
      <c r="I25">
        <f>IFERROR((Contigency!Q23+Contigency!Q24)/(Contigency!Q23+Contigency!Q24+Contigency!Q25+Contigency!Q26),0)</f>
        <v>0.51724137931034486</v>
      </c>
      <c r="J25">
        <f>IFERROR((Contigency!R23+Contigency!R24)/(Contigency!R23+Contigency!R24+Contigency!R25+Contigency!R26),0)</f>
        <v>0.31034482758620691</v>
      </c>
      <c r="K25">
        <f>IFERROR((Contigency!S23+Contigency!S24)/(Contigency!S23+Contigency!S24+Contigency!S25+Contigency!S26),0)</f>
        <v>0.2413793103448276</v>
      </c>
      <c r="L25">
        <f>IFERROR((Contigency!V23+Contigency!V24)/(Contigency!V23+Contigency!V24+Contigency!V25+Contigency!V26),0)</f>
        <v>0.41379310344827586</v>
      </c>
      <c r="M25">
        <f>IFERROR((Contigency!W23+Contigency!W24)/(Contigency!W23+Contigency!W24+Contigency!W25+Contigency!W26),0)</f>
        <v>0.27586206896551724</v>
      </c>
      <c r="N25">
        <f>IFERROR((Contigency!X23+Contigency!X24)/(Contigency!X23+Contigency!X24+Contigency!X25+Contigency!X26),0)</f>
        <v>0.13793103448275862</v>
      </c>
    </row>
    <row r="26" spans="1:14" x14ac:dyDescent="0.25">
      <c r="A26" s="8"/>
      <c r="B26" t="s">
        <v>20</v>
      </c>
      <c r="I26">
        <f t="shared" ref="I26:K26" si="13">IFERROR(2*I23*I24/(I23+I24),0)</f>
        <v>0.63157894736842113</v>
      </c>
      <c r="J26">
        <f t="shared" si="13"/>
        <v>0.47368421052631571</v>
      </c>
      <c r="K26">
        <f t="shared" si="13"/>
        <v>0.3888888888888889</v>
      </c>
      <c r="L26">
        <f t="shared" ref="L26:N26" si="14">IFERROR(2*L23*L24/(L23+L24),0)</f>
        <v>0</v>
      </c>
      <c r="M26">
        <f t="shared" si="14"/>
        <v>0</v>
      </c>
      <c r="N26">
        <f t="shared" si="14"/>
        <v>0</v>
      </c>
    </row>
    <row r="27" spans="1:14" x14ac:dyDescent="0.25">
      <c r="A27" s="8">
        <v>7</v>
      </c>
      <c r="B27" t="s">
        <v>17</v>
      </c>
      <c r="L27">
        <f>IFERROR(Contigency!V27/(Contigency!V27+Contigency!V29),0)</f>
        <v>0</v>
      </c>
      <c r="M27">
        <f>IFERROR(Contigency!W27/(Contigency!W27+Contigency!W29),0)</f>
        <v>0</v>
      </c>
      <c r="N27">
        <f>IFERROR(Contigency!X27/(Contigency!X27+Contigency!X29),0)</f>
        <v>0</v>
      </c>
    </row>
    <row r="28" spans="1:14" x14ac:dyDescent="0.25">
      <c r="A28" s="8"/>
      <c r="B28" t="s">
        <v>18</v>
      </c>
      <c r="L28">
        <f>IFERROR(Contigency!V27/(Contigency!V27+Contigency!V30),0)</f>
        <v>0</v>
      </c>
      <c r="M28">
        <f>IFERROR(Contigency!W27/(Contigency!W27+Contigency!W30),0)</f>
        <v>0</v>
      </c>
      <c r="N28">
        <f>IFERROR(Contigency!X27/(Contigency!X27+Contigency!X30),0)</f>
        <v>0</v>
      </c>
    </row>
    <row r="29" spans="1:14" x14ac:dyDescent="0.25">
      <c r="A29" s="8"/>
      <c r="B29" t="s">
        <v>19</v>
      </c>
      <c r="L29">
        <f>IFERROR((Contigency!V27+Contigency!V28)/(Contigency!V27+Contigency!V28+Contigency!V29+Contigency!V30),0)</f>
        <v>0.41379310344827586</v>
      </c>
      <c r="M29">
        <f>IFERROR((Contigency!W27+Contigency!W28)/(Contigency!W27+Contigency!W28+Contigency!W29+Contigency!W30),0)</f>
        <v>0.27586206896551724</v>
      </c>
      <c r="N29">
        <f>IFERROR((Contigency!X27+Contigency!X28)/(Contigency!X27+Contigency!X28+Contigency!X29+Contigency!X30),0)</f>
        <v>0.13793103448275862</v>
      </c>
    </row>
    <row r="30" spans="1:14" x14ac:dyDescent="0.25">
      <c r="A30" s="8"/>
      <c r="B30" t="s">
        <v>20</v>
      </c>
      <c r="L30">
        <f t="shared" ref="L30:N30" si="15">IFERROR(2*L27*L28/(L27+L28),0)</f>
        <v>0</v>
      </c>
      <c r="M30">
        <f t="shared" si="15"/>
        <v>0</v>
      </c>
      <c r="N30">
        <f t="shared" si="15"/>
        <v>0</v>
      </c>
    </row>
    <row r="31" spans="1:14" x14ac:dyDescent="0.25">
      <c r="A31" s="8">
        <v>8</v>
      </c>
      <c r="B31" t="s">
        <v>17</v>
      </c>
      <c r="L31">
        <f>IFERROR(Contigency!V31/(Contigency!V31+Contigency!V33),0)</f>
        <v>0.5</v>
      </c>
      <c r="M31">
        <f>IFERROR(Contigency!W31/(Contigency!W31+Contigency!W33),0)</f>
        <v>0</v>
      </c>
      <c r="N31">
        <f>IFERROR(Contigency!X31/(Contigency!X31+Contigency!X33),0)</f>
        <v>0</v>
      </c>
    </row>
    <row r="32" spans="1:14" x14ac:dyDescent="0.25">
      <c r="A32" s="8"/>
      <c r="B32" t="s">
        <v>18</v>
      </c>
      <c r="L32">
        <f>IFERROR(Contigency!V31/(Contigency!V31+Contigency!V34),0)</f>
        <v>5.8823529411764705E-2</v>
      </c>
      <c r="M32">
        <f>IFERROR(Contigency!W31/(Contigency!W31+Contigency!W34),0)</f>
        <v>0</v>
      </c>
      <c r="N32">
        <f>IFERROR(Contigency!X31/(Contigency!X31+Contigency!X34),0)</f>
        <v>0</v>
      </c>
    </row>
    <row r="33" spans="1:14" x14ac:dyDescent="0.25">
      <c r="A33" s="8"/>
      <c r="B33" t="s">
        <v>19</v>
      </c>
      <c r="L33">
        <f>IFERROR((Contigency!V31+Contigency!V32)/(Contigency!V31+Contigency!V32+Contigency!V33+Contigency!V34),0)</f>
        <v>0.41379310344827586</v>
      </c>
      <c r="M33">
        <f>IFERROR((Contigency!W31+Contigency!W32)/(Contigency!W31+Contigency!W32+Contigency!W33+Contigency!W34),0)</f>
        <v>0.27586206896551724</v>
      </c>
      <c r="N33">
        <f>IFERROR((Contigency!X31+Contigency!X32)/(Contigency!X31+Contigency!X32+Contigency!X33+Contigency!X34),0)</f>
        <v>0.13793103448275862</v>
      </c>
    </row>
    <row r="34" spans="1:14" x14ac:dyDescent="0.25">
      <c r="A34" s="8"/>
      <c r="B34" t="s">
        <v>20</v>
      </c>
      <c r="L34">
        <f t="shared" ref="L34:N34" si="16">IFERROR(2*L31*L32/(L31+L32),0)</f>
        <v>0.10526315789473684</v>
      </c>
      <c r="M34">
        <f t="shared" si="16"/>
        <v>0</v>
      </c>
      <c r="N34">
        <f t="shared" si="16"/>
        <v>0</v>
      </c>
    </row>
    <row r="35" spans="1:14" x14ac:dyDescent="0.25">
      <c r="A35" s="8">
        <v>9</v>
      </c>
      <c r="B35" t="s">
        <v>17</v>
      </c>
      <c r="L35">
        <f>IFERROR(Contigency!V35/(Contigency!V35+Contigency!V37),0)</f>
        <v>0</v>
      </c>
      <c r="M35">
        <f>IFERROR(Contigency!W35/(Contigency!W35+Contigency!W37),0)</f>
        <v>0</v>
      </c>
      <c r="N35">
        <f>IFERROR(Contigency!X35/(Contigency!X35+Contigency!X37),0)</f>
        <v>0</v>
      </c>
    </row>
    <row r="36" spans="1:14" x14ac:dyDescent="0.25">
      <c r="A36" s="8"/>
      <c r="B36" t="s">
        <v>18</v>
      </c>
      <c r="L36">
        <f>IFERROR(Contigency!V35/(Contigency!V35+Contigency!V38),0)</f>
        <v>0</v>
      </c>
      <c r="M36">
        <f>IFERROR(Contigency!W35/(Contigency!W35+Contigency!W38),0)</f>
        <v>0</v>
      </c>
      <c r="N36">
        <f>IFERROR(Contigency!X35/(Contigency!X35+Contigency!X38),0)</f>
        <v>0</v>
      </c>
    </row>
    <row r="37" spans="1:14" x14ac:dyDescent="0.25">
      <c r="A37" s="8"/>
      <c r="B37" t="s">
        <v>19</v>
      </c>
      <c r="L37">
        <f>IFERROR((Contigency!V35+Contigency!V36)/(Contigency!V35+Contigency!V36+Contigency!V37+Contigency!V38),0)</f>
        <v>0.41379310344827586</v>
      </c>
      <c r="M37">
        <f>IFERROR((Contigency!W35+Contigency!W36)/(Contigency!W35+Contigency!W36+Contigency!W37+Contigency!W38),0)</f>
        <v>0.27586206896551724</v>
      </c>
      <c r="N37">
        <f>IFERROR((Contigency!X35+Contigency!X36)/(Contigency!X35+Contigency!X36+Contigency!X37+Contigency!X38),0)</f>
        <v>0.13793103448275862</v>
      </c>
    </row>
    <row r="38" spans="1:14" x14ac:dyDescent="0.25">
      <c r="A38" s="8"/>
      <c r="B38" t="s">
        <v>20</v>
      </c>
      <c r="L38">
        <f t="shared" ref="L38:N38" si="17">IFERROR(2*L35*L36/(L35+L36),0)</f>
        <v>0</v>
      </c>
      <c r="M38">
        <f t="shared" si="17"/>
        <v>0</v>
      </c>
      <c r="N38">
        <f t="shared" si="17"/>
        <v>0</v>
      </c>
    </row>
    <row r="39" spans="1:14" x14ac:dyDescent="0.25">
      <c r="A39" s="8">
        <v>10</v>
      </c>
      <c r="B39" t="s">
        <v>17</v>
      </c>
      <c r="L39">
        <f>IFERROR(Contigency!V39/(Contigency!V39+Contigency!V41),0)</f>
        <v>0.25</v>
      </c>
      <c r="M39">
        <f>IFERROR(Contigency!W39/(Contigency!W39+Contigency!W41),0)</f>
        <v>0</v>
      </c>
      <c r="N39">
        <f>IFERROR(Contigency!X39/(Contigency!X39+Contigency!X41),0)</f>
        <v>0</v>
      </c>
    </row>
    <row r="40" spans="1:14" x14ac:dyDescent="0.25">
      <c r="A40" s="8"/>
      <c r="B40" t="s">
        <v>18</v>
      </c>
      <c r="L40">
        <f>IFERROR(Contigency!V39/(Contigency!V39+Contigency!V42),0)</f>
        <v>0.15384615384615385</v>
      </c>
      <c r="M40">
        <f>IFERROR(Contigency!W39/(Contigency!W39+Contigency!W42),0)</f>
        <v>0</v>
      </c>
      <c r="N40">
        <f>IFERROR(Contigency!X39/(Contigency!X39+Contigency!X42),0)</f>
        <v>0</v>
      </c>
    </row>
    <row r="41" spans="1:14" x14ac:dyDescent="0.25">
      <c r="A41" s="8"/>
      <c r="B41" t="s">
        <v>19</v>
      </c>
      <c r="L41">
        <f>IFERROR((Contigency!V39+Contigency!V40)/(Contigency!V39+Contigency!V40+Contigency!V41+Contigency!V42),0)</f>
        <v>0.41379310344827586</v>
      </c>
      <c r="M41">
        <f>IFERROR((Contigency!W39+Contigency!W40)/(Contigency!W39+Contigency!W40+Contigency!W41+Contigency!W42),0)</f>
        <v>0.27586206896551724</v>
      </c>
      <c r="N41">
        <f>IFERROR((Contigency!X39+Contigency!X40)/(Contigency!X39+Contigency!X40+Contigency!X41+Contigency!X42),0)</f>
        <v>0.13793103448275862</v>
      </c>
    </row>
    <row r="42" spans="1:14" x14ac:dyDescent="0.25">
      <c r="A42" s="8"/>
      <c r="B42" t="s">
        <v>20</v>
      </c>
      <c r="L42">
        <f t="shared" ref="L42:N42" si="18">IFERROR(2*L39*L40/(L39+L40),0)</f>
        <v>0.19047619047619049</v>
      </c>
      <c r="M42">
        <f t="shared" si="18"/>
        <v>0</v>
      </c>
      <c r="N42">
        <f t="shared" si="18"/>
        <v>0</v>
      </c>
    </row>
    <row r="43" spans="1:14" x14ac:dyDescent="0.25">
      <c r="A43" s="8">
        <v>11</v>
      </c>
      <c r="B43" t="s">
        <v>17</v>
      </c>
      <c r="L43">
        <f>IFERROR(Contigency!V43/(Contigency!V43+Contigency!V45),0)</f>
        <v>0.9</v>
      </c>
      <c r="M43">
        <f>IFERROR(Contigency!W43/(Contigency!W43+Contigency!W45),0)</f>
        <v>1</v>
      </c>
      <c r="N43">
        <f>IFERROR(Contigency!X43/(Contigency!X43+Contigency!X45),0)</f>
        <v>1</v>
      </c>
    </row>
    <row r="44" spans="1:14" x14ac:dyDescent="0.25">
      <c r="A44" s="8"/>
      <c r="B44" t="s">
        <v>18</v>
      </c>
      <c r="L44">
        <f>IFERROR(Contigency!V43/(Contigency!V43+Contigency!V46),0)</f>
        <v>0.36</v>
      </c>
      <c r="M44">
        <f>IFERROR(Contigency!W43/(Contigency!W43+Contigency!W46),0)</f>
        <v>0.27586206896551724</v>
      </c>
      <c r="N44">
        <f>IFERROR(Contigency!X43/(Contigency!X43+Contigency!X46),0)</f>
        <v>0.13793103448275862</v>
      </c>
    </row>
    <row r="45" spans="1:14" x14ac:dyDescent="0.25">
      <c r="A45" s="8"/>
      <c r="B45" t="s">
        <v>19</v>
      </c>
      <c r="L45">
        <f>IFERROR((Contigency!V43+Contigency!V44)/(Contigency!V43+Contigency!V44+Contigency!V45+Contigency!V46),0)</f>
        <v>0.41379310344827586</v>
      </c>
      <c r="M45">
        <f>IFERROR((Contigency!W43+Contigency!W44)/(Contigency!W43+Contigency!W44+Contigency!W45+Contigency!W46),0)</f>
        <v>0.27586206896551724</v>
      </c>
      <c r="N45">
        <f>IFERROR((Contigency!X43+Contigency!X44)/(Contigency!X43+Contigency!X44+Contigency!X45+Contigency!X46),0)</f>
        <v>0.13793103448275862</v>
      </c>
    </row>
    <row r="46" spans="1:14" x14ac:dyDescent="0.25">
      <c r="A46" s="8"/>
      <c r="B46" t="s">
        <v>20</v>
      </c>
      <c r="L46">
        <f t="shared" ref="L46:N46" si="19">IFERROR(2*L43*L44/(L43+L44),0)</f>
        <v>0.51428571428571435</v>
      </c>
      <c r="M46">
        <f t="shared" si="19"/>
        <v>0.4324324324324324</v>
      </c>
      <c r="N46">
        <f t="shared" si="19"/>
        <v>0.2424242424242424</v>
      </c>
    </row>
    <row r="47" spans="1:14" x14ac:dyDescent="0.25">
      <c r="A47" s="4"/>
    </row>
    <row r="48" spans="1:14" x14ac:dyDescent="0.25">
      <c r="A48" s="4"/>
      <c r="C48" s="7" t="s">
        <v>6</v>
      </c>
      <c r="D48" s="7"/>
      <c r="E48" s="7"/>
      <c r="F48" s="7" t="s">
        <v>7</v>
      </c>
      <c r="G48" s="7"/>
      <c r="H48" s="7"/>
      <c r="I48" s="7" t="s">
        <v>8</v>
      </c>
      <c r="J48" s="7"/>
      <c r="K48" s="7"/>
      <c r="L48" s="7" t="s">
        <v>9</v>
      </c>
      <c r="M48" s="7"/>
      <c r="N48" s="7"/>
    </row>
    <row r="49" spans="1:14" x14ac:dyDescent="0.25">
      <c r="C49" s="3" t="s">
        <v>4</v>
      </c>
      <c r="D49" s="3" t="s">
        <v>3</v>
      </c>
      <c r="E49" s="3" t="s">
        <v>2</v>
      </c>
      <c r="F49" s="3" t="s">
        <v>4</v>
      </c>
      <c r="G49" s="3" t="s">
        <v>3</v>
      </c>
      <c r="H49" s="3" t="s">
        <v>2</v>
      </c>
      <c r="I49" s="3" t="s">
        <v>4</v>
      </c>
      <c r="J49" s="3" t="s">
        <v>3</v>
      </c>
      <c r="K49" s="3" t="s">
        <v>2</v>
      </c>
      <c r="L49" s="3" t="s">
        <v>4</v>
      </c>
      <c r="M49" s="3" t="s">
        <v>3</v>
      </c>
      <c r="N49" s="3" t="s">
        <v>2</v>
      </c>
    </row>
    <row r="50" spans="1:14" x14ac:dyDescent="0.25">
      <c r="A50" s="8" t="s">
        <v>55</v>
      </c>
      <c r="B50" t="s">
        <v>17</v>
      </c>
      <c r="C50">
        <f>SUM(C3,C7,C11,C15,C19,C23,C27,C31,C35,C39,C43)/2</f>
        <v>0.47499999999999998</v>
      </c>
      <c r="D50">
        <f t="shared" ref="D50:E50" si="20">SUM(D3,D7,D11,D15,D19,D23,D27,D31,D35,D39,D43)/2</f>
        <v>0.34782608695652173</v>
      </c>
      <c r="E50">
        <f t="shared" si="20"/>
        <v>0.67500000000000004</v>
      </c>
      <c r="F50">
        <f>SUM(F3,F7,F11,F15,F19,F23,F27,F31,F35,F39,F43)/3</f>
        <v>0.47301587301587306</v>
      </c>
      <c r="G50">
        <f t="shared" ref="G50:H50" si="21">SUM(G3,G7,G11,G15,G19,G23,G27,G31,G35,G39,G43)/3</f>
        <v>0.53968253968253965</v>
      </c>
      <c r="H50">
        <f t="shared" si="21"/>
        <v>0.35087719298245612</v>
      </c>
      <c r="I50">
        <f>SUM(I3,I7,I11,I15,I19,I23,I27,I31,I35,I39,I43)/6</f>
        <v>0.31209150326797386</v>
      </c>
      <c r="J50">
        <f t="shared" ref="J50:K50" si="22">SUM(J3,J7,J11,J15,J19,J23,J27,J31,J35,J39,J43)/6</f>
        <v>0.13636363636363638</v>
      </c>
      <c r="K50">
        <f t="shared" si="22"/>
        <v>0.14583333333333334</v>
      </c>
      <c r="L50">
        <f>SUM(L3,L7,L11,L15,L19,L23,L27,L31,L35,L39,L43)/11</f>
        <v>0.15</v>
      </c>
      <c r="M50">
        <f t="shared" ref="M50:N50" si="23">SUM(M3,M7,M11,M15,M19,M23,M27,M31,M35,M39,M43)/11</f>
        <v>9.0909090909090912E-2</v>
      </c>
      <c r="N50">
        <f t="shared" si="23"/>
        <v>9.0909090909090912E-2</v>
      </c>
    </row>
    <row r="51" spans="1:14" x14ac:dyDescent="0.25">
      <c r="A51" s="8"/>
      <c r="B51" t="s">
        <v>18</v>
      </c>
      <c r="C51">
        <f>SUM(C4,C8,C12,C16,C20,C24,C28,C32,C36,C40,C44)/2</f>
        <v>0.48051948051948057</v>
      </c>
      <c r="D51">
        <f t="shared" ref="D51:E51" si="24">SUM(D4,D8,D12,D16,D20,D24,D28,D32,D36,D40,D44)/2</f>
        <v>0.36363636363636365</v>
      </c>
      <c r="E51">
        <f t="shared" si="24"/>
        <v>0.70454545454545459</v>
      </c>
      <c r="F51">
        <f>SUM(F4,F8,F12,F16,F20,F24,F28,F32,F36,F40,F44)/3</f>
        <v>0.34379084967320256</v>
      </c>
      <c r="G51">
        <f t="shared" ref="G51:H51" si="25">SUM(G4,G8,G12,G16,G20,G24,G28,G32,G36,G40,G44)/3</f>
        <v>0.33823529411764702</v>
      </c>
      <c r="H51">
        <f t="shared" si="25"/>
        <v>0.20634920634920637</v>
      </c>
      <c r="I51">
        <f>SUM(I4,I8,I12,I16,I20,I24,I28,I32,I36,I40,I44)/6</f>
        <v>0.12936507936507935</v>
      </c>
      <c r="J51">
        <f t="shared" ref="J51:K51" si="26">SUM(J4,J8,J12,J16,J20,J24,J28,J32,J36,J40,J44)/6</f>
        <v>5.5555555555555552E-2</v>
      </c>
      <c r="K51">
        <f t="shared" si="26"/>
        <v>4.1666666666666664E-2</v>
      </c>
      <c r="L51">
        <f>SUM(L4,L8,L12,L16,L20,L24,L28,L32,L36,L40,L44)/11</f>
        <v>5.2060880296174415E-2</v>
      </c>
      <c r="M51">
        <f t="shared" ref="M51:N51" si="27">SUM(M4,M8,M12,M16,M20,M24,M28,M32,M36,M40,M44)/11</f>
        <v>2.5078369905956112E-2</v>
      </c>
      <c r="N51">
        <f t="shared" si="27"/>
        <v>1.2539184952978056E-2</v>
      </c>
    </row>
    <row r="52" spans="1:14" x14ac:dyDescent="0.25">
      <c r="A52" s="8"/>
      <c r="B52" t="s">
        <v>19</v>
      </c>
      <c r="C52">
        <f>SUM(C5,C9,C13,C17,C21,C25,C29,C33,C37,C41,C45)/2</f>
        <v>0.65517241379310343</v>
      </c>
      <c r="D52">
        <f t="shared" ref="D52:E52" si="28">SUM(D5,D9,D13,D17,D21,D25,D29,D33,D37,D41,D45)/2</f>
        <v>0.55172413793103448</v>
      </c>
      <c r="E52">
        <f t="shared" si="28"/>
        <v>0.55172413793103448</v>
      </c>
      <c r="F52">
        <f>SUM(F5,F9,F13,F17,F21,F25,F29,F33,F37,F41,F45)/3</f>
        <v>0.58620689655172409</v>
      </c>
      <c r="G52">
        <f t="shared" ref="G52:H52" si="29">SUM(G5,G9,G13,G17,G21,G25,G29,G33,G37,G41,G45)/3</f>
        <v>0.58620689655172409</v>
      </c>
      <c r="H52">
        <f t="shared" si="29"/>
        <v>0.31034482758620691</v>
      </c>
      <c r="I52">
        <f>SUM(I5,I9,I13,I17,I21,I25,I29,I33,I37,I41,I45)/6</f>
        <v>0.51724137931034486</v>
      </c>
      <c r="J52">
        <f t="shared" ref="J52:K52" si="30">SUM(J5,J9,J13,J17,J21,J25,J29,J33,J37,J41,J45)/6</f>
        <v>0.31034482758620691</v>
      </c>
      <c r="K52">
        <f t="shared" si="30"/>
        <v>0.2413793103448276</v>
      </c>
      <c r="L52">
        <f>SUM(L5,L9,L13,L17,L21,L25,L29,L33,L37,L41,L45)/11</f>
        <v>0.41379310344827586</v>
      </c>
      <c r="M52">
        <f t="shared" ref="M52:N52" si="31">SUM(M5,M9,M13,M17,M21,M25,M29,M33,M37,M41,M45)/11</f>
        <v>0.27586206896551729</v>
      </c>
      <c r="N52">
        <f t="shared" si="31"/>
        <v>0.13793103448275865</v>
      </c>
    </row>
    <row r="53" spans="1:14" x14ac:dyDescent="0.25">
      <c r="A53" s="8"/>
      <c r="B53" t="s">
        <v>20</v>
      </c>
      <c r="C53">
        <f>SUM(C6,C10,C14,C18,C22,C26,C30,C34,C38,C42,C46)/2</f>
        <v>0.47463768115942023</v>
      </c>
      <c r="D53">
        <f t="shared" ref="D53:E53" si="32">SUM(D6,D10,D14,D18,D22,D26,D30,D34,D38,D42,D46)/2</f>
        <v>0.35555555555555551</v>
      </c>
      <c r="E53">
        <f t="shared" si="32"/>
        <v>0.54958183990442055</v>
      </c>
      <c r="F53">
        <f>SUM(F6,F10,F14,F18,F22,F26,F30,F34,F38,F42,F46)/3</f>
        <v>0.36140350877192984</v>
      </c>
      <c r="G53">
        <f t="shared" ref="G53:H53" si="33">SUM(G6,G10,G14,G18,G22,G26,G30,G34,G38,G42,G46)/3</f>
        <v>0.36140350877192984</v>
      </c>
      <c r="H53">
        <f t="shared" si="33"/>
        <v>0.17845117845117844</v>
      </c>
      <c r="I53">
        <f>SUM(I6,I10,I14,I18,I22,I26,I30,I34,I38,I42,I46)/6</f>
        <v>0.16313352826510721</v>
      </c>
      <c r="J53">
        <f t="shared" ref="J53:K53" si="34">SUM(J6,J10,J14,J18,J22,J26,J30,J34,J38,J42,J46)/6</f>
        <v>7.8947368421052613E-2</v>
      </c>
      <c r="K53">
        <f t="shared" si="34"/>
        <v>6.4814814814814811E-2</v>
      </c>
      <c r="L53">
        <f>SUM(L6,L10,L14,L18,L22,L26,L30,L34,L38,L42,L46)/11</f>
        <v>7.3638642059694698E-2</v>
      </c>
      <c r="M53">
        <f t="shared" ref="M53:N53" si="35">SUM(M6,M10,M14,M18,M22,M26,M30,M34,M38,M42,M46)/11</f>
        <v>3.9312039312039311E-2</v>
      </c>
      <c r="N53">
        <f t="shared" si="35"/>
        <v>2.2038567493112945E-2</v>
      </c>
    </row>
  </sheetData>
  <mergeCells count="20">
    <mergeCell ref="A19:A22"/>
    <mergeCell ref="A23:A26"/>
    <mergeCell ref="C1:E1"/>
    <mergeCell ref="A3:A6"/>
    <mergeCell ref="A7:A10"/>
    <mergeCell ref="A11:A14"/>
    <mergeCell ref="A15:A18"/>
    <mergeCell ref="A50:A53"/>
    <mergeCell ref="C48:E48"/>
    <mergeCell ref="F48:H48"/>
    <mergeCell ref="A27:A30"/>
    <mergeCell ref="A31:A34"/>
    <mergeCell ref="A35:A38"/>
    <mergeCell ref="A39:A42"/>
    <mergeCell ref="A43:A46"/>
    <mergeCell ref="I48:K48"/>
    <mergeCell ref="L48:N48"/>
    <mergeCell ref="F1:H1"/>
    <mergeCell ref="I1:K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mae &amp; pearson</vt:lpstr>
      <vt:lpstr>round score</vt:lpstr>
      <vt:lpstr>round score (boolean)</vt:lpstr>
      <vt:lpstr>Contigency</vt:lpstr>
      <vt:lpstr>performa micro</vt:lpstr>
      <vt:lpstr>performa macro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2018-06-07T07:04:18Z</dcterms:modified>
</cp:coreProperties>
</file>