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735" activeTab="1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B30" i="4"/>
  <c r="N26" i="1" l="1"/>
  <c r="N28" i="1" s="1"/>
  <c r="N27" i="1"/>
  <c r="J27" i="1"/>
  <c r="M27" i="1" l="1"/>
  <c r="L27" i="1"/>
  <c r="L26" i="1"/>
  <c r="D10" i="1" l="1"/>
  <c r="D2" i="1"/>
  <c r="E2" i="1"/>
  <c r="M26" i="1"/>
  <c r="M28" i="1" l="1"/>
  <c r="B14" i="4"/>
  <c r="L28" i="1"/>
  <c r="P19" i="4" l="1"/>
  <c r="P20" i="4" s="1"/>
  <c r="I27" i="1" l="1"/>
  <c r="J26" i="1" l="1"/>
  <c r="I23" i="1" l="1"/>
  <c r="I25" i="1"/>
  <c r="I4" i="1"/>
  <c r="I26" i="1" l="1"/>
  <c r="J12" i="4"/>
  <c r="O19" i="4" l="1"/>
  <c r="N19" i="4"/>
  <c r="G11" i="4"/>
  <c r="F11" i="4"/>
  <c r="E11" i="4"/>
  <c r="Q7" i="3"/>
  <c r="F12" i="4" l="1"/>
  <c r="B24" i="3"/>
  <c r="B25" i="1"/>
  <c r="B23" i="3" l="1"/>
  <c r="G12" i="1" l="1"/>
  <c r="G20" i="1"/>
  <c r="B14" i="3" l="1"/>
  <c r="F12" i="3"/>
  <c r="G11" i="3"/>
  <c r="F11" i="3"/>
  <c r="E11" i="3"/>
  <c r="L27" i="3" l="1"/>
  <c r="K27" i="3"/>
  <c r="J27" i="3"/>
  <c r="G27" i="1"/>
  <c r="G26" i="1"/>
  <c r="K28" i="3" l="1"/>
  <c r="G28" i="1"/>
  <c r="B27" i="1" l="1"/>
  <c r="F26" i="1"/>
  <c r="H26" i="1"/>
  <c r="F11" i="2" l="1"/>
  <c r="F27" i="1" l="1"/>
  <c r="E6" i="1"/>
  <c r="E25" i="1" l="1"/>
  <c r="D25" i="1" l="1"/>
  <c r="D27" i="1" l="1"/>
  <c r="H27" i="1" l="1"/>
  <c r="E21" i="1"/>
  <c r="E26" i="1" s="1"/>
  <c r="H28" i="1" l="1"/>
  <c r="J28" i="1"/>
  <c r="I28" i="1"/>
  <c r="D21" i="1" l="1"/>
  <c r="D26" i="1" s="1"/>
  <c r="G15" i="2" l="1"/>
  <c r="C9" i="1" l="1"/>
  <c r="F28" i="1" l="1"/>
  <c r="C20" i="1" l="1"/>
  <c r="B20" i="1" l="1"/>
  <c r="C27" i="1"/>
  <c r="C18" i="1"/>
  <c r="C7" i="1"/>
  <c r="C21" i="1" l="1"/>
  <c r="B6" i="1" l="1"/>
  <c r="B24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6" i="1" s="1"/>
  <c r="C28" i="1" l="1"/>
  <c r="E28" i="1"/>
  <c r="D28" i="1" l="1"/>
  <c r="B12" i="1"/>
  <c r="B7" i="1"/>
  <c r="B26" i="1" l="1"/>
  <c r="B28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I2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5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Kamal Audit
</t>
        </r>
        <r>
          <rPr>
            <sz val="9"/>
            <color rgb="FF000000"/>
            <rFont val="Tahoma"/>
            <family val="2"/>
          </rPr>
          <t>Amazon Prime Video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</commentList>
</comments>
</file>

<file path=xl/sharedStrings.xml><?xml version="1.0" encoding="utf-8"?>
<sst xmlns="http://schemas.openxmlformats.org/spreadsheetml/2006/main" count="103" uniqueCount="68">
  <si>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</si>
  <si>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</si>
  <si>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</si>
  <si>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</si>
  <si>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</si>
  <si>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</si>
  <si>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</si>
  <si>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</si>
  <si>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</si>
  <si>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</si>
  <si>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</si>
  <si>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</si>
  <si>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</si>
  <si>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Office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</si>
  <si>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</si>
  <si>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</si>
  <si>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</si>
  <si>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</si>
  <si>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</si>
  <si>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</si>
  <si>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</si>
  <si>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</si>
  <si>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</si>
  <si>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</si>
  <si>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</si>
  <si>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</si>
  <si>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</si>
  <si>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</si>
  <si>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Vacation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</si>
  <si>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</si>
  <si>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</si>
  <si>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</si>
  <si>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</si>
  <si>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</si>
  <si>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</si>
  <si>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</si>
  <si>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</si>
  <si>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</si>
  <si>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</si>
  <si>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</si>
  <si>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</si>
  <si>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</si>
  <si>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</si>
  <si>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</si>
  <si>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</si>
  <si>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</si>
  <si>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</si>
  <si>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</si>
  <si>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</si>
  <si>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</si>
  <si>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</si>
  <si>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</si>
  <si>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</si>
  <si>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</si>
  <si>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</si>
  <si>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Cash USD</t>
  </si>
  <si>
    <t>Salary Card</t>
  </si>
  <si>
    <t>Cash LBP</t>
  </si>
  <si>
    <t>Grace LBP</t>
  </si>
  <si>
    <t xml:space="preserve">Mom </t>
  </si>
  <si>
    <t>Carpet</t>
  </si>
  <si>
    <t>January</t>
  </si>
  <si>
    <t>February</t>
  </si>
  <si>
    <t xml:space="preserve">Eating Out </t>
  </si>
  <si>
    <t>Home Furniture</t>
  </si>
  <si>
    <t>Home Tax + Water Meter</t>
  </si>
  <si>
    <t>Bike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</si>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</sst>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8"/>
  <sheetViews>
    <sheetView workbookViewId="0">
      <selection activeCell="F16" sqref="F16"/>
    </sheetView>
  </sheetViews>
  <sheetFormatPr defaultColWidth="8.85546875" defaultRowHeight="15" x14ac:dyDescent="0.25"/>
  <cols>
    <col min="1" max="1" width="24" customWidth="1"/>
    <col min="2" max="6" width="12.140625" style="1" customWidth="1"/>
    <col min="7" max="9" width="12.140625" customWidth="1"/>
    <col min="10" max="10" width="12.42578125" customWidth="1"/>
    <col min="11" max="11" width="1.5703125" style="13" customWidth="1"/>
    <col min="12" max="13" width="12.140625" customWidth="1"/>
    <col min="14" max="14" width="13.140625" customWidth="1"/>
    <col min="18" max="18" width="14.28515625" bestFit="1" customWidth="1"/>
  </cols>
  <sheetData>
    <row r="1" spans="1:18" x14ac:dyDescent="0.25">
      <c r="A1" s="3"/>
      <c r="B1" s="16" t="s">
        <v>0</v>
      </c>
      <c r="C1" s="16" t="s">
        <v>1</v>
      </c>
      <c r="D1" s="16" t="s">
        <v>2</v>
      </c>
      <c r="E1" s="16" t="s">
        <v>22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  <c r="K1" s="34"/>
      <c r="L1" s="16" t="s">
        <v>61</v>
      </c>
      <c r="M1" s="16" t="s">
        <v>62</v>
      </c>
      <c r="N1" s="16" t="s">
        <v>67</v>
      </c>
    </row>
    <row r="2" spans="1:18" x14ac:dyDescent="0.25">
      <c r="A2" s="21" t="s">
        <v>36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5"/>
      <c r="L2" s="22">
        <v>1500</v>
      </c>
      <c r="M2" s="22">
        <v>1500</v>
      </c>
      <c r="N2" s="22">
        <v>3000</v>
      </c>
    </row>
    <row r="3" spans="1:18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5"/>
      <c r="L3" s="18">
        <v>22</v>
      </c>
      <c r="M3" s="18">
        <v>22</v>
      </c>
      <c r="N3" s="18">
        <v>22</v>
      </c>
    </row>
    <row r="4" spans="1:18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5"/>
      <c r="L4" s="18">
        <v>25</v>
      </c>
      <c r="M4" s="18">
        <v>50</v>
      </c>
      <c r="N4" s="18">
        <v>50</v>
      </c>
      <c r="R4" s="32"/>
    </row>
    <row r="5" spans="1:18" x14ac:dyDescent="0.25">
      <c r="A5" s="2" t="s">
        <v>59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5"/>
      <c r="L5" s="17">
        <v>66</v>
      </c>
      <c r="M5" s="18">
        <v>66</v>
      </c>
      <c r="N5" s="18">
        <v>66</v>
      </c>
      <c r="R5" s="33"/>
    </row>
    <row r="6" spans="1:18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5"/>
      <c r="L6" s="18">
        <v>230</v>
      </c>
      <c r="M6" s="18">
        <v>200</v>
      </c>
      <c r="N6" s="18">
        <v>200</v>
      </c>
    </row>
    <row r="7" spans="1:18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5"/>
      <c r="L7" s="17">
        <v>80</v>
      </c>
      <c r="M7" s="18">
        <v>40</v>
      </c>
      <c r="N7" s="18">
        <v>40</v>
      </c>
    </row>
    <row r="8" spans="1:18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5"/>
      <c r="L8" s="18">
        <v>83</v>
      </c>
      <c r="M8" s="18">
        <v>60</v>
      </c>
      <c r="N8" s="18">
        <v>60</v>
      </c>
    </row>
    <row r="9" spans="1:18" x14ac:dyDescent="0.25">
      <c r="A9" s="2" t="s">
        <v>15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5"/>
      <c r="L9" s="17">
        <v>10</v>
      </c>
      <c r="M9" s="18">
        <v>10</v>
      </c>
      <c r="N9" s="18">
        <v>10</v>
      </c>
    </row>
    <row r="10" spans="1:18" x14ac:dyDescent="0.25">
      <c r="A10" s="2" t="s">
        <v>65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5"/>
      <c r="L10" s="18">
        <v>0</v>
      </c>
      <c r="M10" s="18">
        <v>0</v>
      </c>
      <c r="N10" s="18">
        <v>0</v>
      </c>
    </row>
    <row r="11" spans="1:18" x14ac:dyDescent="0.25">
      <c r="A11" s="2" t="s">
        <v>64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5"/>
      <c r="L11" s="18">
        <v>133</v>
      </c>
      <c r="M11" s="18">
        <v>133</v>
      </c>
      <c r="N11" s="18">
        <v>133</v>
      </c>
    </row>
    <row r="12" spans="1:18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5"/>
      <c r="L12" s="22">
        <v>150</v>
      </c>
      <c r="M12" s="22">
        <v>150</v>
      </c>
      <c r="N12" s="22">
        <v>150</v>
      </c>
    </row>
    <row r="13" spans="1:18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5"/>
      <c r="L13" s="22">
        <v>0</v>
      </c>
      <c r="M13" s="22">
        <v>0</v>
      </c>
      <c r="N13" s="22">
        <v>0</v>
      </c>
    </row>
    <row r="14" spans="1:18" x14ac:dyDescent="0.25">
      <c r="A14" s="21" t="s">
        <v>21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5"/>
      <c r="L14" s="22">
        <v>0</v>
      </c>
      <c r="M14" s="22">
        <v>0</v>
      </c>
      <c r="N14" s="22">
        <v>58</v>
      </c>
    </row>
    <row r="15" spans="1:18" x14ac:dyDescent="0.25">
      <c r="A15" s="21" t="s">
        <v>29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5"/>
      <c r="L15" s="22">
        <v>0</v>
      </c>
      <c r="M15" s="22">
        <v>0</v>
      </c>
      <c r="N15" s="22">
        <v>50</v>
      </c>
    </row>
    <row r="16" spans="1:18" x14ac:dyDescent="0.25">
      <c r="A16" s="2" t="s">
        <v>30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5"/>
      <c r="L16" s="18">
        <v>40</v>
      </c>
      <c r="M16" s="18">
        <v>40</v>
      </c>
      <c r="N16" s="18">
        <v>40</v>
      </c>
    </row>
    <row r="17" spans="1:14" x14ac:dyDescent="0.25">
      <c r="A17" s="2" t="s">
        <v>25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5"/>
      <c r="L17" s="18">
        <v>0</v>
      </c>
      <c r="M17" s="18">
        <v>0</v>
      </c>
      <c r="N17" s="18">
        <v>0</v>
      </c>
    </row>
    <row r="18" spans="1:14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5"/>
      <c r="L18" s="18">
        <v>0</v>
      </c>
      <c r="M18" s="18">
        <v>0</v>
      </c>
      <c r="N18" s="18">
        <v>0</v>
      </c>
    </row>
    <row r="19" spans="1:14" x14ac:dyDescent="0.25">
      <c r="A19" s="2" t="s">
        <v>14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5"/>
      <c r="L19" s="18">
        <v>0</v>
      </c>
      <c r="M19" s="18">
        <v>0</v>
      </c>
      <c r="N19" s="18">
        <v>0</v>
      </c>
    </row>
    <row r="20" spans="1:14" x14ac:dyDescent="0.25">
      <c r="A20" s="21" t="s">
        <v>63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5"/>
      <c r="L20" s="22">
        <v>65</v>
      </c>
      <c r="M20" s="22">
        <v>30</v>
      </c>
      <c r="N20" s="22">
        <v>30</v>
      </c>
    </row>
    <row r="21" spans="1:14" x14ac:dyDescent="0.25">
      <c r="A21" s="21" t="s">
        <v>24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5"/>
      <c r="L21" s="22">
        <v>0</v>
      </c>
      <c r="M21" s="22">
        <v>0</v>
      </c>
      <c r="N21" s="22">
        <v>0</v>
      </c>
    </row>
    <row r="22" spans="1:14" x14ac:dyDescent="0.25">
      <c r="A22" s="21" t="s">
        <v>28</v>
      </c>
      <c r="B22" s="22">
        <v>0</v>
      </c>
      <c r="C22" s="22">
        <v>0</v>
      </c>
      <c r="D22" s="22">
        <v>0</v>
      </c>
      <c r="E22" s="22">
        <v>200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35"/>
      <c r="L22" s="22">
        <v>0</v>
      </c>
      <c r="M22" s="22">
        <v>0</v>
      </c>
      <c r="N22" s="22">
        <v>0</v>
      </c>
    </row>
    <row r="23" spans="1:14" x14ac:dyDescent="0.25">
      <c r="A23" s="21" t="s">
        <v>37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28</v>
      </c>
      <c r="I23" s="22">
        <f>20+66</f>
        <v>86</v>
      </c>
      <c r="J23" s="22">
        <v>100</v>
      </c>
      <c r="K23" s="35"/>
      <c r="L23" s="22">
        <v>0</v>
      </c>
      <c r="M23" s="22">
        <v>0</v>
      </c>
      <c r="N23" s="22">
        <v>234</v>
      </c>
    </row>
    <row r="24" spans="1:14" x14ac:dyDescent="0.25">
      <c r="A24" s="2" t="s">
        <v>13</v>
      </c>
      <c r="B24" s="18">
        <f>22+3+3+7</f>
        <v>35</v>
      </c>
      <c r="C24" s="18">
        <v>3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>
        <v>3</v>
      </c>
      <c r="J24" s="18">
        <v>20</v>
      </c>
      <c r="K24" s="35"/>
      <c r="L24" s="18">
        <v>13</v>
      </c>
      <c r="M24" s="18">
        <v>0</v>
      </c>
      <c r="N24" s="18">
        <v>0</v>
      </c>
    </row>
    <row r="25" spans="1:14" x14ac:dyDescent="0.25">
      <c r="A25" s="2" t="s">
        <v>16</v>
      </c>
      <c r="B25" s="18">
        <f>23+10+15</f>
        <v>48</v>
      </c>
      <c r="C25" s="18">
        <v>0</v>
      </c>
      <c r="D25" s="17">
        <f>75+100</f>
        <v>175</v>
      </c>
      <c r="E25" s="17">
        <f>100+3</f>
        <v>103</v>
      </c>
      <c r="F25" s="18">
        <v>0</v>
      </c>
      <c r="G25" s="18">
        <v>3.5</v>
      </c>
      <c r="H25" s="18">
        <v>0</v>
      </c>
      <c r="I25" s="18">
        <f>22+9</f>
        <v>31</v>
      </c>
      <c r="J25" s="18">
        <v>10</v>
      </c>
      <c r="K25" s="35"/>
      <c r="L25" s="18">
        <v>0</v>
      </c>
      <c r="M25" s="18">
        <v>0</v>
      </c>
      <c r="N25" s="18">
        <v>0</v>
      </c>
    </row>
    <row r="26" spans="1:14" x14ac:dyDescent="0.25">
      <c r="A26" s="4" t="s">
        <v>8</v>
      </c>
      <c r="B26" s="19">
        <f t="shared" ref="B26:J26" si="0">SUM(B2:B25)</f>
        <v>2330</v>
      </c>
      <c r="C26" s="19">
        <f t="shared" si="0"/>
        <v>2338</v>
      </c>
      <c r="D26" s="19">
        <f t="shared" si="0"/>
        <v>4416</v>
      </c>
      <c r="E26" s="19">
        <f t="shared" si="0"/>
        <v>4598</v>
      </c>
      <c r="F26" s="19">
        <f t="shared" si="0"/>
        <v>2255</v>
      </c>
      <c r="G26" s="19">
        <f t="shared" si="0"/>
        <v>4445.5</v>
      </c>
      <c r="H26" s="19">
        <f t="shared" si="0"/>
        <v>2482</v>
      </c>
      <c r="I26" s="19">
        <f t="shared" si="0"/>
        <v>2283</v>
      </c>
      <c r="J26" s="19">
        <f t="shared" si="0"/>
        <v>4420</v>
      </c>
      <c r="K26" s="35"/>
      <c r="L26" s="19">
        <f>SUM(L2:L25)</f>
        <v>2417</v>
      </c>
      <c r="M26" s="19">
        <f>SUM(M2:M25)</f>
        <v>2301</v>
      </c>
      <c r="N26" s="19">
        <f>SUM(N2:N25)</f>
        <v>4143</v>
      </c>
    </row>
    <row r="27" spans="1:14" x14ac:dyDescent="0.25">
      <c r="A27" s="4" t="s">
        <v>7</v>
      </c>
      <c r="B27" s="19">
        <f>3541125/1500</f>
        <v>2360.75</v>
      </c>
      <c r="C27" s="19">
        <f>3537605/1500</f>
        <v>2358.4033333333332</v>
      </c>
      <c r="D27" s="19">
        <f>2352+2100</f>
        <v>4452</v>
      </c>
      <c r="E27" s="19">
        <v>4622</v>
      </c>
      <c r="F27" s="19">
        <f>3437605/1500</f>
        <v>2291.7366666666667</v>
      </c>
      <c r="G27" s="19">
        <f>2352+2100</f>
        <v>4452</v>
      </c>
      <c r="H27" s="19">
        <f>3537605/1500</f>
        <v>2358.4033333333332</v>
      </c>
      <c r="I27" s="19">
        <f>3470000/1500</f>
        <v>2313.3333333333335</v>
      </c>
      <c r="J27" s="19">
        <f>(3570000/1500)+2100</f>
        <v>4480</v>
      </c>
      <c r="K27" s="35"/>
      <c r="L27" s="19">
        <f>(3333000+217000+13000)/1500</f>
        <v>2375.3333333333335</v>
      </c>
      <c r="M27" s="19">
        <f>(3333000+217000)/1500</f>
        <v>2366.6666666666665</v>
      </c>
      <c r="N27" s="19">
        <f>(3570000/1500)+2100</f>
        <v>4480</v>
      </c>
    </row>
    <row r="28" spans="1:14" x14ac:dyDescent="0.25">
      <c r="A28" s="4" t="s">
        <v>26</v>
      </c>
      <c r="B28" s="19">
        <f>(B27-B26)</f>
        <v>30.75</v>
      </c>
      <c r="C28" s="19">
        <f t="shared" ref="C28:G28" si="1">(C27-C26)</f>
        <v>20.403333333333194</v>
      </c>
      <c r="D28" s="19">
        <f t="shared" si="1"/>
        <v>36</v>
      </c>
      <c r="E28" s="19">
        <f t="shared" si="1"/>
        <v>24</v>
      </c>
      <c r="F28" s="19">
        <f t="shared" si="1"/>
        <v>36.736666666666679</v>
      </c>
      <c r="G28" s="19">
        <f t="shared" si="1"/>
        <v>6.5</v>
      </c>
      <c r="H28" s="19">
        <f t="shared" ref="H28:I28" si="2">(H27-H26)</f>
        <v>-123.59666666666681</v>
      </c>
      <c r="I28" s="19">
        <f t="shared" si="2"/>
        <v>30.333333333333485</v>
      </c>
      <c r="J28" s="19">
        <f t="shared" ref="J28" si="3">(J27-J26)</f>
        <v>60</v>
      </c>
      <c r="K28" s="36"/>
      <c r="L28" s="19">
        <f>(L27-L26)</f>
        <v>-41.666666666666515</v>
      </c>
      <c r="M28" s="19">
        <f>(M27-M26)</f>
        <v>65.666666666666515</v>
      </c>
      <c r="N28" s="19">
        <f>(N27-N26)</f>
        <v>337</v>
      </c>
    </row>
  </sheetData>
  <mergeCells count="1">
    <mergeCell ref="K1:K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92" workbookViewId="0">
      <selection activeCell="G15" sqref="G15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37">
        <v>2018</v>
      </c>
      <c r="B1" s="37"/>
      <c r="D1" s="37">
        <v>2019</v>
      </c>
      <c r="E1" s="37"/>
      <c r="F1" s="37"/>
      <c r="G1" s="37"/>
      <c r="I1" s="37" t="s">
        <v>51</v>
      </c>
      <c r="J1" s="37"/>
      <c r="K1" s="37"/>
    </row>
    <row r="2" spans="1:16" x14ac:dyDescent="0.25">
      <c r="A2" s="7" t="s">
        <v>18</v>
      </c>
      <c r="B2" s="8" t="s">
        <v>19</v>
      </c>
      <c r="D2" s="12" t="s">
        <v>18</v>
      </c>
      <c r="E2" s="12" t="s">
        <v>7</v>
      </c>
      <c r="F2" s="12" t="s">
        <v>20</v>
      </c>
      <c r="G2" s="12" t="s">
        <v>23</v>
      </c>
      <c r="H2" s="6"/>
      <c r="I2" s="12" t="s">
        <v>48</v>
      </c>
      <c r="J2" s="12" t="s">
        <v>49</v>
      </c>
      <c r="K2" s="12" t="s">
        <v>50</v>
      </c>
      <c r="M2" s="12" t="s">
        <v>18</v>
      </c>
      <c r="N2" s="12" t="s">
        <v>7</v>
      </c>
      <c r="O2" s="12" t="s">
        <v>23</v>
      </c>
      <c r="P2" s="12" t="s">
        <v>20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47</v>
      </c>
      <c r="J3" s="9">
        <v>51250</v>
      </c>
      <c r="K3" s="5"/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30">
        <f>SUM(N3:P7)</f>
        <v>18375</v>
      </c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29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29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29"/>
      <c r="L7" s="6"/>
      <c r="M7" s="27">
        <v>43831</v>
      </c>
      <c r="N7" s="9">
        <v>1500</v>
      </c>
      <c r="O7" s="9">
        <v>400</v>
      </c>
      <c r="P7" s="9">
        <v>1040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6"/>
      <c r="L8" s="6"/>
      <c r="M8" s="27">
        <v>43862</v>
      </c>
      <c r="N8" s="25">
        <v>1500</v>
      </c>
      <c r="O8" s="6">
        <v>400</v>
      </c>
      <c r="P8" s="25">
        <v>800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M9" s="27">
        <v>43891</v>
      </c>
      <c r="N9" s="25">
        <v>3000</v>
      </c>
      <c r="O9" s="6">
        <v>400</v>
      </c>
      <c r="P9" s="25">
        <v>800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M10" s="27">
        <v>43922</v>
      </c>
      <c r="N10" s="25">
        <v>1500</v>
      </c>
      <c r="O10" s="6">
        <v>400</v>
      </c>
      <c r="P10" s="25">
        <v>800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17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C19" s="6"/>
      <c r="E19" s="6"/>
      <c r="F19" s="6"/>
      <c r="G19" s="6"/>
      <c r="N19" s="10">
        <f>SUM(N3:N18)</f>
        <v>33005</v>
      </c>
      <c r="O19" s="10">
        <f>SUM(O3:O18)</f>
        <v>6400</v>
      </c>
      <c r="P19" s="10">
        <f>SUM(P3:P18)</f>
        <v>14670</v>
      </c>
    </row>
    <row r="20" spans="1:16" x14ac:dyDescent="0.25">
      <c r="C20" s="6"/>
      <c r="E20" s="6"/>
      <c r="F20" s="6"/>
      <c r="G20" s="6"/>
      <c r="N20" s="10"/>
      <c r="O20" s="10"/>
      <c r="P20" s="10">
        <f>N19+P19+O19</f>
        <v>54075</v>
      </c>
    </row>
    <row r="21" spans="1:16" x14ac:dyDescent="0.25">
      <c r="A21" t="s">
        <v>52</v>
      </c>
      <c r="B21" s="6">
        <v>9554</v>
      </c>
      <c r="C21" s="6"/>
      <c r="E21" s="6"/>
      <c r="F21" s="6"/>
      <c r="G21" s="6"/>
      <c r="N21" s="13"/>
      <c r="O21" s="15"/>
      <c r="P21" s="10"/>
    </row>
    <row r="22" spans="1:16" x14ac:dyDescent="0.25">
      <c r="A22" t="s">
        <v>53</v>
      </c>
      <c r="B22" s="6">
        <v>1088000</v>
      </c>
      <c r="C22" s="6"/>
    </row>
    <row r="23" spans="1:16" x14ac:dyDescent="0.25">
      <c r="A23" t="s">
        <v>56</v>
      </c>
      <c r="B23" s="6">
        <v>130000</v>
      </c>
      <c r="C23" s="6"/>
    </row>
    <row r="24" spans="1:16" x14ac:dyDescent="0.25">
      <c r="A24" t="s">
        <v>55</v>
      </c>
      <c r="B24" s="6">
        <v>1800</v>
      </c>
      <c r="C24" s="6"/>
      <c r="E24" s="6"/>
      <c r="F24" s="6"/>
      <c r="G24" s="6"/>
      <c r="N24" s="13"/>
      <c r="O24" s="15"/>
      <c r="P24" s="15"/>
    </row>
    <row r="25" spans="1:16" x14ac:dyDescent="0.25">
      <c r="A25" t="s">
        <v>57</v>
      </c>
      <c r="B25" s="6">
        <v>0</v>
      </c>
      <c r="C25" s="6"/>
      <c r="E25" s="6"/>
      <c r="F25" s="6"/>
      <c r="G25" s="6"/>
      <c r="N25" s="13"/>
      <c r="O25" s="15"/>
      <c r="P25" s="15"/>
    </row>
    <row r="26" spans="1:16" x14ac:dyDescent="0.25">
      <c r="A26" s="5" t="s">
        <v>58</v>
      </c>
      <c r="B26" s="6">
        <v>0</v>
      </c>
    </row>
    <row r="27" spans="1:16" x14ac:dyDescent="0.25">
      <c r="A27" s="20" t="s">
        <v>54</v>
      </c>
      <c r="B27" s="6">
        <v>5870</v>
      </c>
      <c r="D27" s="6"/>
    </row>
    <row r="28" spans="1:16" x14ac:dyDescent="0.25">
      <c r="A28" s="5" t="s">
        <v>60</v>
      </c>
      <c r="B28" s="6">
        <v>200000</v>
      </c>
    </row>
    <row r="29" spans="1:16" x14ac:dyDescent="0.25">
      <c r="A29" s="5" t="s">
        <v>66</v>
      </c>
      <c r="B29" s="6">
        <v>350000</v>
      </c>
    </row>
    <row r="30" spans="1:16" x14ac:dyDescent="0.25">
      <c r="B30" s="9">
        <f>B21+B24+B27+(B22+B23+B25+B26+B28+B29)/1515</f>
        <v>18390.996699669966</v>
      </c>
      <c r="E30" s="9"/>
      <c r="F30" s="9"/>
      <c r="G30" s="9"/>
    </row>
    <row r="31" spans="1:16" x14ac:dyDescent="0.25">
      <c r="F31" s="9"/>
      <c r="G31" s="9"/>
    </row>
  </sheetData>
  <mergeCells count="3">
    <mergeCell ref="A1:B1"/>
    <mergeCell ref="D1:G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37">
        <v>2018</v>
      </c>
      <c r="B1" s="37"/>
      <c r="D1" s="37" t="s">
        <v>36</v>
      </c>
      <c r="E1" s="37"/>
      <c r="F1" s="37"/>
      <c r="G1" s="37"/>
      <c r="I1" s="37" t="s">
        <v>38</v>
      </c>
      <c r="J1" s="37"/>
      <c r="K1" s="37"/>
      <c r="L1" s="37"/>
    </row>
    <row r="2" spans="1:17" x14ac:dyDescent="0.25">
      <c r="A2" s="7" t="s">
        <v>18</v>
      </c>
      <c r="B2" s="8" t="s">
        <v>19</v>
      </c>
      <c r="D2" s="12" t="s">
        <v>18</v>
      </c>
      <c r="E2" s="12" t="s">
        <v>7</v>
      </c>
      <c r="F2" s="12" t="s">
        <v>20</v>
      </c>
      <c r="G2" s="12" t="s">
        <v>23</v>
      </c>
      <c r="H2" s="6"/>
      <c r="I2" s="12" t="s">
        <v>18</v>
      </c>
      <c r="J2" s="12" t="s">
        <v>7</v>
      </c>
      <c r="K2" s="12" t="s">
        <v>20</v>
      </c>
      <c r="L2" s="12" t="s">
        <v>23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17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41</v>
      </c>
      <c r="Q14" t="s">
        <v>43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42</v>
      </c>
      <c r="Q15" t="s">
        <v>44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45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46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39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36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38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40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38">
        <v>2018</v>
      </c>
      <c r="B1" s="38"/>
      <c r="D1" s="38">
        <v>2019</v>
      </c>
      <c r="E1" s="38"/>
      <c r="F1" s="38"/>
      <c r="G1" s="38"/>
      <c r="I1" s="38">
        <v>2020</v>
      </c>
      <c r="J1" s="38"/>
      <c r="K1" s="38"/>
      <c r="L1" s="38"/>
      <c r="N1" s="38">
        <v>2021</v>
      </c>
      <c r="O1" s="38"/>
      <c r="P1" s="38"/>
      <c r="Q1" s="38"/>
    </row>
    <row r="2" spans="1:18" x14ac:dyDescent="0.25">
      <c r="A2" s="7" t="s">
        <v>18</v>
      </c>
      <c r="B2" s="8" t="s">
        <v>19</v>
      </c>
      <c r="D2" s="12" t="s">
        <v>18</v>
      </c>
      <c r="E2" s="12" t="s">
        <v>7</v>
      </c>
      <c r="F2" s="12" t="s">
        <v>20</v>
      </c>
      <c r="G2" s="12" t="s">
        <v>23</v>
      </c>
      <c r="H2" s="6"/>
      <c r="I2" s="12" t="s">
        <v>18</v>
      </c>
      <c r="J2" s="12" t="s">
        <v>7</v>
      </c>
      <c r="K2" s="12" t="s">
        <v>20</v>
      </c>
      <c r="L2" s="12" t="s">
        <v>23</v>
      </c>
      <c r="N2" s="12" t="s">
        <v>18</v>
      </c>
      <c r="O2" s="12" t="s">
        <v>7</v>
      </c>
      <c r="P2" s="12" t="s">
        <v>20</v>
      </c>
      <c r="Q2" s="12" t="s">
        <v>23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17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27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2020-01-31T10:27:01Z</dcterms:modified>
</cp:coreProperties>
</file>