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10725"/>
  </bookViews>
  <sheets>
    <sheet name="EXPENSE" sheetId="1" r:id="rId1"/>
    <sheet name="APART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F11" i="2" l="1"/>
  <c r="B19" i="2" l="1"/>
  <c r="H33" i="1"/>
  <c r="I33" i="1"/>
  <c r="J33" i="1"/>
  <c r="G33" i="1"/>
  <c r="B20" i="2" l="1"/>
  <c r="F15" i="2" l="1"/>
  <c r="G15" i="2"/>
  <c r="E15" i="2"/>
  <c r="F34" i="1"/>
  <c r="F6" i="1"/>
  <c r="F16" i="2" l="1"/>
  <c r="B34" i="1"/>
  <c r="C33" i="1"/>
  <c r="D33" i="1"/>
  <c r="E33" i="1"/>
  <c r="F33" i="1"/>
  <c r="B33" i="1"/>
  <c r="E2" i="1" l="1"/>
  <c r="D2" i="1"/>
  <c r="E6" i="1" l="1"/>
  <c r="J34" i="1" l="1"/>
  <c r="E31" i="1" l="1"/>
  <c r="D11" i="1" l="1"/>
  <c r="D31" i="1"/>
  <c r="D34" i="1" l="1"/>
  <c r="I34" i="1" l="1"/>
  <c r="H34" i="1"/>
  <c r="E25" i="1"/>
  <c r="H35" i="1" l="1"/>
  <c r="J35" i="1"/>
  <c r="I35" i="1"/>
  <c r="D25" i="1" l="1"/>
  <c r="G35" i="1" l="1"/>
  <c r="C9" i="1" l="1"/>
  <c r="F35" i="1" l="1"/>
  <c r="C24" i="1" l="1"/>
  <c r="B24" i="1" l="1"/>
  <c r="C34" i="1"/>
  <c r="C20" i="1"/>
  <c r="C7" i="1"/>
  <c r="B31" i="1" l="1"/>
  <c r="C25" i="1"/>
  <c r="B6" i="1" l="1"/>
  <c r="B30" i="1" l="1"/>
  <c r="Q15" i="2" l="1"/>
  <c r="L15" i="2"/>
  <c r="B14" i="2"/>
  <c r="P15" i="2" l="1"/>
  <c r="O15" i="2"/>
  <c r="K15" i="2"/>
  <c r="J15" i="2"/>
  <c r="K16" i="2" l="1"/>
  <c r="P16" i="2"/>
  <c r="C14" i="1"/>
  <c r="C35" i="1" l="1"/>
  <c r="E35" i="1"/>
  <c r="D35" i="1" l="1"/>
  <c r="B13" i="1"/>
  <c r="B7" i="1"/>
  <c r="B35" i="1" l="1"/>
</calcChain>
</file>

<file path=xl/comments1.xml><?xml version="1.0" encoding="utf-8"?>
<comments xmlns="http://schemas.openxmlformats.org/spreadsheetml/2006/main">
  <authors>
    <author>Wafic Fahme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Wafic Fahme:</t>
        </r>
        <r>
          <rPr>
            <sz val="9"/>
            <color indexed="81"/>
            <rFont val="Tahoma"/>
            <charset val="1"/>
          </rPr>
          <t xml:space="preserve">
173 from August
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Wafic Fahme:</t>
        </r>
        <r>
          <rPr>
            <sz val="9"/>
            <color indexed="81"/>
            <rFont val="Tahoma"/>
            <charset val="1"/>
          </rPr>
          <t xml:space="preserve">
90 From August</t>
        </r>
      </text>
    </commen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Wafic Fahme:</t>
        </r>
        <r>
          <rPr>
            <sz val="9"/>
            <color indexed="81"/>
            <rFont val="Tahoma"/>
            <charset val="1"/>
          </rPr>
          <t xml:space="preserve">
150 From August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Sami
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Wafic Fahme:</t>
        </r>
        <r>
          <rPr>
            <sz val="9"/>
            <color indexed="81"/>
            <rFont val="Tahoma"/>
            <charset val="1"/>
          </rPr>
          <t xml:space="preserve">
75 From August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- Car Tyre
- 20 USD paid to card
- Nestle Water</t>
        </r>
      </text>
    </comment>
    <comment ref="D31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Kamal Audit
Amazon Prime Video</t>
        </r>
      </text>
    </comment>
    <comment ref="G31" authorId="0" shapeId="0">
      <text>
        <r>
          <rPr>
            <b/>
            <sz val="9"/>
            <color indexed="81"/>
            <rFont val="Tahoma"/>
            <charset val="1"/>
          </rPr>
          <t>Wafic Fahme:</t>
        </r>
        <r>
          <rPr>
            <sz val="9"/>
            <color indexed="81"/>
            <rFont val="Tahoma"/>
            <charset val="1"/>
          </rPr>
          <t xml:space="preserve">
Uber
</t>
        </r>
      </text>
    </comment>
  </commentList>
</comments>
</file>

<file path=xl/sharedStrings.xml><?xml version="1.0" encoding="utf-8"?>
<sst xmlns="http://schemas.openxmlformats.org/spreadsheetml/2006/main" count="59" uniqueCount="49">
  <si>
    <t>April</t>
  </si>
  <si>
    <t>Mortgage</t>
  </si>
  <si>
    <t>May</t>
  </si>
  <si>
    <t>June</t>
  </si>
  <si>
    <t>Internet</t>
  </si>
  <si>
    <t>Mobile Phone</t>
  </si>
  <si>
    <t>Car Maintenance</t>
  </si>
  <si>
    <t>Water Meter</t>
  </si>
  <si>
    <t>Motor</t>
  </si>
  <si>
    <t>Salary</t>
  </si>
  <si>
    <t>Total Expenditure</t>
  </si>
  <si>
    <t>Supermarket</t>
  </si>
  <si>
    <t>Car Fuel</t>
  </si>
  <si>
    <t>Pharmacy</t>
  </si>
  <si>
    <t>Parking</t>
  </si>
  <si>
    <t>Gift</t>
  </si>
  <si>
    <t>Office</t>
  </si>
  <si>
    <t>Reward</t>
  </si>
  <si>
    <t>Clothes Shopping</t>
  </si>
  <si>
    <t>Home Maintenance</t>
  </si>
  <si>
    <t>Home Tax</t>
  </si>
  <si>
    <t>Other</t>
  </si>
  <si>
    <t>Total</t>
  </si>
  <si>
    <t>Month</t>
  </si>
  <si>
    <t>Amount</t>
  </si>
  <si>
    <t>Udacity</t>
  </si>
  <si>
    <t>Car Insurance</t>
  </si>
  <si>
    <t>July</t>
  </si>
  <si>
    <t>Hair Cut</t>
  </si>
  <si>
    <t>Car Wash</t>
  </si>
  <si>
    <t>Grace</t>
  </si>
  <si>
    <t>Canteen Tax</t>
  </si>
  <si>
    <t>Travel</t>
  </si>
  <si>
    <t>Books</t>
  </si>
  <si>
    <t>Net</t>
  </si>
  <si>
    <t>Eating Out + Coffee</t>
  </si>
  <si>
    <t>PAID</t>
  </si>
  <si>
    <t>Vacation</t>
  </si>
  <si>
    <t>Gold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</si>
  <si>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</si>
  <si>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</si>
  <si>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</si>
  <si>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</si>
  <si>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</si>
  <si>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</si>
  <si>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</si>
  <si>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Home appliances</t>
  </si>
  <si>
    <t>Parent Support</t>
  </si>
  <si>
    <t xml:space="preserve">Hobby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</si>
</sst>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3" fontId="1" fillId="4" borderId="0" xfId="0" applyNumberFormat="1" applyFont="1" applyFill="1"/>
    <xf numFmtId="0" fontId="1" fillId="0" borderId="0" xfId="0" applyFont="1"/>
    <xf numFmtId="0" fontId="1" fillId="4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5" borderId="1" xfId="0" applyFont="1" applyFill="1" applyBorder="1"/>
    <xf numFmtId="3" fontId="0" fillId="5" borderId="1" xfId="0" applyNumberForma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3" fontId="0" fillId="0" borderId="0" xfId="0" applyNumberFormat="1" applyFont="1"/>
    <xf numFmtId="164" fontId="0" fillId="0" borderId="0" xfId="1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5"/>
  <sheetViews>
    <sheetView tabSelected="1" workbookViewId="0">
      <selection activeCell="D20" sqref="D20"/>
    </sheetView>
  </sheetViews>
  <sheetFormatPr defaultColWidth="8.85546875" defaultRowHeight="15" x14ac:dyDescent="0.25"/>
  <cols>
    <col min="1" max="1" width="21" customWidth="1"/>
    <col min="2" max="6" width="12.28515625" style="1" customWidth="1"/>
    <col min="7" max="10" width="12.28515625" customWidth="1"/>
    <col min="13" max="13" width="11.42578125" customWidth="1"/>
    <col min="14" max="14" width="12.28515625" customWidth="1"/>
  </cols>
  <sheetData>
    <row r="1" spans="1:14" x14ac:dyDescent="0.25">
      <c r="A1" s="3"/>
      <c r="B1" s="14" t="s">
        <v>0</v>
      </c>
      <c r="C1" s="14" t="s">
        <v>2</v>
      </c>
      <c r="D1" s="14" t="s">
        <v>3</v>
      </c>
      <c r="E1" s="14" t="s">
        <v>27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</row>
    <row r="2" spans="1:14" x14ac:dyDescent="0.25">
      <c r="A2" s="19" t="s">
        <v>1</v>
      </c>
      <c r="B2" s="21">
        <v>1400</v>
      </c>
      <c r="C2" s="20">
        <v>1000</v>
      </c>
      <c r="D2" s="20">
        <f>2000+700</f>
        <v>2700</v>
      </c>
      <c r="E2" s="20">
        <f>2500+600</f>
        <v>3100</v>
      </c>
      <c r="F2" s="20">
        <v>1700</v>
      </c>
      <c r="G2" s="20">
        <v>3000</v>
      </c>
      <c r="H2" s="20">
        <v>1500</v>
      </c>
      <c r="I2" s="20">
        <v>1700</v>
      </c>
      <c r="J2" s="20">
        <v>3350</v>
      </c>
    </row>
    <row r="3" spans="1:14" x14ac:dyDescent="0.25">
      <c r="A3" s="19" t="s">
        <v>38</v>
      </c>
      <c r="B3" s="21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</row>
    <row r="4" spans="1:14" x14ac:dyDescent="0.25">
      <c r="A4" s="2" t="s">
        <v>4</v>
      </c>
      <c r="B4" s="16">
        <v>30</v>
      </c>
      <c r="C4" s="16">
        <v>31</v>
      </c>
      <c r="D4" s="16">
        <v>31</v>
      </c>
      <c r="E4" s="16">
        <v>31</v>
      </c>
      <c r="F4" s="16">
        <v>31</v>
      </c>
      <c r="G4" s="16">
        <v>31</v>
      </c>
      <c r="H4" s="16">
        <v>31</v>
      </c>
      <c r="I4" s="16">
        <v>31</v>
      </c>
      <c r="J4" s="16">
        <v>31</v>
      </c>
      <c r="L4" s="22"/>
    </row>
    <row r="5" spans="1:14" x14ac:dyDescent="0.25">
      <c r="A5" s="2" t="s">
        <v>5</v>
      </c>
      <c r="B5" s="16">
        <v>25</v>
      </c>
      <c r="C5" s="16">
        <v>25</v>
      </c>
      <c r="D5" s="16">
        <v>25</v>
      </c>
      <c r="E5" s="16">
        <v>25</v>
      </c>
      <c r="F5" s="16">
        <v>25</v>
      </c>
      <c r="G5" s="16">
        <v>25</v>
      </c>
      <c r="H5" s="16">
        <v>25</v>
      </c>
      <c r="I5" s="16">
        <v>25</v>
      </c>
      <c r="J5" s="16">
        <v>25</v>
      </c>
    </row>
    <row r="6" spans="1:14" x14ac:dyDescent="0.25">
      <c r="A6" s="2" t="s">
        <v>11</v>
      </c>
      <c r="B6" s="16">
        <f>144+23+13+12</f>
        <v>192</v>
      </c>
      <c r="C6" s="16">
        <v>142</v>
      </c>
      <c r="D6" s="16">
        <v>120</v>
      </c>
      <c r="E6" s="16">
        <f>120+7</f>
        <v>127</v>
      </c>
      <c r="F6" s="16">
        <f>130+13</f>
        <v>143</v>
      </c>
      <c r="G6" s="16">
        <v>300</v>
      </c>
      <c r="H6" s="16">
        <v>150</v>
      </c>
      <c r="I6" s="16">
        <v>150</v>
      </c>
      <c r="J6" s="16">
        <v>150</v>
      </c>
    </row>
    <row r="7" spans="1:14" x14ac:dyDescent="0.25">
      <c r="A7" s="2" t="s">
        <v>13</v>
      </c>
      <c r="B7" s="16">
        <f>30+56+13</f>
        <v>99</v>
      </c>
      <c r="C7" s="16">
        <f>22+26+31+21</f>
        <v>100</v>
      </c>
      <c r="D7" s="16">
        <v>125</v>
      </c>
      <c r="E7" s="16">
        <v>166</v>
      </c>
      <c r="F7" s="16">
        <v>112</v>
      </c>
      <c r="G7" s="16">
        <v>180</v>
      </c>
      <c r="H7" s="16">
        <v>120</v>
      </c>
      <c r="I7" s="16">
        <v>120</v>
      </c>
      <c r="J7" s="16">
        <v>120</v>
      </c>
    </row>
    <row r="8" spans="1:14" x14ac:dyDescent="0.25">
      <c r="A8" s="2" t="s">
        <v>8</v>
      </c>
      <c r="B8" s="15">
        <v>23</v>
      </c>
      <c r="C8" s="16">
        <v>23</v>
      </c>
      <c r="D8" s="23">
        <v>40</v>
      </c>
      <c r="E8" s="15">
        <v>85</v>
      </c>
      <c r="F8" s="16">
        <v>66</v>
      </c>
      <c r="G8" s="16">
        <v>66</v>
      </c>
      <c r="H8" s="16">
        <v>40</v>
      </c>
      <c r="I8" s="16">
        <v>40</v>
      </c>
      <c r="J8" s="16">
        <v>40</v>
      </c>
    </row>
    <row r="9" spans="1:14" x14ac:dyDescent="0.25">
      <c r="A9" s="2" t="s">
        <v>19</v>
      </c>
      <c r="B9" s="16">
        <v>10</v>
      </c>
      <c r="C9" s="15">
        <f>13+10</f>
        <v>23</v>
      </c>
      <c r="D9" s="16">
        <v>60</v>
      </c>
      <c r="E9" s="15">
        <v>10</v>
      </c>
      <c r="F9" s="16">
        <v>10</v>
      </c>
      <c r="G9" s="16">
        <v>10</v>
      </c>
      <c r="H9" s="16">
        <v>10</v>
      </c>
      <c r="I9" s="16">
        <v>10</v>
      </c>
      <c r="J9" s="16">
        <v>10</v>
      </c>
    </row>
    <row r="10" spans="1:14" x14ac:dyDescent="0.25">
      <c r="A10" s="2" t="s">
        <v>20</v>
      </c>
      <c r="B10" s="16">
        <v>0</v>
      </c>
      <c r="C10" s="16">
        <v>0</v>
      </c>
      <c r="D10" s="16">
        <v>150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</row>
    <row r="11" spans="1:14" x14ac:dyDescent="0.25">
      <c r="A11" s="2" t="s">
        <v>7</v>
      </c>
      <c r="B11" s="16">
        <v>0</v>
      </c>
      <c r="C11" s="16">
        <v>0</v>
      </c>
      <c r="D11" s="15">
        <f>275000/1500</f>
        <v>183.33333333333334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</row>
    <row r="12" spans="1:14" x14ac:dyDescent="0.25">
      <c r="A12" s="2" t="s">
        <v>46</v>
      </c>
      <c r="B12" s="16">
        <v>0</v>
      </c>
      <c r="C12" s="16">
        <v>0</v>
      </c>
      <c r="D12" s="15">
        <v>0</v>
      </c>
      <c r="E12" s="16">
        <v>60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M12" s="24"/>
    </row>
    <row r="13" spans="1:14" x14ac:dyDescent="0.25">
      <c r="A13" s="19" t="s">
        <v>12</v>
      </c>
      <c r="B13" s="20">
        <f>180+13</f>
        <v>193</v>
      </c>
      <c r="C13" s="20">
        <v>160</v>
      </c>
      <c r="D13" s="20">
        <v>150</v>
      </c>
      <c r="E13" s="20">
        <v>180</v>
      </c>
      <c r="F13" s="20">
        <v>150</v>
      </c>
      <c r="G13" s="20">
        <v>320</v>
      </c>
      <c r="H13" s="20">
        <v>150</v>
      </c>
      <c r="I13" s="20">
        <v>150</v>
      </c>
      <c r="J13" s="20">
        <v>150</v>
      </c>
      <c r="M13" s="24"/>
    </row>
    <row r="14" spans="1:14" x14ac:dyDescent="0.25">
      <c r="A14" s="19" t="s">
        <v>6</v>
      </c>
      <c r="B14" s="20">
        <v>0</v>
      </c>
      <c r="C14" s="20">
        <f>18+15</f>
        <v>33</v>
      </c>
      <c r="D14" s="20">
        <v>0</v>
      </c>
      <c r="E14" s="20">
        <v>54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M14" s="25"/>
    </row>
    <row r="15" spans="1:14" x14ac:dyDescent="0.25">
      <c r="A15" s="19" t="s">
        <v>26</v>
      </c>
      <c r="B15" s="20">
        <v>0</v>
      </c>
      <c r="C15" s="20">
        <v>0</v>
      </c>
      <c r="D15" s="20">
        <v>150</v>
      </c>
      <c r="E15" s="20">
        <v>0</v>
      </c>
      <c r="F15" s="20">
        <v>0</v>
      </c>
      <c r="G15" s="20">
        <v>150</v>
      </c>
      <c r="H15" s="20">
        <v>100</v>
      </c>
      <c r="I15" s="20">
        <v>0</v>
      </c>
      <c r="J15" s="20">
        <v>158</v>
      </c>
    </row>
    <row r="16" spans="1:14" x14ac:dyDescent="0.25">
      <c r="A16" s="19" t="s">
        <v>29</v>
      </c>
      <c r="B16" s="20">
        <v>0</v>
      </c>
      <c r="C16" s="20">
        <v>6</v>
      </c>
      <c r="D16" s="20">
        <v>0</v>
      </c>
      <c r="E16" s="20">
        <v>6</v>
      </c>
      <c r="F16" s="20">
        <v>6</v>
      </c>
      <c r="G16" s="20">
        <v>6</v>
      </c>
      <c r="H16" s="20">
        <v>6</v>
      </c>
      <c r="I16" s="20">
        <v>6</v>
      </c>
      <c r="J16" s="20">
        <v>6</v>
      </c>
      <c r="N16" s="24"/>
    </row>
    <row r="17" spans="1:14" x14ac:dyDescent="0.25">
      <c r="A17" s="19" t="s">
        <v>39</v>
      </c>
      <c r="B17" s="20">
        <v>0</v>
      </c>
      <c r="C17" s="20">
        <v>25</v>
      </c>
      <c r="D17" s="20">
        <v>0</v>
      </c>
      <c r="E17" s="20">
        <v>0</v>
      </c>
      <c r="F17" s="20">
        <v>0</v>
      </c>
      <c r="G17" s="20">
        <v>80</v>
      </c>
      <c r="H17" s="20">
        <v>105</v>
      </c>
      <c r="I17" s="20">
        <v>0</v>
      </c>
      <c r="J17" s="20">
        <v>90</v>
      </c>
      <c r="N17" s="24"/>
    </row>
    <row r="18" spans="1:14" x14ac:dyDescent="0.25">
      <c r="A18" s="2" t="s">
        <v>40</v>
      </c>
      <c r="B18" s="16">
        <v>0</v>
      </c>
      <c r="C18" s="16">
        <v>10</v>
      </c>
      <c r="D18" s="16">
        <v>93</v>
      </c>
      <c r="E18" s="15">
        <v>40</v>
      </c>
      <c r="F18" s="16">
        <v>40</v>
      </c>
      <c r="G18" s="16">
        <v>40</v>
      </c>
      <c r="H18" s="16">
        <v>40</v>
      </c>
      <c r="I18" s="16">
        <v>40</v>
      </c>
      <c r="J18" s="16">
        <v>40</v>
      </c>
      <c r="N18" s="24"/>
    </row>
    <row r="19" spans="1:14" x14ac:dyDescent="0.25">
      <c r="A19" s="2" t="s">
        <v>33</v>
      </c>
      <c r="B19" s="16">
        <v>5</v>
      </c>
      <c r="C19" s="16">
        <v>20</v>
      </c>
      <c r="D19" s="16">
        <v>38</v>
      </c>
      <c r="E19" s="16">
        <v>40</v>
      </c>
      <c r="F19" s="16">
        <v>12</v>
      </c>
      <c r="G19" s="16">
        <v>27</v>
      </c>
      <c r="H19" s="16">
        <v>40</v>
      </c>
      <c r="I19" s="16">
        <v>40</v>
      </c>
      <c r="J19" s="16">
        <v>40</v>
      </c>
    </row>
    <row r="20" spans="1:14" x14ac:dyDescent="0.25">
      <c r="A20" s="2" t="s">
        <v>15</v>
      </c>
      <c r="B20" s="16">
        <v>80</v>
      </c>
      <c r="C20" s="16">
        <f>245+65</f>
        <v>310</v>
      </c>
      <c r="D20" s="16">
        <v>0</v>
      </c>
      <c r="E20" s="16">
        <v>0</v>
      </c>
      <c r="F20" s="16">
        <v>0</v>
      </c>
      <c r="G20" s="16">
        <v>66</v>
      </c>
      <c r="H20" s="16">
        <v>0</v>
      </c>
      <c r="I20" s="16">
        <v>0</v>
      </c>
      <c r="J20" s="16">
        <v>195</v>
      </c>
      <c r="N20" s="25"/>
    </row>
    <row r="21" spans="1:14" x14ac:dyDescent="0.25">
      <c r="A21" s="2" t="s">
        <v>14</v>
      </c>
      <c r="B21" s="16">
        <v>10</v>
      </c>
      <c r="C21" s="16">
        <v>0</v>
      </c>
      <c r="D21" s="16">
        <v>0</v>
      </c>
      <c r="E21" s="16">
        <v>0</v>
      </c>
      <c r="F21" s="16">
        <v>3</v>
      </c>
      <c r="G21" s="16">
        <v>0</v>
      </c>
      <c r="H21" s="16">
        <v>0</v>
      </c>
      <c r="I21" s="16">
        <v>0</v>
      </c>
      <c r="J21" s="16">
        <v>0</v>
      </c>
    </row>
    <row r="22" spans="1:14" x14ac:dyDescent="0.25">
      <c r="A22" s="2" t="s">
        <v>28</v>
      </c>
      <c r="B22" s="16">
        <v>7</v>
      </c>
      <c r="C22" s="16">
        <v>7</v>
      </c>
      <c r="D22" s="16">
        <v>14</v>
      </c>
      <c r="E22" s="16">
        <v>0</v>
      </c>
      <c r="F22" s="16">
        <v>7</v>
      </c>
      <c r="G22" s="16">
        <v>7</v>
      </c>
      <c r="H22" s="16">
        <v>7</v>
      </c>
      <c r="I22" s="16">
        <v>7</v>
      </c>
      <c r="J22" s="16">
        <v>7</v>
      </c>
    </row>
    <row r="23" spans="1:14" x14ac:dyDescent="0.25">
      <c r="A23" s="2" t="s">
        <v>18</v>
      </c>
      <c r="B23" s="16">
        <v>150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</row>
    <row r="24" spans="1:14" x14ac:dyDescent="0.25">
      <c r="A24" s="19" t="s">
        <v>35</v>
      </c>
      <c r="B24" s="20">
        <f>17+10+13</f>
        <v>40</v>
      </c>
      <c r="C24" s="20">
        <f>20+7+12+22+7+5</f>
        <v>73</v>
      </c>
      <c r="D24" s="20">
        <v>22</v>
      </c>
      <c r="E24" s="20">
        <v>64</v>
      </c>
      <c r="F24" s="20">
        <v>0</v>
      </c>
      <c r="G24" s="20">
        <v>100</v>
      </c>
      <c r="H24" s="20">
        <v>50</v>
      </c>
      <c r="I24" s="20">
        <v>30</v>
      </c>
      <c r="J24" s="20">
        <v>30</v>
      </c>
    </row>
    <row r="25" spans="1:14" x14ac:dyDescent="0.25">
      <c r="A25" s="19" t="s">
        <v>32</v>
      </c>
      <c r="B25" s="20">
        <v>0</v>
      </c>
      <c r="C25" s="20">
        <f>720/2</f>
        <v>360</v>
      </c>
      <c r="D25" s="20">
        <f>310+41</f>
        <v>351</v>
      </c>
      <c r="E25" s="20">
        <f>310</f>
        <v>310</v>
      </c>
      <c r="F25" s="20">
        <v>27</v>
      </c>
      <c r="G25" s="20">
        <v>0</v>
      </c>
      <c r="H25" s="20">
        <v>0</v>
      </c>
      <c r="I25" s="20">
        <v>0</v>
      </c>
      <c r="J25" s="20">
        <v>0</v>
      </c>
    </row>
    <row r="26" spans="1:14" x14ac:dyDescent="0.25">
      <c r="A26" s="19" t="s">
        <v>37</v>
      </c>
      <c r="B26" s="20">
        <v>0</v>
      </c>
      <c r="C26" s="20">
        <v>0</v>
      </c>
      <c r="D26" s="20">
        <v>0</v>
      </c>
      <c r="E26" s="20">
        <v>200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</row>
    <row r="27" spans="1:14" x14ac:dyDescent="0.25">
      <c r="A27" s="19" t="s">
        <v>48</v>
      </c>
      <c r="B27" s="20"/>
      <c r="C27" s="20"/>
      <c r="D27" s="20"/>
      <c r="E27" s="20"/>
      <c r="F27" s="20"/>
      <c r="G27" s="20"/>
      <c r="H27" s="20"/>
      <c r="I27" s="20"/>
      <c r="J27" s="20"/>
    </row>
    <row r="28" spans="1:14" x14ac:dyDescent="0.25">
      <c r="A28" s="2" t="s">
        <v>17</v>
      </c>
      <c r="B28" s="16">
        <v>15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</row>
    <row r="29" spans="1:14" x14ac:dyDescent="0.25">
      <c r="A29" s="2" t="s">
        <v>31</v>
      </c>
      <c r="B29" s="16">
        <v>7</v>
      </c>
      <c r="C29" s="16">
        <v>12</v>
      </c>
      <c r="D29" s="16">
        <v>7</v>
      </c>
      <c r="E29" s="16">
        <v>7</v>
      </c>
      <c r="F29" s="16">
        <v>7</v>
      </c>
      <c r="G29" s="16">
        <v>7</v>
      </c>
      <c r="H29" s="16">
        <v>7</v>
      </c>
      <c r="I29" s="16">
        <v>7</v>
      </c>
      <c r="J29" s="16">
        <v>7</v>
      </c>
    </row>
    <row r="30" spans="1:14" x14ac:dyDescent="0.25">
      <c r="A30" s="2" t="s">
        <v>16</v>
      </c>
      <c r="B30" s="16">
        <f>22+3+3+7</f>
        <v>35</v>
      </c>
      <c r="C30" s="16">
        <v>3</v>
      </c>
      <c r="D30" s="16">
        <v>3</v>
      </c>
      <c r="E30" s="16">
        <v>3</v>
      </c>
      <c r="F30" s="16">
        <v>3</v>
      </c>
      <c r="G30" s="16">
        <v>3</v>
      </c>
      <c r="H30" s="16">
        <v>3</v>
      </c>
      <c r="I30" s="16">
        <v>3</v>
      </c>
      <c r="J30" s="16">
        <v>3</v>
      </c>
    </row>
    <row r="31" spans="1:14" x14ac:dyDescent="0.25">
      <c r="A31" s="2" t="s">
        <v>21</v>
      </c>
      <c r="B31" s="16">
        <f>23+10</f>
        <v>33</v>
      </c>
      <c r="C31" s="16">
        <v>0</v>
      </c>
      <c r="D31" s="15">
        <f>75+100</f>
        <v>175</v>
      </c>
      <c r="E31" s="15">
        <f>100+3</f>
        <v>103</v>
      </c>
      <c r="F31" s="16">
        <v>0</v>
      </c>
      <c r="G31" s="16">
        <v>3.5</v>
      </c>
      <c r="H31" s="16">
        <v>0</v>
      </c>
      <c r="I31" s="16">
        <v>0</v>
      </c>
      <c r="J31" s="16">
        <v>0</v>
      </c>
    </row>
    <row r="32" spans="1:14" x14ac:dyDescent="0.25">
      <c r="A32" s="19" t="s">
        <v>47</v>
      </c>
      <c r="B32" s="20"/>
      <c r="C32" s="20"/>
      <c r="D32" s="20"/>
      <c r="E32" s="20"/>
      <c r="F32" s="20">
        <v>0</v>
      </c>
      <c r="G32" s="20"/>
      <c r="H32" s="20"/>
      <c r="I32" s="20"/>
      <c r="J32" s="20"/>
    </row>
    <row r="33" spans="1:10" x14ac:dyDescent="0.25">
      <c r="A33" s="4" t="s">
        <v>10</v>
      </c>
      <c r="B33" s="17">
        <f>SUM(B2:B32)</f>
        <v>2354</v>
      </c>
      <c r="C33" s="17">
        <f t="shared" ref="C33:F33" si="0">SUM(C2:C32)</f>
        <v>2363</v>
      </c>
      <c r="D33" s="17">
        <f t="shared" si="0"/>
        <v>4438.3333333333339</v>
      </c>
      <c r="E33" s="17">
        <f t="shared" si="0"/>
        <v>4611</v>
      </c>
      <c r="F33" s="17">
        <f t="shared" si="0"/>
        <v>2342</v>
      </c>
      <c r="G33" s="17">
        <f>SUM(G2:G32)</f>
        <v>4421.5</v>
      </c>
      <c r="H33" s="17">
        <f t="shared" ref="H33:J33" si="1">SUM(H2:H32)</f>
        <v>2384</v>
      </c>
      <c r="I33" s="17">
        <f t="shared" si="1"/>
        <v>2359</v>
      </c>
      <c r="J33" s="17">
        <f t="shared" si="1"/>
        <v>4452</v>
      </c>
    </row>
    <row r="34" spans="1:10" x14ac:dyDescent="0.25">
      <c r="A34" s="4" t="s">
        <v>9</v>
      </c>
      <c r="B34" s="17">
        <f>3541125/1500</f>
        <v>2360.75</v>
      </c>
      <c r="C34" s="17">
        <f>3537605/1500</f>
        <v>2358.4033333333332</v>
      </c>
      <c r="D34" s="17">
        <f>2352+2100</f>
        <v>4452</v>
      </c>
      <c r="E34" s="17">
        <v>4622</v>
      </c>
      <c r="F34" s="17">
        <f>3522620/1500</f>
        <v>2348.4133333333334</v>
      </c>
      <c r="G34" s="17">
        <f>2352+2100</f>
        <v>4452</v>
      </c>
      <c r="H34" s="17">
        <f>3537605/1500</f>
        <v>2358.4033333333332</v>
      </c>
      <c r="I34" s="17">
        <f>3537605/1500</f>
        <v>2358.4033333333332</v>
      </c>
      <c r="J34" s="17">
        <f>2352+2100</f>
        <v>4452</v>
      </c>
    </row>
    <row r="35" spans="1:10" x14ac:dyDescent="0.25">
      <c r="A35" s="4" t="s">
        <v>34</v>
      </c>
      <c r="B35" s="17">
        <f>(B34-B33)</f>
        <v>6.75</v>
      </c>
      <c r="C35" s="17">
        <f t="shared" ref="C35:F35" si="2">(C34-C33)</f>
        <v>-4.5966666666668061</v>
      </c>
      <c r="D35" s="17">
        <f t="shared" si="2"/>
        <v>13.66666666666606</v>
      </c>
      <c r="E35" s="17">
        <f t="shared" si="2"/>
        <v>11</v>
      </c>
      <c r="F35" s="17">
        <f t="shared" si="2"/>
        <v>6.4133333333334122</v>
      </c>
      <c r="G35" s="17">
        <f t="shared" ref="G35:I35" si="3">(G34-G33)</f>
        <v>30.5</v>
      </c>
      <c r="H35" s="17">
        <f t="shared" si="3"/>
        <v>-25.596666666666806</v>
      </c>
      <c r="I35" s="17">
        <f t="shared" si="3"/>
        <v>-0.59666666666680612</v>
      </c>
      <c r="J35" s="17">
        <f t="shared" ref="J35" si="4">(J34-J33)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7"/>
  <sheetViews>
    <sheetView workbookViewId="0">
      <selection activeCell="E12" sqref="E12"/>
    </sheetView>
  </sheetViews>
  <sheetFormatPr defaultColWidth="8.85546875" defaultRowHeight="15" x14ac:dyDescent="0.25"/>
  <cols>
    <col min="2" max="2" width="9.7109375" style="6" customWidth="1"/>
    <col min="11" max="11" width="9.28515625" customWidth="1"/>
    <col min="16" max="16" width="9.7109375" customWidth="1"/>
  </cols>
  <sheetData>
    <row r="1" spans="1:18" x14ac:dyDescent="0.25">
      <c r="A1" s="29">
        <v>2018</v>
      </c>
      <c r="B1" s="29"/>
      <c r="D1" s="29">
        <v>2019</v>
      </c>
      <c r="E1" s="29"/>
      <c r="F1" s="29"/>
      <c r="G1" s="29"/>
      <c r="I1" s="29">
        <v>2020</v>
      </c>
      <c r="J1" s="29"/>
      <c r="K1" s="29"/>
      <c r="L1" s="29"/>
      <c r="N1" s="29">
        <v>2021</v>
      </c>
      <c r="O1" s="29"/>
      <c r="P1" s="29"/>
      <c r="Q1" s="29"/>
    </row>
    <row r="2" spans="1:18" x14ac:dyDescent="0.25">
      <c r="A2" s="8" t="s">
        <v>23</v>
      </c>
      <c r="B2" s="8" t="s">
        <v>24</v>
      </c>
      <c r="D2" s="10" t="s">
        <v>23</v>
      </c>
      <c r="E2" s="10" t="s">
        <v>9</v>
      </c>
      <c r="F2" s="10" t="s">
        <v>25</v>
      </c>
      <c r="G2" s="10" t="s">
        <v>30</v>
      </c>
      <c r="H2" s="6"/>
      <c r="I2" s="10" t="s">
        <v>23</v>
      </c>
      <c r="J2" s="10" t="s">
        <v>9</v>
      </c>
      <c r="K2" s="10" t="s">
        <v>25</v>
      </c>
      <c r="L2" s="10" t="s">
        <v>30</v>
      </c>
      <c r="N2" s="10" t="s">
        <v>23</v>
      </c>
      <c r="O2" s="10" t="s">
        <v>9</v>
      </c>
      <c r="P2" s="10" t="s">
        <v>25</v>
      </c>
      <c r="Q2" s="10" t="s">
        <v>30</v>
      </c>
      <c r="R2" s="12"/>
    </row>
    <row r="3" spans="1:18" x14ac:dyDescent="0.25">
      <c r="A3" s="5">
        <v>43132</v>
      </c>
      <c r="B3" s="7">
        <v>20000</v>
      </c>
      <c r="D3" s="5">
        <v>43466</v>
      </c>
      <c r="E3" s="7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2"/>
    </row>
    <row r="4" spans="1:18" x14ac:dyDescent="0.25">
      <c r="A4" s="5">
        <v>43160</v>
      </c>
      <c r="B4" s="7">
        <v>1500</v>
      </c>
      <c r="D4" s="5">
        <v>43497</v>
      </c>
      <c r="E4" s="7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2"/>
    </row>
    <row r="5" spans="1:18" x14ac:dyDescent="0.25">
      <c r="A5" s="5">
        <v>43191</v>
      </c>
      <c r="B5" s="7">
        <v>1500</v>
      </c>
      <c r="D5" s="5">
        <v>43525</v>
      </c>
      <c r="E5" s="7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2"/>
    </row>
    <row r="6" spans="1:18" x14ac:dyDescent="0.25">
      <c r="A6" s="5">
        <v>43221</v>
      </c>
      <c r="B6" s="7">
        <v>1500</v>
      </c>
      <c r="D6" s="5">
        <v>43556</v>
      </c>
      <c r="E6" s="7">
        <v>1400</v>
      </c>
      <c r="F6" s="7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2"/>
    </row>
    <row r="7" spans="1:18" x14ac:dyDescent="0.25">
      <c r="A7" s="5">
        <v>43252</v>
      </c>
      <c r="B7" s="7">
        <v>1500</v>
      </c>
      <c r="D7" s="5">
        <v>43586</v>
      </c>
      <c r="E7" s="7">
        <v>1000</v>
      </c>
      <c r="F7" s="7">
        <v>500</v>
      </c>
      <c r="G7" s="7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7">
        <v>1500</v>
      </c>
      <c r="C8" s="6"/>
      <c r="D8" s="5">
        <v>43617</v>
      </c>
      <c r="E8" s="7">
        <v>2000</v>
      </c>
      <c r="F8" s="7">
        <v>500</v>
      </c>
      <c r="G8" s="7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7">
        <v>1500</v>
      </c>
      <c r="C9" s="6"/>
      <c r="D9" s="5">
        <v>43647</v>
      </c>
      <c r="E9" s="7">
        <v>3770</v>
      </c>
      <c r="F9" s="7">
        <v>0</v>
      </c>
      <c r="G9" s="7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7">
        <v>1500</v>
      </c>
      <c r="C10" s="6"/>
      <c r="D10" s="5">
        <v>43678</v>
      </c>
      <c r="E10" s="7">
        <v>1700</v>
      </c>
      <c r="F10" s="7">
        <v>0</v>
      </c>
      <c r="G10" s="7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7">
        <v>1500</v>
      </c>
      <c r="C11" s="6"/>
      <c r="D11" s="5">
        <v>43709</v>
      </c>
      <c r="E11" s="6">
        <v>3000</v>
      </c>
      <c r="F11" s="26">
        <f>(927+520)-15</f>
        <v>1432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7">
        <v>1500</v>
      </c>
      <c r="C12" s="6"/>
      <c r="D12" s="5">
        <v>43739</v>
      </c>
      <c r="E12" s="6">
        <v>1500</v>
      </c>
      <c r="F12" s="26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7">
        <v>1500</v>
      </c>
      <c r="C13" s="6"/>
      <c r="D13" s="5">
        <v>43770</v>
      </c>
      <c r="E13" s="6">
        <v>1700</v>
      </c>
      <c r="F13" s="26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8" t="s">
        <v>22</v>
      </c>
      <c r="B14" s="8">
        <f>SUM(B3:B13)</f>
        <v>35000</v>
      </c>
      <c r="C14" s="6"/>
      <c r="D14" s="5">
        <v>43800</v>
      </c>
      <c r="E14" s="6">
        <v>3350</v>
      </c>
      <c r="F14" s="26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8">
        <f>SUM(E3:E14)</f>
        <v>23920</v>
      </c>
      <c r="F15" s="8">
        <f t="shared" ref="F15:G15" si="0">SUM(F3:F14)</f>
        <v>4032</v>
      </c>
      <c r="G15" s="8">
        <f t="shared" si="0"/>
        <v>2500</v>
      </c>
      <c r="J15" s="8">
        <f>SUM(J3:J14)</f>
        <v>22000</v>
      </c>
      <c r="K15" s="8">
        <f>SUM(K3:K14)</f>
        <v>6000</v>
      </c>
      <c r="L15" s="8">
        <f>SUM(L3:L14)</f>
        <v>4800</v>
      </c>
      <c r="O15" s="8">
        <f>SUM(O3:O14)</f>
        <v>20800</v>
      </c>
      <c r="P15" s="8">
        <f>SUM(P3:P14)</f>
        <v>6000</v>
      </c>
      <c r="Q15" s="8">
        <f>SUM(Q3:Q14)</f>
        <v>4800</v>
      </c>
      <c r="R15" s="6"/>
    </row>
    <row r="16" spans="1:18" x14ac:dyDescent="0.25">
      <c r="C16" s="6"/>
      <c r="E16" s="11"/>
      <c r="F16" s="8">
        <f>E15+F15+G15</f>
        <v>30452</v>
      </c>
      <c r="G16" s="13"/>
      <c r="J16" s="11"/>
      <c r="K16" s="8">
        <f>J15+K15+L15</f>
        <v>32800</v>
      </c>
      <c r="L16" s="13"/>
      <c r="O16" s="11"/>
      <c r="P16" s="8">
        <f>O15+P15+Q15</f>
        <v>31600</v>
      </c>
      <c r="Q16" s="13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36</v>
      </c>
      <c r="B19" s="6">
        <f>B14+SUM(E3:G10)</f>
        <v>51370</v>
      </c>
    </row>
    <row r="20" spans="1:18" x14ac:dyDescent="0.25">
      <c r="A20" s="18"/>
      <c r="B20" s="6">
        <f>195000-B19</f>
        <v>143630</v>
      </c>
      <c r="I20" s="6"/>
    </row>
    <row r="21" spans="1:18" x14ac:dyDescent="0.25">
      <c r="A21" s="5"/>
      <c r="I21" s="6"/>
    </row>
    <row r="22" spans="1:18" x14ac:dyDescent="0.25">
      <c r="A22" s="5"/>
      <c r="I22" s="7"/>
      <c r="J22" s="9"/>
      <c r="K22" s="27"/>
      <c r="P22" s="27"/>
    </row>
    <row r="23" spans="1:18" x14ac:dyDescent="0.25">
      <c r="E23" s="7"/>
      <c r="F23" s="7"/>
      <c r="G23" s="7"/>
      <c r="K23" s="27"/>
    </row>
    <row r="24" spans="1:18" x14ac:dyDescent="0.25">
      <c r="F24" s="7"/>
      <c r="G24" s="7"/>
      <c r="K24" s="27"/>
    </row>
    <row r="25" spans="1:18" x14ac:dyDescent="0.25">
      <c r="K25" s="27"/>
    </row>
    <row r="26" spans="1:18" x14ac:dyDescent="0.25">
      <c r="K26" s="28"/>
    </row>
    <row r="27" spans="1:18" x14ac:dyDescent="0.25">
      <c r="K27" s="25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2019-08-30T10:59:18Z</dcterms:modified>
</cp:coreProperties>
</file>