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esktop\"/>
    </mc:Choice>
  </mc:AlternateContent>
  <xr:revisionPtr revIDLastSave="0" documentId="8_{12F5CBCD-24B7-4B8A-8932-29E9716B37DF}" xr6:coauthVersionLast="43" xr6:coauthVersionMax="43" xr10:uidLastSave="{00000000-0000-0000-0000-000000000000}"/>
  <bookViews>
    <workbookView xWindow="-120" yWindow="-120" windowWidth="24240" windowHeight="13140" firstSheet="1" activeTab="9" xr2:uid="{00000000-000D-0000-FFFF-FFFF00000000}"/>
  </bookViews>
  <sheets>
    <sheet name="Report 01" sheetId="5" r:id="rId1"/>
    <sheet name="Report 2 (2)" sheetId="1" r:id="rId2"/>
    <sheet name="Report 3" sheetId="2" r:id="rId3"/>
    <sheet name="Loss Ratio" sheetId="3" r:id="rId4"/>
    <sheet name="Req Data" sheetId="6" r:id="rId5"/>
    <sheet name="Premium" sheetId="13" r:id="rId6"/>
    <sheet name="Sheet6" sheetId="12" r:id="rId7"/>
    <sheet name="01" sheetId="7" r:id="rId8"/>
    <sheet name="02" sheetId="8" r:id="rId9"/>
    <sheet name="03" sheetId="9" r:id="rId10"/>
    <sheet name="04" sheetId="10" r:id="rId11"/>
    <sheet name="05" sheetId="11" r:id="rId12"/>
    <sheet name="Intimation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F21" i="2"/>
  <c r="C22" i="2"/>
  <c r="D21" i="2"/>
  <c r="B22" i="2"/>
  <c r="D3" i="2" l="1"/>
  <c r="D26" i="5" l="1"/>
  <c r="I29" i="5"/>
  <c r="I28" i="5"/>
  <c r="I27" i="5"/>
  <c r="I26" i="5"/>
  <c r="I25" i="5"/>
  <c r="I24" i="5"/>
  <c r="I23" i="5"/>
  <c r="I21" i="5"/>
  <c r="I20" i="5"/>
  <c r="I19" i="5"/>
  <c r="I18" i="5"/>
  <c r="I17" i="5"/>
  <c r="I16" i="5"/>
  <c r="I15" i="5"/>
  <c r="I13" i="5"/>
  <c r="I12" i="5"/>
  <c r="I11" i="5"/>
  <c r="I10" i="5"/>
  <c r="I9" i="5"/>
  <c r="I7" i="5"/>
  <c r="I6" i="5"/>
  <c r="I5" i="5"/>
  <c r="D29" i="5"/>
  <c r="D28" i="5"/>
  <c r="D27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7" i="5"/>
  <c r="D6" i="5"/>
  <c r="D5" i="5"/>
  <c r="H30" i="5"/>
  <c r="G30" i="5"/>
  <c r="I30" i="5" s="1"/>
  <c r="C30" i="5"/>
  <c r="B30" i="5"/>
  <c r="H22" i="5"/>
  <c r="G22" i="5"/>
  <c r="C22" i="5"/>
  <c r="H14" i="5"/>
  <c r="G14" i="5"/>
  <c r="C14" i="5"/>
  <c r="B14" i="5"/>
  <c r="H8" i="5"/>
  <c r="G8" i="5"/>
  <c r="C8" i="5"/>
  <c r="B22" i="5"/>
  <c r="B8" i="5"/>
  <c r="I4" i="5"/>
  <c r="D4" i="5"/>
  <c r="D8" i="5" l="1"/>
  <c r="H31" i="5"/>
  <c r="D14" i="5"/>
  <c r="D22" i="5"/>
  <c r="I22" i="5"/>
  <c r="I14" i="5"/>
  <c r="D30" i="5"/>
  <c r="C31" i="5"/>
  <c r="G31" i="5"/>
  <c r="I31" i="5" s="1"/>
  <c r="I8" i="5"/>
  <c r="B31" i="5"/>
  <c r="D31" i="5" l="1"/>
  <c r="E29" i="3" l="1"/>
  <c r="D29" i="3"/>
  <c r="E21" i="3"/>
  <c r="D21" i="3"/>
  <c r="E13" i="3"/>
  <c r="D13" i="3"/>
  <c r="E7" i="3"/>
  <c r="D7" i="3"/>
  <c r="C29" i="3"/>
  <c r="C30" i="3" s="1"/>
  <c r="C21" i="3"/>
  <c r="C13" i="3"/>
  <c r="C7" i="3"/>
  <c r="F7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2" i="3"/>
  <c r="G12" i="3" s="1"/>
  <c r="F11" i="3"/>
  <c r="G11" i="3" s="1"/>
  <c r="F10" i="3"/>
  <c r="G10" i="3" s="1"/>
  <c r="F9" i="3"/>
  <c r="G9" i="3" s="1"/>
  <c r="F8" i="3"/>
  <c r="G8" i="3" s="1"/>
  <c r="F6" i="3"/>
  <c r="G6" i="3" s="1"/>
  <c r="F5" i="3"/>
  <c r="G5" i="3" s="1"/>
  <c r="F4" i="3"/>
  <c r="G4" i="3" s="1"/>
  <c r="F3" i="3"/>
  <c r="G3" i="3" s="1"/>
  <c r="B29" i="3"/>
  <c r="B21" i="3"/>
  <c r="B13" i="3"/>
  <c r="B7" i="3"/>
  <c r="E30" i="2"/>
  <c r="C30" i="2"/>
  <c r="B30" i="2"/>
  <c r="E7" i="2"/>
  <c r="E13" i="2"/>
  <c r="C13" i="2"/>
  <c r="B13" i="2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2" i="2"/>
  <c r="F12" i="2" s="1"/>
  <c r="D11" i="2"/>
  <c r="F11" i="2" s="1"/>
  <c r="D10" i="2"/>
  <c r="F10" i="2" s="1"/>
  <c r="D9" i="2"/>
  <c r="F9" i="2" s="1"/>
  <c r="D8" i="2"/>
  <c r="F8" i="2" s="1"/>
  <c r="D6" i="2"/>
  <c r="F6" i="2" s="1"/>
  <c r="D5" i="2"/>
  <c r="F5" i="2" s="1"/>
  <c r="D4" i="2"/>
  <c r="F4" i="2" s="1"/>
  <c r="C7" i="2"/>
  <c r="B7" i="2"/>
  <c r="D7" i="2" s="1"/>
  <c r="F3" i="2"/>
  <c r="F13" i="3" l="1"/>
  <c r="F29" i="3"/>
  <c r="G29" i="3" s="1"/>
  <c r="F7" i="2"/>
  <c r="E30" i="3"/>
  <c r="F30" i="3" s="1"/>
  <c r="F33" i="3" s="1"/>
  <c r="D30" i="3"/>
  <c r="G7" i="3"/>
  <c r="F21" i="3"/>
  <c r="G21" i="3" s="1"/>
  <c r="G13" i="3"/>
  <c r="B30" i="3"/>
  <c r="B33" i="3" s="1"/>
  <c r="D13" i="2"/>
  <c r="F13" i="2" s="1"/>
  <c r="D22" i="2"/>
  <c r="F22" i="2" s="1"/>
  <c r="B31" i="2"/>
  <c r="E31" i="2"/>
  <c r="C31" i="2"/>
  <c r="D30" i="2"/>
  <c r="F30" i="2" s="1"/>
  <c r="D31" i="2" l="1"/>
  <c r="F31" i="2" s="1"/>
  <c r="G30" i="3"/>
  <c r="G32" i="1" l="1"/>
  <c r="F32" i="1"/>
  <c r="C32" i="1"/>
  <c r="H31" i="1"/>
  <c r="B31" i="1"/>
  <c r="B32" i="1" s="1"/>
  <c r="H30" i="1"/>
  <c r="D30" i="1"/>
  <c r="H29" i="1"/>
  <c r="D29" i="1"/>
  <c r="H28" i="1"/>
  <c r="D28" i="1"/>
  <c r="H27" i="1"/>
  <c r="D27" i="1"/>
  <c r="H26" i="1"/>
  <c r="D26" i="1"/>
  <c r="H25" i="1"/>
  <c r="D25" i="1"/>
  <c r="G24" i="1"/>
  <c r="F24" i="1"/>
  <c r="H24" i="1" s="1"/>
  <c r="C24" i="1"/>
  <c r="B24" i="1"/>
  <c r="D24" i="1" s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F16" i="1"/>
  <c r="C16" i="1"/>
  <c r="B16" i="1"/>
  <c r="D16" i="1" s="1"/>
  <c r="H15" i="1"/>
  <c r="D15" i="1"/>
  <c r="H14" i="1"/>
  <c r="D14" i="1"/>
  <c r="H13" i="1"/>
  <c r="D13" i="1"/>
  <c r="H12" i="1"/>
  <c r="D12" i="1"/>
  <c r="G11" i="1"/>
  <c r="G16" i="1" s="1"/>
  <c r="D11" i="1"/>
  <c r="G10" i="1"/>
  <c r="F10" i="1"/>
  <c r="H10" i="1" s="1"/>
  <c r="C10" i="1"/>
  <c r="H9" i="1"/>
  <c r="D9" i="1"/>
  <c r="H8" i="1"/>
  <c r="B8" i="1"/>
  <c r="B10" i="1" s="1"/>
  <c r="D10" i="1" s="1"/>
  <c r="H7" i="1"/>
  <c r="D7" i="1"/>
  <c r="H6" i="1"/>
  <c r="D6" i="1"/>
  <c r="C33" i="1" l="1"/>
  <c r="F33" i="1"/>
  <c r="H16" i="1"/>
  <c r="B33" i="1"/>
  <c r="D33" i="1" s="1"/>
  <c r="D32" i="1"/>
  <c r="G33" i="1"/>
  <c r="H33" i="1" s="1"/>
  <c r="D8" i="1"/>
  <c r="H11" i="1"/>
  <c r="D31" i="1"/>
  <c r="H32" i="1"/>
</calcChain>
</file>

<file path=xl/sharedStrings.xml><?xml version="1.0" encoding="utf-8"?>
<sst xmlns="http://schemas.openxmlformats.org/spreadsheetml/2006/main" count="716" uniqueCount="236">
  <si>
    <t>Premium O/s</t>
  </si>
  <si>
    <t xml:space="preserve">Premium </t>
  </si>
  <si>
    <t>As at</t>
  </si>
  <si>
    <t>Last 1 Year</t>
  </si>
  <si>
    <t>Target</t>
  </si>
  <si>
    <t>Last Qtr</t>
  </si>
  <si>
    <t xml:space="preserve">C.B.D </t>
  </si>
  <si>
    <t>3 Month</t>
  </si>
  <si>
    <t xml:space="preserve">Corporate Punjab </t>
  </si>
  <si>
    <t xml:space="preserve">Head Office </t>
  </si>
  <si>
    <t xml:space="preserve">Group </t>
  </si>
  <si>
    <t>Total Group</t>
  </si>
  <si>
    <t xml:space="preserve">Habib Square </t>
  </si>
  <si>
    <t xml:space="preserve">Imperial </t>
  </si>
  <si>
    <t xml:space="preserve">Karachi </t>
  </si>
  <si>
    <t xml:space="preserve">Karachi Central </t>
  </si>
  <si>
    <t xml:space="preserve">Karachi Zonal </t>
  </si>
  <si>
    <t>Total Khi Reg.</t>
  </si>
  <si>
    <t xml:space="preserve">Lahore - Al Falah </t>
  </si>
  <si>
    <t xml:space="preserve">Lahore - Bank Square </t>
  </si>
  <si>
    <t xml:space="preserve">Lahore - Eden </t>
  </si>
  <si>
    <t xml:space="preserve">Lahore - Gulberg </t>
  </si>
  <si>
    <t xml:space="preserve">Lahore Zonal </t>
  </si>
  <si>
    <t xml:space="preserve">Faisalabad </t>
  </si>
  <si>
    <t xml:space="preserve">Faisalabad II </t>
  </si>
  <si>
    <t>Total Lhr Reg. 1</t>
  </si>
  <si>
    <t xml:space="preserve">Multan </t>
  </si>
  <si>
    <t xml:space="preserve">Multan Corporate </t>
  </si>
  <si>
    <t xml:space="preserve">Multan Trust Plaza </t>
  </si>
  <si>
    <t xml:space="preserve">Peshawar </t>
  </si>
  <si>
    <t xml:space="preserve">Islamabad </t>
  </si>
  <si>
    <t xml:space="preserve">DeraGhazi Khan </t>
  </si>
  <si>
    <t xml:space="preserve">Rawalpindi </t>
  </si>
  <si>
    <t>Total Lhr Reg. 2</t>
  </si>
  <si>
    <t>Grand Total</t>
  </si>
  <si>
    <t xml:space="preserve">Receivable </t>
  </si>
  <si>
    <t>Months</t>
  </si>
  <si>
    <t>Branches</t>
  </si>
  <si>
    <t>Premium Achieved</t>
  </si>
  <si>
    <t>Renewal Premium</t>
  </si>
  <si>
    <t>Projected Premium</t>
  </si>
  <si>
    <t>Varriance</t>
  </si>
  <si>
    <t>Total Khi Reg</t>
  </si>
  <si>
    <t>Total Lhr Reg.01</t>
  </si>
  <si>
    <t>Total Lhr Reg.02</t>
  </si>
  <si>
    <t>Claim Paid</t>
  </si>
  <si>
    <t>Claim O/s</t>
  </si>
  <si>
    <t>Claim O/s 2018</t>
  </si>
  <si>
    <t>Claim O/s Incured</t>
  </si>
  <si>
    <t>Loss Ratio</t>
  </si>
  <si>
    <t>Direct &amp; OurLead</t>
  </si>
  <si>
    <t>Intimated</t>
  </si>
  <si>
    <t>% O/s</t>
  </si>
  <si>
    <t>% O/s last Qtr</t>
  </si>
  <si>
    <t>Additional Branch</t>
  </si>
  <si>
    <t>Claim Intimation 01-04-2018 to 31-03-2019</t>
  </si>
  <si>
    <t>Claim Outstanding 01-04-2017 to 31-03-2019</t>
  </si>
  <si>
    <r>
      <t xml:space="preserve">Report 01 - </t>
    </r>
    <r>
      <rPr>
        <b/>
        <i/>
        <u/>
        <sz val="11"/>
        <color rgb="FFFF0000"/>
        <rFont val="Times New Roman"/>
        <family val="1"/>
      </rPr>
      <t>Count</t>
    </r>
  </si>
  <si>
    <t>Claim Intimation 10-06-2019 to 14-06-2019</t>
  </si>
  <si>
    <t>Premium Outstanding as at 31 Mar 2019</t>
  </si>
  <si>
    <t>Premium Achieve 01-04-2018 to 31-03-2019</t>
  </si>
  <si>
    <r>
      <t xml:space="preserve">Report 02 - </t>
    </r>
    <r>
      <rPr>
        <b/>
        <i/>
        <u/>
        <sz val="11"/>
        <color rgb="FFFF0000"/>
        <rFont val="Times New Roman"/>
        <family val="1"/>
      </rPr>
      <t>Amount</t>
    </r>
  </si>
  <si>
    <r>
      <t xml:space="preserve">Report 03 - </t>
    </r>
    <r>
      <rPr>
        <b/>
        <i/>
        <u/>
        <sz val="11"/>
        <color rgb="FFFF0000"/>
        <rFont val="Times New Roman"/>
        <family val="1"/>
      </rPr>
      <t>Amount</t>
    </r>
  </si>
  <si>
    <t>Renewal Premium 14-06-2019 to 30-06-2019</t>
  </si>
  <si>
    <t>Premium Achieved 01-01-2019 to 13-06-2019</t>
  </si>
  <si>
    <t>Claim O/S 01-01-2000 to 31-12-2018</t>
  </si>
  <si>
    <r>
      <t xml:space="preserve">Report 04 - </t>
    </r>
    <r>
      <rPr>
        <b/>
        <i/>
        <u/>
        <sz val="11"/>
        <color rgb="FFFF0000"/>
        <rFont val="Times New Roman"/>
        <family val="1"/>
      </rPr>
      <t>Amount</t>
    </r>
  </si>
  <si>
    <t>Claim Paid 01-01-2019 to 13-06-2019</t>
  </si>
  <si>
    <t>Premium Outstanding as at 13 June 2019</t>
  </si>
  <si>
    <t>Premium Achieve 10-06-2018 to 13-06-2019</t>
  </si>
  <si>
    <t>Claim Outstanding 10-06-2017 to 13-06-2019</t>
  </si>
  <si>
    <t>Claim Intimation 10-06-2019 to 13-06-2019</t>
  </si>
  <si>
    <t>Claim O/S 01-01-2000 to 13-06-2019</t>
  </si>
  <si>
    <t>New Client Induction 10-06-2019 to 13-06-2019</t>
  </si>
  <si>
    <r>
      <t xml:space="preserve">Report 05 - </t>
    </r>
    <r>
      <rPr>
        <b/>
        <i/>
        <u/>
        <sz val="11"/>
        <color rgb="FFFF0000"/>
        <rFont val="Times New Roman"/>
        <family val="1"/>
      </rPr>
      <t>Client Name - Dept. No.of Policy</t>
    </r>
  </si>
  <si>
    <r>
      <t xml:space="preserve">Report 06 - </t>
    </r>
    <r>
      <rPr>
        <b/>
        <i/>
        <u/>
        <sz val="11"/>
        <color rgb="FFFF0000"/>
        <rFont val="Times New Roman"/>
        <family val="1"/>
      </rPr>
      <t>Client Name - Dept. No.of Policy</t>
    </r>
  </si>
  <si>
    <t>New Claim Intimated 10-06-2019 to 13-06-2019</t>
  </si>
  <si>
    <r>
      <t xml:space="preserve">Report 07 - </t>
    </r>
    <r>
      <rPr>
        <b/>
        <i/>
        <u/>
        <sz val="11"/>
        <color rgb="FFFF0000"/>
        <rFont val="Times New Roman"/>
        <family val="1"/>
      </rPr>
      <t>Only Count</t>
    </r>
  </si>
  <si>
    <t>Claim Intimation 02-06-2019 to 07-06-2019</t>
  </si>
  <si>
    <t>Claim Settlement 10-06-2019 to 14-06-2019</t>
  </si>
  <si>
    <t>Claim Settlement 02-06-2019 to 07-06-2019</t>
  </si>
  <si>
    <t>Claim Paid 10-06-2019 to 14-06-2019</t>
  </si>
  <si>
    <t>Claim Paid 02-06-2019 to 07-06-2019</t>
  </si>
  <si>
    <t>Claim Outstanding 10-06-2019 to 14-06-2019</t>
  </si>
  <si>
    <t>Claim Outstanding 02-06-2019 to 07-06-2019</t>
  </si>
  <si>
    <t>Karachi Zonal</t>
  </si>
  <si>
    <t>Lahore - Eden</t>
  </si>
  <si>
    <t>Head Office</t>
  </si>
  <si>
    <t>DeraGhazi Khan</t>
  </si>
  <si>
    <t>Imperial</t>
  </si>
  <si>
    <t>Karachi Takaful</t>
  </si>
  <si>
    <t>C.B.D</t>
  </si>
  <si>
    <t>Lahore - Bank Square</t>
  </si>
  <si>
    <t>Rawalpindi</t>
  </si>
  <si>
    <t>Multan</t>
  </si>
  <si>
    <t>Lahore - Gulberg</t>
  </si>
  <si>
    <t>C.B.D Takaful</t>
  </si>
  <si>
    <t>Lahore - Al Falah</t>
  </si>
  <si>
    <t>Group</t>
  </si>
  <si>
    <t>Report 01-1</t>
  </si>
  <si>
    <t>Peshawar</t>
  </si>
  <si>
    <t>Habib Square Takaful</t>
  </si>
  <si>
    <t>Lahore Leed</t>
  </si>
  <si>
    <t>Habib Square</t>
  </si>
  <si>
    <t>Faisalabad II</t>
  </si>
  <si>
    <t>Multan Trust Plaza Takaful</t>
  </si>
  <si>
    <t>Corporate Punjab</t>
  </si>
  <si>
    <t>Multan Trust Plaza</t>
  </si>
  <si>
    <t>Islamabad</t>
  </si>
  <si>
    <t>Lahore Zonal</t>
  </si>
  <si>
    <t>Lahore - Al Falah Takaful</t>
  </si>
  <si>
    <t>Faisalabad</t>
  </si>
  <si>
    <t>Karachi</t>
  </si>
  <si>
    <t>Faisalabad II Takaful</t>
  </si>
  <si>
    <t>Karachi Central</t>
  </si>
  <si>
    <t>Group Takaful</t>
  </si>
  <si>
    <t>Multan Corporate</t>
  </si>
  <si>
    <t>Report 01-2</t>
  </si>
  <si>
    <t>Report 01-3</t>
  </si>
  <si>
    <t>Report 01-4</t>
  </si>
  <si>
    <t>Corporate Punjab Takaful</t>
  </si>
  <si>
    <t>DeraGhazi Khan Takaful</t>
  </si>
  <si>
    <t>Faisalabad Takaful</t>
  </si>
  <si>
    <t>HMB C.B.D.</t>
  </si>
  <si>
    <t>Hyderabad</t>
  </si>
  <si>
    <t>Imperial Takaful</t>
  </si>
  <si>
    <t>Karachi Zonal Takaful</t>
  </si>
  <si>
    <t>Lahore - Bank Square Takaful</t>
  </si>
  <si>
    <t>Lahore - Eden Takaful</t>
  </si>
  <si>
    <t>Lahore - Gulberg Takaful</t>
  </si>
  <si>
    <t>Lahore Zonal Takaful</t>
  </si>
  <si>
    <t>Multan Corporate Takaful</t>
  </si>
  <si>
    <t>Multan Takaful</t>
  </si>
  <si>
    <t>Rawalpindi Takaful</t>
  </si>
  <si>
    <t>Report 02-01</t>
  </si>
  <si>
    <t>Report 02-02</t>
  </si>
  <si>
    <t>Report 3-03</t>
  </si>
  <si>
    <t>Claim O/s 2019</t>
  </si>
  <si>
    <t>Hoor Oil Industries (Pvt.) Ltd. (Solvent Plant)</t>
  </si>
  <si>
    <t>Miscellaneous</t>
  </si>
  <si>
    <t>Ghulam Mujtaba</t>
  </si>
  <si>
    <t>Motor</t>
  </si>
  <si>
    <t>Rizwan Ahmed S/O Muhammad Ramzan</t>
  </si>
  <si>
    <t>Suzuki Khanewal Motors</t>
  </si>
  <si>
    <t>Marine</t>
  </si>
  <si>
    <t>Taurus International</t>
  </si>
  <si>
    <t>Fire</t>
  </si>
  <si>
    <t>Saad Saleem Qureshi S/O Saleem Akhter Qureshi</t>
  </si>
  <si>
    <t>CH. ASGHAR ALI</t>
  </si>
  <si>
    <t>Fahad Javed Spinning Mills (Pvt) Ltd</t>
  </si>
  <si>
    <t>Bisma Enterprises</t>
  </si>
  <si>
    <t>Muhammad Kashif</t>
  </si>
  <si>
    <t>Engineering</t>
  </si>
  <si>
    <t>Faisal Ayaz</t>
  </si>
  <si>
    <t>SIDDIQUI BROTHERS</t>
  </si>
  <si>
    <t>REHMAN AGRO TRADERS</t>
  </si>
  <si>
    <t>Syed Ali Jawad</t>
  </si>
  <si>
    <t>Travel Protect</t>
  </si>
  <si>
    <t>Allawasaya Textile and Finishing Mills Ltd.</t>
  </si>
  <si>
    <t>Dadex Eternit Ltd</t>
  </si>
  <si>
    <t>BRAVO CROP SCIENCES</t>
  </si>
  <si>
    <t>Thal Limited (Corporate &amp; Finance Division)</t>
  </si>
  <si>
    <t>Atco Laboratories Ltd.</t>
  </si>
  <si>
    <t>Yasmeen Rehman C/o. Popular Chemical Works Pvt Ltd</t>
  </si>
  <si>
    <t>Auriga Chemicals Enterprises</t>
  </si>
  <si>
    <t>Bank AL Habib Limited</t>
  </si>
  <si>
    <t>Noble Computer Services Pvt., Ltd.</t>
  </si>
  <si>
    <t>Foundation Gas</t>
  </si>
  <si>
    <t>BAHL - CBD</t>
  </si>
  <si>
    <t>Karrar Hussain C/o. Al-Hadi &amp; Co.</t>
  </si>
  <si>
    <t>Imran Haji</t>
  </si>
  <si>
    <t>TSL (PVT) LTD.</t>
  </si>
  <si>
    <t>Agriauto Industries Ltd.</t>
  </si>
  <si>
    <t>Habib Metropolitan Bank Limited</t>
  </si>
  <si>
    <t>Thal Ltd - Engg Division</t>
  </si>
  <si>
    <t>Indus Motor Company Ltd.</t>
  </si>
  <si>
    <t>Al Noor Agro Chemicals</t>
  </si>
  <si>
    <t>Nazir Hussain C/o Star Lab</t>
  </si>
  <si>
    <t>IKRAM YAQOOB GHEE INDUSTRIES (PRIVATE) LIMITED</t>
  </si>
  <si>
    <t>Muhammad Mohsin C/o. Habib Asset Management</t>
  </si>
  <si>
    <t>Sayban International</t>
  </si>
  <si>
    <t>Air Link Communication (Pvt.) Ltd.</t>
  </si>
  <si>
    <t>CBD - Meezan</t>
  </si>
  <si>
    <t>FOUR SEASON GARMENTS</t>
  </si>
  <si>
    <t>Nafeesa Textiles Ltd.</t>
  </si>
  <si>
    <t>MB FEEDS</t>
  </si>
  <si>
    <t>Naveena Exports Limited</t>
  </si>
  <si>
    <t>Talat Siddiqi C/o. Medora of London</t>
  </si>
  <si>
    <t>Prosperity Weaving Mills Ltd.</t>
  </si>
  <si>
    <t>Mian Tyre and Rubber Company Ltd.</t>
  </si>
  <si>
    <t>Panther Tyres Limited (Formerly Mian Tyres and Rubber Co. Ltd)</t>
  </si>
  <si>
    <t>Mari Petroleum Company Limited</t>
  </si>
  <si>
    <t>C.B.D Total</t>
  </si>
  <si>
    <t>Corporate Punjab Total</t>
  </si>
  <si>
    <t>DeraGhazi Khan Total</t>
  </si>
  <si>
    <t>Faisalabad Total</t>
  </si>
  <si>
    <t>Faisalabad II Total</t>
  </si>
  <si>
    <t>Group Total</t>
  </si>
  <si>
    <t>Habib Square Total</t>
  </si>
  <si>
    <t>Head Office Total</t>
  </si>
  <si>
    <t>Imperial Total</t>
  </si>
  <si>
    <t>Karachi Total</t>
  </si>
  <si>
    <t>Karachi Zonal Total</t>
  </si>
  <si>
    <t>Lahore - Al Falah Total</t>
  </si>
  <si>
    <t>Lahore - Bank Square Total</t>
  </si>
  <si>
    <t>Lahore - Eden Total</t>
  </si>
  <si>
    <t>Lahore - Gulberg Total</t>
  </si>
  <si>
    <t>Lahore Zonal Total</t>
  </si>
  <si>
    <t>Multan Total</t>
  </si>
  <si>
    <t>Multan Corporate Total</t>
  </si>
  <si>
    <t>Multan Trust Plaza Total</t>
  </si>
  <si>
    <t>Rawalpindi Total</t>
  </si>
  <si>
    <t>ReInsurance Total</t>
  </si>
  <si>
    <t>01 Jan to 14 June 2019</t>
  </si>
  <si>
    <t>Ghulaman-e-Abbas School</t>
  </si>
  <si>
    <t>Health</t>
  </si>
  <si>
    <t>Habib Girls School</t>
  </si>
  <si>
    <t>Mumtaz Ahmed C/o.Paradise Agencies</t>
  </si>
  <si>
    <t>The Schazoo Pharmaceutical Laboratories Pvt., Ltd.</t>
  </si>
  <si>
    <t>Allawasaya Spinning Mills Pvt., Ltd</t>
  </si>
  <si>
    <t>Hassan Ijaz Cotton Ginners &amp; Oil Mills</t>
  </si>
  <si>
    <t>Naveed Afzal</t>
  </si>
  <si>
    <t>RAB NAWAZ INDUSTRIES (PVT) LTD.</t>
  </si>
  <si>
    <t>Amjad Impex</t>
  </si>
  <si>
    <t>Masood Fabrics Ltd.</t>
  </si>
  <si>
    <t>BBN Energy (Pvt) Ltd.</t>
  </si>
  <si>
    <t>Habib Public School</t>
  </si>
  <si>
    <t>Siza International Pvt., Ltd.</t>
  </si>
  <si>
    <t>Shabbir Edible Oil And Feed Mills Pvt., Ltd.</t>
  </si>
  <si>
    <t>Shujabad Oil Mills Pvt., Ltd.</t>
  </si>
  <si>
    <t>Shujabad Weaving Mills Limited</t>
  </si>
  <si>
    <t>Hoor Oil Industries Pvt., Ltd. (Ghee Unit)</t>
  </si>
  <si>
    <t>Kohat Cement Company Ltd.</t>
  </si>
  <si>
    <t>SHABBIR CHICKS (PVT) LTD.</t>
  </si>
  <si>
    <t>Shahzad Safder</t>
  </si>
  <si>
    <t>Hussaini Haematology and Oncology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</si>
</sst>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Times New Roman"/>
      <family val="1"/>
    </font>
    <font>
      <b/>
      <i/>
      <u/>
      <sz val="11"/>
      <color rgb="FFFF0000"/>
      <name val="Times New Roman"/>
      <family val="1"/>
    </font>
    <font>
      <b/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left"/>
    </xf>
    <xf numFmtId="0" fontId="3" fillId="0" borderId="0" xfId="0" applyFont="1"/>
    <xf numFmtId="164" fontId="3" fillId="0" borderId="0" xfId="1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164" fontId="3" fillId="0" borderId="0" xfId="1" applyNumberFormat="1" applyFont="1" applyFill="1"/>
    <xf numFmtId="164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9" fontId="2" fillId="0" borderId="0" xfId="2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2" fillId="2" borderId="0" xfId="2" applyFont="1" applyFill="1"/>
    <xf numFmtId="9" fontId="2" fillId="2" borderId="0" xfId="0" applyNumberFormat="1" applyFont="1" applyFill="1"/>
    <xf numFmtId="0" fontId="4" fillId="0" borderId="0" xfId="0" applyFont="1"/>
    <xf numFmtId="9" fontId="3" fillId="2" borderId="0" xfId="2" applyFont="1" applyFill="1"/>
    <xf numFmtId="9" fontId="3" fillId="2" borderId="0" xfId="0" applyNumberFormat="1" applyFont="1" applyFill="1"/>
    <xf numFmtId="0" fontId="5" fillId="0" borderId="0" xfId="0" applyFont="1"/>
    <xf numFmtId="0" fontId="7" fillId="0" borderId="0" xfId="0" applyFont="1" applyAlignment="1">
      <alignment vertical="top"/>
    </xf>
    <xf numFmtId="0" fontId="8" fillId="0" borderId="0" xfId="0" applyFont="1"/>
    <xf numFmtId="164" fontId="0" fillId="0" borderId="0" xfId="1" applyNumberFormat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B4" sqref="B4"/>
    </sheetView>
  </sheetViews>
  <sheetFormatPr defaultRowHeight="15" x14ac:dyDescent="0.25"/>
  <cols>
    <col min="1" max="1" width="20.5703125" bestFit="1" customWidth="1"/>
    <col min="2" max="3" width="16.85546875" bestFit="1" customWidth="1"/>
    <col min="7" max="8" width="16.85546875" bestFit="1" customWidth="1"/>
    <col min="9" max="9" width="13.42578125" bestFit="1" customWidth="1"/>
  </cols>
  <sheetData>
    <row r="1" spans="1:9" x14ac:dyDescent="0.25">
      <c r="B1" s="18" t="s">
        <v>50</v>
      </c>
      <c r="C1" s="18" t="s">
        <v>50</v>
      </c>
      <c r="D1" s="1"/>
      <c r="E1" s="1"/>
      <c r="F1" s="1"/>
      <c r="G1" s="18" t="s">
        <v>50</v>
      </c>
      <c r="H1" s="18" t="s">
        <v>50</v>
      </c>
      <c r="I1" s="1"/>
    </row>
    <row r="2" spans="1:9" x14ac:dyDescent="0.25">
      <c r="B2" s="18" t="s">
        <v>51</v>
      </c>
      <c r="C2" s="18" t="s">
        <v>46</v>
      </c>
      <c r="D2" s="19" t="s">
        <v>52</v>
      </c>
      <c r="E2" s="20" t="s">
        <v>4</v>
      </c>
      <c r="F2" s="1"/>
      <c r="G2" s="18" t="s">
        <v>51</v>
      </c>
      <c r="H2" s="18" t="s">
        <v>46</v>
      </c>
      <c r="I2" s="19" t="s">
        <v>53</v>
      </c>
    </row>
    <row r="3" spans="1:9" x14ac:dyDescent="0.25">
      <c r="A3" s="15" t="s">
        <v>37</v>
      </c>
    </row>
    <row r="4" spans="1:9" x14ac:dyDescent="0.25">
      <c r="A4" s="14" t="s">
        <v>6</v>
      </c>
      <c r="B4" s="1">
        <v>3279</v>
      </c>
      <c r="C4" s="1">
        <v>1375</v>
      </c>
      <c r="D4" s="21">
        <f>C4/B4</f>
        <v>0.41933516315949987</v>
      </c>
      <c r="E4" s="22">
        <v>0.25</v>
      </c>
      <c r="F4" s="1"/>
      <c r="G4" s="1">
        <v>2947</v>
      </c>
      <c r="H4" s="1">
        <v>1411</v>
      </c>
      <c r="I4" s="21">
        <f>H4/G4</f>
        <v>0.47879199185612487</v>
      </c>
    </row>
    <row r="5" spans="1:9" x14ac:dyDescent="0.25">
      <c r="A5" s="14" t="s">
        <v>8</v>
      </c>
      <c r="B5">
        <v>13</v>
      </c>
      <c r="C5">
        <v>13</v>
      </c>
      <c r="D5" s="21">
        <f t="shared" ref="D5:D31" si="0">C5/B5</f>
        <v>1</v>
      </c>
      <c r="E5" s="22">
        <v>0.25</v>
      </c>
      <c r="G5">
        <v>9</v>
      </c>
      <c r="H5">
        <v>11</v>
      </c>
      <c r="I5" s="21">
        <f t="shared" ref="I5:I31" si="1">H5/G5</f>
        <v>1.2222222222222223</v>
      </c>
    </row>
    <row r="6" spans="1:9" x14ac:dyDescent="0.25">
      <c r="A6" s="14" t="s">
        <v>9</v>
      </c>
      <c r="B6">
        <v>89</v>
      </c>
      <c r="C6">
        <v>34</v>
      </c>
      <c r="D6" s="21">
        <f t="shared" si="0"/>
        <v>0.38202247191011235</v>
      </c>
      <c r="E6" s="22">
        <v>0.25</v>
      </c>
      <c r="G6">
        <v>88</v>
      </c>
      <c r="H6">
        <v>38</v>
      </c>
      <c r="I6" s="21">
        <f t="shared" si="1"/>
        <v>0.43181818181818182</v>
      </c>
    </row>
    <row r="7" spans="1:9" x14ac:dyDescent="0.25">
      <c r="A7" s="14" t="s">
        <v>10</v>
      </c>
      <c r="B7">
        <v>2465</v>
      </c>
      <c r="C7">
        <v>1177</v>
      </c>
      <c r="D7" s="21">
        <f t="shared" si="0"/>
        <v>0.47748478701825559</v>
      </c>
      <c r="E7" s="22">
        <v>0.25</v>
      </c>
      <c r="G7">
        <v>2432</v>
      </c>
      <c r="H7">
        <v>1125</v>
      </c>
      <c r="I7" s="21">
        <f t="shared" si="1"/>
        <v>0.46258223684210525</v>
      </c>
    </row>
    <row r="8" spans="1:9" x14ac:dyDescent="0.25">
      <c r="A8" s="15" t="s">
        <v>11</v>
      </c>
      <c r="B8" s="23">
        <f>SUM(B4:B7)</f>
        <v>5846</v>
      </c>
      <c r="C8" s="23">
        <f>SUM(C4:C7)</f>
        <v>2599</v>
      </c>
      <c r="D8" s="24">
        <f t="shared" si="0"/>
        <v>0.44457748888128634</v>
      </c>
      <c r="E8" s="25">
        <v>0.25</v>
      </c>
      <c r="F8" s="23"/>
      <c r="G8" s="23">
        <f>SUM(G4:G7)</f>
        <v>5476</v>
      </c>
      <c r="H8" s="23">
        <f>SUM(H4:H7)</f>
        <v>2585</v>
      </c>
      <c r="I8" s="24">
        <f t="shared" si="1"/>
        <v>0.47205989773557339</v>
      </c>
    </row>
    <row r="9" spans="1:9" x14ac:dyDescent="0.25">
      <c r="A9" s="14" t="s">
        <v>12</v>
      </c>
      <c r="B9">
        <v>83</v>
      </c>
      <c r="C9">
        <v>37</v>
      </c>
      <c r="D9" s="21">
        <f t="shared" si="0"/>
        <v>0.44578313253012047</v>
      </c>
      <c r="E9" s="22">
        <v>0.25</v>
      </c>
      <c r="G9">
        <v>85</v>
      </c>
      <c r="H9">
        <v>35</v>
      </c>
      <c r="I9" s="21">
        <f t="shared" si="1"/>
        <v>0.41176470588235292</v>
      </c>
    </row>
    <row r="10" spans="1:9" x14ac:dyDescent="0.25">
      <c r="A10" s="14" t="s">
        <v>13</v>
      </c>
      <c r="B10">
        <v>483</v>
      </c>
      <c r="C10">
        <v>243</v>
      </c>
      <c r="D10" s="21">
        <f t="shared" si="0"/>
        <v>0.50310559006211175</v>
      </c>
      <c r="E10" s="22">
        <v>0.25</v>
      </c>
      <c r="G10">
        <v>485</v>
      </c>
      <c r="H10">
        <v>235</v>
      </c>
      <c r="I10" s="21">
        <f t="shared" si="1"/>
        <v>0.4845360824742268</v>
      </c>
    </row>
    <row r="11" spans="1:9" x14ac:dyDescent="0.25">
      <c r="A11" s="14" t="s">
        <v>14</v>
      </c>
      <c r="B11">
        <v>78</v>
      </c>
      <c r="C11">
        <v>53</v>
      </c>
      <c r="D11" s="21">
        <f t="shared" si="0"/>
        <v>0.67948717948717952</v>
      </c>
      <c r="E11" s="22">
        <v>0.25</v>
      </c>
      <c r="G11">
        <v>68</v>
      </c>
      <c r="H11">
        <v>44</v>
      </c>
      <c r="I11" s="21">
        <f t="shared" si="1"/>
        <v>0.6470588235294118</v>
      </c>
    </row>
    <row r="12" spans="1:9" x14ac:dyDescent="0.25">
      <c r="A12" s="14" t="s">
        <v>15</v>
      </c>
      <c r="B12">
        <v>4</v>
      </c>
      <c r="C12">
        <v>2</v>
      </c>
      <c r="D12" s="21">
        <f t="shared" si="0"/>
        <v>0.5</v>
      </c>
      <c r="E12" s="22">
        <v>0.25</v>
      </c>
      <c r="G12">
        <v>4</v>
      </c>
      <c r="H12">
        <v>2</v>
      </c>
      <c r="I12" s="21">
        <f t="shared" si="1"/>
        <v>0.5</v>
      </c>
    </row>
    <row r="13" spans="1:9" x14ac:dyDescent="0.25">
      <c r="A13" s="14" t="s">
        <v>16</v>
      </c>
      <c r="B13">
        <v>163</v>
      </c>
      <c r="C13">
        <v>88</v>
      </c>
      <c r="D13" s="21">
        <f t="shared" si="0"/>
        <v>0.53987730061349692</v>
      </c>
      <c r="E13" s="22">
        <v>0.25</v>
      </c>
      <c r="G13">
        <v>181</v>
      </c>
      <c r="H13">
        <v>83</v>
      </c>
      <c r="I13" s="21">
        <f t="shared" si="1"/>
        <v>0.4585635359116022</v>
      </c>
    </row>
    <row r="14" spans="1:9" x14ac:dyDescent="0.25">
      <c r="A14" s="15" t="s">
        <v>42</v>
      </c>
      <c r="B14" s="23">
        <f>SUM(B9:B13)</f>
        <v>811</v>
      </c>
      <c r="C14" s="23">
        <f>SUM(C9:C13)</f>
        <v>423</v>
      </c>
      <c r="D14" s="24">
        <f t="shared" si="0"/>
        <v>0.52157829839704073</v>
      </c>
      <c r="E14" s="25">
        <v>0.25</v>
      </c>
      <c r="F14" s="23"/>
      <c r="G14" s="23">
        <f>SUM(G9:G13)</f>
        <v>823</v>
      </c>
      <c r="H14" s="23">
        <f>SUM(H9:H13)</f>
        <v>399</v>
      </c>
      <c r="I14" s="24">
        <f t="shared" si="1"/>
        <v>0.48481166464155528</v>
      </c>
    </row>
    <row r="15" spans="1:9" x14ac:dyDescent="0.25">
      <c r="A15" s="14" t="s">
        <v>18</v>
      </c>
      <c r="B15">
        <v>200</v>
      </c>
      <c r="C15">
        <v>117</v>
      </c>
      <c r="D15" s="21">
        <f t="shared" si="0"/>
        <v>0.58499999999999996</v>
      </c>
      <c r="E15" s="22">
        <v>0.25</v>
      </c>
      <c r="G15">
        <v>207</v>
      </c>
      <c r="H15">
        <v>102</v>
      </c>
      <c r="I15" s="21">
        <f t="shared" si="1"/>
        <v>0.49275362318840582</v>
      </c>
    </row>
    <row r="16" spans="1:9" x14ac:dyDescent="0.25">
      <c r="A16" s="14" t="s">
        <v>19</v>
      </c>
      <c r="B16">
        <v>256</v>
      </c>
      <c r="C16">
        <v>119</v>
      </c>
      <c r="D16" s="21">
        <f t="shared" si="0"/>
        <v>0.46484375</v>
      </c>
      <c r="E16" s="22">
        <v>0.25</v>
      </c>
      <c r="G16">
        <v>363</v>
      </c>
      <c r="H16">
        <v>126</v>
      </c>
      <c r="I16" s="21">
        <f t="shared" si="1"/>
        <v>0.34710743801652894</v>
      </c>
    </row>
    <row r="17" spans="1:9" x14ac:dyDescent="0.25">
      <c r="A17" s="14" t="s">
        <v>20</v>
      </c>
      <c r="B17">
        <v>298</v>
      </c>
      <c r="C17">
        <v>124</v>
      </c>
      <c r="D17" s="21">
        <f t="shared" si="0"/>
        <v>0.41610738255033558</v>
      </c>
      <c r="E17" s="22">
        <v>0.25</v>
      </c>
      <c r="G17">
        <v>312</v>
      </c>
      <c r="H17">
        <v>131</v>
      </c>
      <c r="I17" s="21">
        <f t="shared" si="1"/>
        <v>0.41987179487179488</v>
      </c>
    </row>
    <row r="18" spans="1:9" x14ac:dyDescent="0.25">
      <c r="A18" s="14" t="s">
        <v>21</v>
      </c>
      <c r="B18">
        <v>460</v>
      </c>
      <c r="C18">
        <v>270</v>
      </c>
      <c r="D18" s="21">
        <f t="shared" si="0"/>
        <v>0.58695652173913049</v>
      </c>
      <c r="E18" s="22">
        <v>0.25</v>
      </c>
      <c r="G18">
        <v>511</v>
      </c>
      <c r="H18">
        <v>291</v>
      </c>
      <c r="I18" s="21">
        <f t="shared" si="1"/>
        <v>0.56947162426614484</v>
      </c>
    </row>
    <row r="19" spans="1:9" x14ac:dyDescent="0.25">
      <c r="A19" s="14" t="s">
        <v>22</v>
      </c>
      <c r="B19">
        <v>88</v>
      </c>
      <c r="C19">
        <v>35</v>
      </c>
      <c r="D19" s="21">
        <f t="shared" si="0"/>
        <v>0.39772727272727271</v>
      </c>
      <c r="E19" s="22">
        <v>0.25</v>
      </c>
      <c r="G19">
        <v>85</v>
      </c>
      <c r="H19">
        <v>38</v>
      </c>
      <c r="I19" s="21">
        <f t="shared" si="1"/>
        <v>0.44705882352941179</v>
      </c>
    </row>
    <row r="20" spans="1:9" x14ac:dyDescent="0.25">
      <c r="A20" s="14" t="s">
        <v>23</v>
      </c>
      <c r="B20">
        <v>83</v>
      </c>
      <c r="C20">
        <v>51</v>
      </c>
      <c r="D20" s="21">
        <f t="shared" si="0"/>
        <v>0.61445783132530118</v>
      </c>
      <c r="E20" s="22">
        <v>0.25</v>
      </c>
      <c r="G20">
        <v>119</v>
      </c>
      <c r="H20">
        <v>50</v>
      </c>
      <c r="I20" s="21">
        <f t="shared" si="1"/>
        <v>0.42016806722689076</v>
      </c>
    </row>
    <row r="21" spans="1:9" x14ac:dyDescent="0.25">
      <c r="A21" s="14" t="s">
        <v>24</v>
      </c>
      <c r="B21">
        <v>22</v>
      </c>
      <c r="C21">
        <v>8</v>
      </c>
      <c r="D21" s="21">
        <f t="shared" si="0"/>
        <v>0.36363636363636365</v>
      </c>
      <c r="E21" s="22">
        <v>0.25</v>
      </c>
      <c r="G21">
        <v>20</v>
      </c>
      <c r="H21">
        <v>12</v>
      </c>
      <c r="I21" s="21">
        <f t="shared" si="1"/>
        <v>0.6</v>
      </c>
    </row>
    <row r="22" spans="1:9" x14ac:dyDescent="0.25">
      <c r="A22" s="15" t="s">
        <v>43</v>
      </c>
      <c r="B22" s="23">
        <f>SUM(B15:B21)</f>
        <v>1407</v>
      </c>
      <c r="C22" s="23">
        <f>SUM(C15:C21)</f>
        <v>724</v>
      </c>
      <c r="D22" s="24">
        <f t="shared" si="0"/>
        <v>0.51457000710732059</v>
      </c>
      <c r="E22" s="25">
        <v>0.25</v>
      </c>
      <c r="F22" s="23"/>
      <c r="G22" s="23">
        <f>SUM(G15:G21)</f>
        <v>1617</v>
      </c>
      <c r="H22" s="23">
        <f>SUM(H15:H21)</f>
        <v>750</v>
      </c>
      <c r="I22" s="24">
        <f t="shared" si="1"/>
        <v>0.46382189239332094</v>
      </c>
    </row>
    <row r="23" spans="1:9" x14ac:dyDescent="0.25">
      <c r="A23" s="14" t="s">
        <v>26</v>
      </c>
      <c r="B23">
        <v>173</v>
      </c>
      <c r="C23">
        <v>61</v>
      </c>
      <c r="D23" s="21">
        <f t="shared" si="0"/>
        <v>0.35260115606936415</v>
      </c>
      <c r="E23" s="22">
        <v>0.25</v>
      </c>
      <c r="G23">
        <v>219</v>
      </c>
      <c r="H23">
        <v>69</v>
      </c>
      <c r="I23" s="21">
        <f t="shared" si="1"/>
        <v>0.31506849315068491</v>
      </c>
    </row>
    <row r="24" spans="1:9" x14ac:dyDescent="0.25">
      <c r="A24" s="14" t="s">
        <v>27</v>
      </c>
      <c r="B24">
        <v>4</v>
      </c>
      <c r="C24">
        <v>3</v>
      </c>
      <c r="D24" s="21">
        <f t="shared" si="0"/>
        <v>0.75</v>
      </c>
      <c r="E24" s="22">
        <v>0.25</v>
      </c>
      <c r="G24">
        <v>2</v>
      </c>
      <c r="H24">
        <v>2</v>
      </c>
      <c r="I24" s="21">
        <f t="shared" si="1"/>
        <v>1</v>
      </c>
    </row>
    <row r="25" spans="1:9" x14ac:dyDescent="0.25">
      <c r="A25" s="14" t="s">
        <v>28</v>
      </c>
      <c r="B25">
        <v>119</v>
      </c>
      <c r="C25">
        <v>79</v>
      </c>
      <c r="D25" s="21">
        <f t="shared" si="0"/>
        <v>0.66386554621848737</v>
      </c>
      <c r="E25" s="22">
        <v>0.25</v>
      </c>
      <c r="G25">
        <v>201</v>
      </c>
      <c r="H25">
        <v>95</v>
      </c>
      <c r="I25" s="21">
        <f t="shared" si="1"/>
        <v>0.47263681592039802</v>
      </c>
    </row>
    <row r="26" spans="1:9" x14ac:dyDescent="0.25">
      <c r="A26" s="14" t="s">
        <v>29</v>
      </c>
      <c r="B26">
        <v>0</v>
      </c>
      <c r="C26">
        <v>5</v>
      </c>
      <c r="D26" s="21">
        <f>IFERROR(C26/B26,0)</f>
        <v>0</v>
      </c>
      <c r="E26" s="22">
        <v>0.25</v>
      </c>
      <c r="G26">
        <v>2</v>
      </c>
      <c r="H26">
        <v>6</v>
      </c>
      <c r="I26" s="21">
        <f t="shared" si="1"/>
        <v>3</v>
      </c>
    </row>
    <row r="27" spans="1:9" x14ac:dyDescent="0.25">
      <c r="A27" s="14" t="s">
        <v>30</v>
      </c>
      <c r="B27">
        <v>7</v>
      </c>
      <c r="C27">
        <v>9</v>
      </c>
      <c r="D27" s="21">
        <f t="shared" si="0"/>
        <v>1.2857142857142858</v>
      </c>
      <c r="E27" s="22">
        <v>0.25</v>
      </c>
      <c r="G27">
        <v>15</v>
      </c>
      <c r="H27">
        <v>12</v>
      </c>
      <c r="I27" s="21">
        <f t="shared" si="1"/>
        <v>0.8</v>
      </c>
    </row>
    <row r="28" spans="1:9" x14ac:dyDescent="0.25">
      <c r="A28" s="14" t="s">
        <v>31</v>
      </c>
      <c r="B28">
        <v>81</v>
      </c>
      <c r="C28">
        <v>39</v>
      </c>
      <c r="D28" s="21">
        <f t="shared" si="0"/>
        <v>0.48148148148148145</v>
      </c>
      <c r="E28" s="22">
        <v>0.25</v>
      </c>
      <c r="G28">
        <v>131</v>
      </c>
      <c r="H28">
        <v>49</v>
      </c>
      <c r="I28" s="21">
        <f t="shared" si="1"/>
        <v>0.37404580152671757</v>
      </c>
    </row>
    <row r="29" spans="1:9" x14ac:dyDescent="0.25">
      <c r="A29" s="14" t="s">
        <v>32</v>
      </c>
      <c r="B29">
        <v>120</v>
      </c>
      <c r="C29">
        <v>65</v>
      </c>
      <c r="D29" s="21">
        <f t="shared" si="0"/>
        <v>0.54166666666666663</v>
      </c>
      <c r="E29" s="22">
        <v>0.25</v>
      </c>
      <c r="G29">
        <v>156</v>
      </c>
      <c r="H29">
        <v>57</v>
      </c>
      <c r="I29" s="21">
        <f t="shared" si="1"/>
        <v>0.36538461538461536</v>
      </c>
    </row>
    <row r="30" spans="1:9" x14ac:dyDescent="0.25">
      <c r="A30" s="15" t="s">
        <v>44</v>
      </c>
      <c r="B30" s="23">
        <f>SUM(B23:B29)</f>
        <v>504</v>
      </c>
      <c r="C30" s="23">
        <f>SUM(C23:C29)</f>
        <v>261</v>
      </c>
      <c r="D30" s="24">
        <f t="shared" si="0"/>
        <v>0.5178571428571429</v>
      </c>
      <c r="E30" s="25">
        <v>0.25</v>
      </c>
      <c r="F30" s="23"/>
      <c r="G30" s="23">
        <f>SUM(G23:G29)</f>
        <v>726</v>
      </c>
      <c r="H30" s="23">
        <f>SUM(H23:H29)</f>
        <v>290</v>
      </c>
      <c r="I30" s="24">
        <f t="shared" si="1"/>
        <v>0.39944903581267216</v>
      </c>
    </row>
    <row r="31" spans="1:9" x14ac:dyDescent="0.25">
      <c r="A31" s="15" t="s">
        <v>34</v>
      </c>
      <c r="B31" s="23">
        <f>+B30+B22+B14+B8</f>
        <v>8568</v>
      </c>
      <c r="C31" s="23">
        <f>+C30+C22+C14+C8</f>
        <v>4007</v>
      </c>
      <c r="D31" s="24">
        <f t="shared" si="0"/>
        <v>0.46767040149393091</v>
      </c>
      <c r="E31" s="25">
        <v>0.25</v>
      </c>
      <c r="F31" s="23"/>
      <c r="G31" s="23">
        <f>+G30+G22+G14+G8</f>
        <v>8642</v>
      </c>
      <c r="H31" s="23">
        <f>+H30+H22+H14+H8</f>
        <v>4024</v>
      </c>
      <c r="I31" s="24">
        <f t="shared" si="1"/>
        <v>0.46563295533441335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E899-93AA-4182-946C-FA7227CCDF69}">
  <dimension ref="A1:B47"/>
  <sheetViews>
    <sheetView tabSelected="1" workbookViewId="0">
      <selection activeCell="E17" sqref="E17"/>
    </sheetView>
  </sheetViews>
  <sheetFormatPr defaultRowHeight="15" x14ac:dyDescent="0.25"/>
  <cols>
    <col min="1" max="1" width="26.85546875" bestFit="1" customWidth="1"/>
  </cols>
  <sheetData>
    <row r="1" spans="1:2" x14ac:dyDescent="0.25">
      <c r="A1" s="23" t="s">
        <v>136</v>
      </c>
    </row>
    <row r="2" spans="1:2" x14ac:dyDescent="0.25">
      <c r="A2" t="s">
        <v>85</v>
      </c>
      <c r="B2">
        <v>3426039</v>
      </c>
    </row>
    <row r="3" spans="1:2" x14ac:dyDescent="0.25">
      <c r="A3" t="s">
        <v>87</v>
      </c>
      <c r="B3">
        <v>112390</v>
      </c>
    </row>
    <row r="4" spans="1:2" x14ac:dyDescent="0.25">
      <c r="A4" t="s">
        <v>89</v>
      </c>
      <c r="B4">
        <v>177295</v>
      </c>
    </row>
    <row r="5" spans="1:2" x14ac:dyDescent="0.25">
      <c r="A5" t="s">
        <v>88</v>
      </c>
      <c r="B5">
        <v>2379825</v>
      </c>
    </row>
    <row r="6" spans="1:2" x14ac:dyDescent="0.25">
      <c r="A6" t="s">
        <v>132</v>
      </c>
      <c r="B6">
        <v>241143</v>
      </c>
    </row>
    <row r="7" spans="1:2" x14ac:dyDescent="0.25">
      <c r="A7" t="s">
        <v>92</v>
      </c>
      <c r="B7">
        <v>1029980</v>
      </c>
    </row>
    <row r="8" spans="1:2" x14ac:dyDescent="0.25">
      <c r="A8" t="s">
        <v>104</v>
      </c>
      <c r="B8">
        <v>1909647</v>
      </c>
    </row>
    <row r="9" spans="1:2" x14ac:dyDescent="0.25">
      <c r="A9" t="s">
        <v>103</v>
      </c>
      <c r="B9">
        <v>10986173</v>
      </c>
    </row>
    <row r="10" spans="1:2" x14ac:dyDescent="0.25">
      <c r="A10" t="s">
        <v>91</v>
      </c>
      <c r="B10">
        <v>10194503</v>
      </c>
    </row>
    <row r="11" spans="1:2" x14ac:dyDescent="0.25">
      <c r="A11" t="s">
        <v>105</v>
      </c>
      <c r="B11">
        <v>45050</v>
      </c>
    </row>
    <row r="12" spans="1:2" x14ac:dyDescent="0.25">
      <c r="A12" t="s">
        <v>107</v>
      </c>
      <c r="B12">
        <v>1613443</v>
      </c>
    </row>
    <row r="13" spans="1:2" x14ac:dyDescent="0.25">
      <c r="A13" t="s">
        <v>93</v>
      </c>
      <c r="B13">
        <v>1555</v>
      </c>
    </row>
    <row r="14" spans="1:2" x14ac:dyDescent="0.25">
      <c r="A14" t="s">
        <v>94</v>
      </c>
      <c r="B14">
        <v>43023675</v>
      </c>
    </row>
    <row r="15" spans="1:2" x14ac:dyDescent="0.25">
      <c r="A15" t="s">
        <v>111</v>
      </c>
      <c r="B15">
        <v>1201350</v>
      </c>
    </row>
    <row r="16" spans="1:2" x14ac:dyDescent="0.25">
      <c r="A16" t="s">
        <v>116</v>
      </c>
      <c r="B16">
        <v>753460</v>
      </c>
    </row>
    <row r="17" spans="1:2" x14ac:dyDescent="0.25">
      <c r="A17" t="s">
        <v>114</v>
      </c>
      <c r="B17">
        <v>1111350</v>
      </c>
    </row>
    <row r="18" spans="1:2" x14ac:dyDescent="0.25">
      <c r="A18" t="s">
        <v>112</v>
      </c>
      <c r="B18">
        <v>2847974</v>
      </c>
    </row>
    <row r="19" spans="1:2" x14ac:dyDescent="0.25">
      <c r="A19" t="s">
        <v>115</v>
      </c>
      <c r="B19">
        <v>132844</v>
      </c>
    </row>
    <row r="20" spans="1:2" x14ac:dyDescent="0.25">
      <c r="A20" t="s">
        <v>95</v>
      </c>
      <c r="B20">
        <v>315617</v>
      </c>
    </row>
    <row r="21" spans="1:2" x14ac:dyDescent="0.25">
      <c r="A21" t="s">
        <v>122</v>
      </c>
      <c r="B21">
        <v>16364</v>
      </c>
    </row>
    <row r="22" spans="1:2" x14ac:dyDescent="0.25">
      <c r="A22" t="s">
        <v>97</v>
      </c>
      <c r="B22">
        <v>2293683</v>
      </c>
    </row>
    <row r="23" spans="1:2" x14ac:dyDescent="0.25">
      <c r="A23" t="s">
        <v>121</v>
      </c>
      <c r="B23">
        <v>801645</v>
      </c>
    </row>
    <row r="24" spans="1:2" x14ac:dyDescent="0.25">
      <c r="A24" t="s">
        <v>98</v>
      </c>
      <c r="B24">
        <v>111914</v>
      </c>
    </row>
    <row r="47" spans="1:1" x14ac:dyDescent="0.25">
      <c r="A47" s="23" t="s">
        <v>136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ED66-B53C-4A9D-8001-1A34E0814777}">
  <dimension ref="A1:B94"/>
  <sheetViews>
    <sheetView topLeftCell="A62" workbookViewId="0">
      <selection activeCell="A62" sqref="A62"/>
    </sheetView>
  </sheetViews>
  <sheetFormatPr defaultRowHeight="15" x14ac:dyDescent="0.25"/>
  <sheetData>
    <row r="1" spans="1:2" x14ac:dyDescent="0.25">
      <c r="A1" s="23" t="s">
        <v>45</v>
      </c>
    </row>
    <row r="2" spans="1:2" x14ac:dyDescent="0.25">
      <c r="A2" t="s">
        <v>86</v>
      </c>
      <c r="B2">
        <v>7527598</v>
      </c>
    </row>
    <row r="3" spans="1:2" x14ac:dyDescent="0.25">
      <c r="A3" t="s">
        <v>85</v>
      </c>
      <c r="B3">
        <v>3969816.25</v>
      </c>
    </row>
    <row r="4" spans="1:2" x14ac:dyDescent="0.25">
      <c r="A4" t="s">
        <v>87</v>
      </c>
      <c r="B4">
        <v>1442519</v>
      </c>
    </row>
    <row r="5" spans="1:2" x14ac:dyDescent="0.25">
      <c r="A5" t="s">
        <v>101</v>
      </c>
      <c r="B5">
        <v>409405</v>
      </c>
    </row>
    <row r="6" spans="1:2" x14ac:dyDescent="0.25">
      <c r="A6" t="s">
        <v>102</v>
      </c>
      <c r="B6">
        <v>412865</v>
      </c>
    </row>
    <row r="7" spans="1:2" x14ac:dyDescent="0.25">
      <c r="A7" t="s">
        <v>89</v>
      </c>
      <c r="B7">
        <v>4816199.9999999898</v>
      </c>
    </row>
    <row r="8" spans="1:2" x14ac:dyDescent="0.25">
      <c r="A8" t="s">
        <v>88</v>
      </c>
      <c r="B8">
        <v>-262324</v>
      </c>
    </row>
    <row r="9" spans="1:2" x14ac:dyDescent="0.25">
      <c r="A9" t="s">
        <v>90</v>
      </c>
      <c r="B9">
        <v>73129</v>
      </c>
    </row>
    <row r="10" spans="1:2" x14ac:dyDescent="0.25">
      <c r="A10" t="s">
        <v>91</v>
      </c>
      <c r="B10">
        <v>49224537</v>
      </c>
    </row>
    <row r="11" spans="1:2" x14ac:dyDescent="0.25">
      <c r="A11" t="s">
        <v>92</v>
      </c>
      <c r="B11">
        <v>2951966</v>
      </c>
    </row>
    <row r="12" spans="1:2" x14ac:dyDescent="0.25">
      <c r="A12" t="s">
        <v>103</v>
      </c>
      <c r="B12">
        <v>1408451</v>
      </c>
    </row>
    <row r="13" spans="1:2" x14ac:dyDescent="0.25">
      <c r="A13" t="s">
        <v>106</v>
      </c>
      <c r="B13">
        <v>513984</v>
      </c>
    </row>
    <row r="14" spans="1:2" x14ac:dyDescent="0.25">
      <c r="A14" t="s">
        <v>104</v>
      </c>
      <c r="B14">
        <v>2236559</v>
      </c>
    </row>
    <row r="15" spans="1:2" x14ac:dyDescent="0.25">
      <c r="A15" t="s">
        <v>109</v>
      </c>
      <c r="B15">
        <v>3855401.6</v>
      </c>
    </row>
    <row r="16" spans="1:2" x14ac:dyDescent="0.25">
      <c r="A16" t="s">
        <v>107</v>
      </c>
      <c r="B16">
        <v>2181903.75</v>
      </c>
    </row>
    <row r="17" spans="1:2" x14ac:dyDescent="0.25">
      <c r="A17" t="s">
        <v>108</v>
      </c>
      <c r="B17">
        <v>44472</v>
      </c>
    </row>
    <row r="18" spans="1:2" x14ac:dyDescent="0.25">
      <c r="A18" t="s">
        <v>93</v>
      </c>
      <c r="B18">
        <v>36727376.649999999</v>
      </c>
    </row>
    <row r="19" spans="1:2" x14ac:dyDescent="0.25">
      <c r="A19" t="s">
        <v>111</v>
      </c>
      <c r="B19">
        <v>1870013.2</v>
      </c>
    </row>
    <row r="20" spans="1:2" x14ac:dyDescent="0.25">
      <c r="A20" t="s">
        <v>94</v>
      </c>
      <c r="B20">
        <v>5471909.2000000002</v>
      </c>
    </row>
    <row r="21" spans="1:2" x14ac:dyDescent="0.25">
      <c r="A21" t="s">
        <v>112</v>
      </c>
      <c r="B21">
        <v>131717109.999999</v>
      </c>
    </row>
    <row r="22" spans="1:2" x14ac:dyDescent="0.25">
      <c r="A22" t="s">
        <v>115</v>
      </c>
      <c r="B22">
        <v>1095333</v>
      </c>
    </row>
    <row r="23" spans="1:2" x14ac:dyDescent="0.25">
      <c r="A23" t="s">
        <v>95</v>
      </c>
      <c r="B23">
        <v>6964662.4900000002</v>
      </c>
    </row>
    <row r="24" spans="1:2" x14ac:dyDescent="0.25">
      <c r="A24" t="s">
        <v>96</v>
      </c>
      <c r="B24">
        <v>650929</v>
      </c>
    </row>
    <row r="25" spans="1:2" x14ac:dyDescent="0.25">
      <c r="A25" t="s">
        <v>114</v>
      </c>
      <c r="B25">
        <v>21865</v>
      </c>
    </row>
    <row r="26" spans="1:2" x14ac:dyDescent="0.25">
      <c r="A26" t="s">
        <v>113</v>
      </c>
      <c r="B26">
        <v>54627</v>
      </c>
    </row>
    <row r="27" spans="1:2" x14ac:dyDescent="0.25">
      <c r="A27" t="s">
        <v>116</v>
      </c>
      <c r="B27">
        <v>153549</v>
      </c>
    </row>
    <row r="28" spans="1:2" x14ac:dyDescent="0.25">
      <c r="A28" t="s">
        <v>97</v>
      </c>
      <c r="B28">
        <v>1653427</v>
      </c>
    </row>
    <row r="29" spans="1:2" x14ac:dyDescent="0.25">
      <c r="A29" t="s">
        <v>98</v>
      </c>
      <c r="B29">
        <v>73885697.099999994</v>
      </c>
    </row>
    <row r="31" spans="1:2" x14ac:dyDescent="0.25">
      <c r="A31" t="s">
        <v>137</v>
      </c>
    </row>
    <row r="32" spans="1:2" x14ac:dyDescent="0.25">
      <c r="A32" t="s">
        <v>86</v>
      </c>
      <c r="B32">
        <v>3803878</v>
      </c>
    </row>
    <row r="33" spans="1:2" x14ac:dyDescent="0.25">
      <c r="A33" t="s">
        <v>85</v>
      </c>
      <c r="B33">
        <v>3401622.6</v>
      </c>
    </row>
    <row r="34" spans="1:2" x14ac:dyDescent="0.25">
      <c r="A34" t="s">
        <v>100</v>
      </c>
      <c r="B34">
        <v>1206101</v>
      </c>
    </row>
    <row r="35" spans="1:2" x14ac:dyDescent="0.25">
      <c r="A35" t="s">
        <v>87</v>
      </c>
      <c r="B35">
        <v>554589.35</v>
      </c>
    </row>
    <row r="36" spans="1:2" x14ac:dyDescent="0.25">
      <c r="A36" t="s">
        <v>101</v>
      </c>
      <c r="B36">
        <v>40000</v>
      </c>
    </row>
    <row r="37" spans="1:2" x14ac:dyDescent="0.25">
      <c r="A37" t="s">
        <v>123</v>
      </c>
      <c r="B37">
        <v>1</v>
      </c>
    </row>
    <row r="38" spans="1:2" x14ac:dyDescent="0.25">
      <c r="A38" t="s">
        <v>88</v>
      </c>
      <c r="B38">
        <v>2936257</v>
      </c>
    </row>
    <row r="39" spans="1:2" x14ac:dyDescent="0.25">
      <c r="A39" t="s">
        <v>89</v>
      </c>
      <c r="B39">
        <v>114799059</v>
      </c>
    </row>
    <row r="40" spans="1:2" x14ac:dyDescent="0.25">
      <c r="A40" t="s">
        <v>102</v>
      </c>
      <c r="B40">
        <v>809734.65</v>
      </c>
    </row>
    <row r="41" spans="1:2" x14ac:dyDescent="0.25">
      <c r="A41" t="s">
        <v>90</v>
      </c>
      <c r="B41">
        <v>72500</v>
      </c>
    </row>
    <row r="42" spans="1:2" x14ac:dyDescent="0.25">
      <c r="A42" t="s">
        <v>91</v>
      </c>
      <c r="B42">
        <v>38003027</v>
      </c>
    </row>
    <row r="43" spans="1:2" x14ac:dyDescent="0.25">
      <c r="A43" t="s">
        <v>92</v>
      </c>
      <c r="B43">
        <v>6090918.5</v>
      </c>
    </row>
    <row r="44" spans="1:2" x14ac:dyDescent="0.25">
      <c r="A44" t="s">
        <v>103</v>
      </c>
      <c r="B44">
        <v>1333029</v>
      </c>
    </row>
    <row r="45" spans="1:2" x14ac:dyDescent="0.25">
      <c r="A45" t="s">
        <v>104</v>
      </c>
      <c r="B45">
        <v>3500</v>
      </c>
    </row>
    <row r="46" spans="1:2" x14ac:dyDescent="0.25">
      <c r="A46" t="s">
        <v>106</v>
      </c>
      <c r="B46">
        <v>4235078</v>
      </c>
    </row>
    <row r="47" spans="1:2" x14ac:dyDescent="0.25">
      <c r="A47" t="s">
        <v>105</v>
      </c>
      <c r="B47">
        <v>25000</v>
      </c>
    </row>
    <row r="48" spans="1:2" x14ac:dyDescent="0.25">
      <c r="A48" t="s">
        <v>109</v>
      </c>
      <c r="B48">
        <v>3234432.51</v>
      </c>
    </row>
    <row r="49" spans="1:2" x14ac:dyDescent="0.25">
      <c r="A49" t="s">
        <v>107</v>
      </c>
      <c r="B49">
        <v>2088900.15</v>
      </c>
    </row>
    <row r="50" spans="1:2" x14ac:dyDescent="0.25">
      <c r="A50" t="s">
        <v>108</v>
      </c>
      <c r="B50">
        <v>1230398.5900000001</v>
      </c>
    </row>
    <row r="51" spans="1:2" x14ac:dyDescent="0.25">
      <c r="A51" t="s">
        <v>110</v>
      </c>
      <c r="B51">
        <v>135000</v>
      </c>
    </row>
    <row r="52" spans="1:2" x14ac:dyDescent="0.25">
      <c r="A52" t="s">
        <v>93</v>
      </c>
      <c r="B52">
        <v>2849813.25</v>
      </c>
    </row>
    <row r="53" spans="1:2" x14ac:dyDescent="0.25">
      <c r="A53" t="s">
        <v>95</v>
      </c>
      <c r="B53">
        <v>10050424.449999999</v>
      </c>
    </row>
    <row r="54" spans="1:2" x14ac:dyDescent="0.25">
      <c r="A54" t="s">
        <v>115</v>
      </c>
      <c r="B54">
        <v>743500</v>
      </c>
    </row>
    <row r="55" spans="1:2" x14ac:dyDescent="0.25">
      <c r="A55" t="s">
        <v>112</v>
      </c>
      <c r="B55">
        <v>141103666</v>
      </c>
    </row>
    <row r="56" spans="1:2" x14ac:dyDescent="0.25">
      <c r="A56" t="s">
        <v>96</v>
      </c>
      <c r="B56">
        <v>1553000</v>
      </c>
    </row>
    <row r="57" spans="1:2" x14ac:dyDescent="0.25">
      <c r="A57" t="s">
        <v>94</v>
      </c>
      <c r="B57">
        <v>5031925.55</v>
      </c>
    </row>
    <row r="58" spans="1:2" x14ac:dyDescent="0.25">
      <c r="A58" t="s">
        <v>111</v>
      </c>
      <c r="B58">
        <v>2206913</v>
      </c>
    </row>
    <row r="59" spans="1:2" x14ac:dyDescent="0.25">
      <c r="A59" t="s">
        <v>113</v>
      </c>
      <c r="B59">
        <v>573570</v>
      </c>
    </row>
    <row r="60" spans="1:2" x14ac:dyDescent="0.25">
      <c r="A60" t="s">
        <v>114</v>
      </c>
      <c r="B60">
        <v>56885</v>
      </c>
    </row>
    <row r="61" spans="1:2" x14ac:dyDescent="0.25">
      <c r="A61" t="s">
        <v>116</v>
      </c>
      <c r="B61">
        <v>55000</v>
      </c>
    </row>
    <row r="62" spans="1:2" x14ac:dyDescent="0.25">
      <c r="A62" t="s">
        <v>98</v>
      </c>
      <c r="B62">
        <v>94458566.349999994</v>
      </c>
    </row>
    <row r="63" spans="1:2" x14ac:dyDescent="0.25">
      <c r="A63" t="s">
        <v>97</v>
      </c>
      <c r="B63">
        <v>6351126.9100000001</v>
      </c>
    </row>
    <row r="65" spans="1:2" x14ac:dyDescent="0.25">
      <c r="A65" s="23" t="s">
        <v>47</v>
      </c>
    </row>
    <row r="66" spans="1:2" x14ac:dyDescent="0.25">
      <c r="A66" t="s">
        <v>86</v>
      </c>
      <c r="B66">
        <v>-9374</v>
      </c>
    </row>
    <row r="67" spans="1:2" x14ac:dyDescent="0.25">
      <c r="A67" t="s">
        <v>85</v>
      </c>
      <c r="B67">
        <v>2112313.7999999998</v>
      </c>
    </row>
    <row r="68" spans="1:2" x14ac:dyDescent="0.25">
      <c r="A68" t="s">
        <v>100</v>
      </c>
      <c r="B68">
        <v>1206101</v>
      </c>
    </row>
    <row r="69" spans="1:2" x14ac:dyDescent="0.25">
      <c r="A69" t="s">
        <v>87</v>
      </c>
      <c r="B69">
        <v>190518.35</v>
      </c>
    </row>
    <row r="70" spans="1:2" x14ac:dyDescent="0.25">
      <c r="A70" t="s">
        <v>123</v>
      </c>
      <c r="B70">
        <v>1</v>
      </c>
    </row>
    <row r="71" spans="1:2" x14ac:dyDescent="0.25">
      <c r="A71" t="s">
        <v>88</v>
      </c>
      <c r="B71">
        <v>2227954</v>
      </c>
    </row>
    <row r="72" spans="1:2" x14ac:dyDescent="0.25">
      <c r="A72" t="s">
        <v>89</v>
      </c>
      <c r="B72">
        <v>767995</v>
      </c>
    </row>
    <row r="73" spans="1:2" x14ac:dyDescent="0.25">
      <c r="A73" t="s">
        <v>102</v>
      </c>
      <c r="B73">
        <v>812704.65</v>
      </c>
    </row>
    <row r="74" spans="1:2" x14ac:dyDescent="0.25">
      <c r="A74" t="s">
        <v>91</v>
      </c>
      <c r="B74">
        <v>4892129</v>
      </c>
    </row>
    <row r="75" spans="1:2" x14ac:dyDescent="0.25">
      <c r="A75" t="s">
        <v>92</v>
      </c>
      <c r="B75">
        <v>4013106.5</v>
      </c>
    </row>
    <row r="76" spans="1:2" x14ac:dyDescent="0.25">
      <c r="A76" t="s">
        <v>103</v>
      </c>
      <c r="B76">
        <v>284958</v>
      </c>
    </row>
    <row r="77" spans="1:2" x14ac:dyDescent="0.25">
      <c r="A77" t="s">
        <v>105</v>
      </c>
      <c r="B77">
        <v>25000</v>
      </c>
    </row>
    <row r="78" spans="1:2" x14ac:dyDescent="0.25">
      <c r="A78" t="s">
        <v>104</v>
      </c>
      <c r="B78">
        <v>-1851</v>
      </c>
    </row>
    <row r="79" spans="1:2" x14ac:dyDescent="0.25">
      <c r="A79" t="s">
        <v>109</v>
      </c>
      <c r="B79">
        <v>3265914.39</v>
      </c>
    </row>
    <row r="80" spans="1:2" x14ac:dyDescent="0.25">
      <c r="A80" t="s">
        <v>107</v>
      </c>
      <c r="B80">
        <v>1992677.65</v>
      </c>
    </row>
    <row r="81" spans="1:2" x14ac:dyDescent="0.25">
      <c r="A81" t="s">
        <v>108</v>
      </c>
      <c r="B81">
        <v>1230398.5900000001</v>
      </c>
    </row>
    <row r="82" spans="1:2" x14ac:dyDescent="0.25">
      <c r="A82" t="s">
        <v>110</v>
      </c>
      <c r="B82">
        <v>6000</v>
      </c>
    </row>
    <row r="83" spans="1:2" x14ac:dyDescent="0.25">
      <c r="A83" t="s">
        <v>93</v>
      </c>
      <c r="B83">
        <v>1178643.55</v>
      </c>
    </row>
    <row r="84" spans="1:2" x14ac:dyDescent="0.25">
      <c r="A84" t="s">
        <v>95</v>
      </c>
      <c r="B84">
        <v>6583651.2400000002</v>
      </c>
    </row>
    <row r="85" spans="1:2" x14ac:dyDescent="0.25">
      <c r="A85" t="s">
        <v>112</v>
      </c>
      <c r="B85">
        <v>138302395</v>
      </c>
    </row>
    <row r="86" spans="1:2" x14ac:dyDescent="0.25">
      <c r="A86" t="s">
        <v>115</v>
      </c>
      <c r="B86">
        <v>119297</v>
      </c>
    </row>
    <row r="87" spans="1:2" x14ac:dyDescent="0.25">
      <c r="A87" t="s">
        <v>94</v>
      </c>
      <c r="B87">
        <v>4393638.7</v>
      </c>
    </row>
    <row r="88" spans="1:2" x14ac:dyDescent="0.25">
      <c r="A88" t="s">
        <v>111</v>
      </c>
      <c r="B88">
        <v>1304069.8</v>
      </c>
    </row>
    <row r="89" spans="1:2" x14ac:dyDescent="0.25">
      <c r="A89" t="s">
        <v>96</v>
      </c>
      <c r="B89">
        <v>73049</v>
      </c>
    </row>
    <row r="90" spans="1:2" x14ac:dyDescent="0.25">
      <c r="A90" t="s">
        <v>114</v>
      </c>
      <c r="B90">
        <v>-565</v>
      </c>
    </row>
    <row r="91" spans="1:2" x14ac:dyDescent="0.25">
      <c r="A91" t="s">
        <v>116</v>
      </c>
      <c r="B91">
        <v>27446</v>
      </c>
    </row>
    <row r="92" spans="1:2" x14ac:dyDescent="0.25">
      <c r="A92" t="s">
        <v>113</v>
      </c>
      <c r="B92">
        <v>7358</v>
      </c>
    </row>
    <row r="93" spans="1:2" x14ac:dyDescent="0.25">
      <c r="A93" t="s">
        <v>98</v>
      </c>
      <c r="B93">
        <v>81507953.75</v>
      </c>
    </row>
    <row r="94" spans="1:2" x14ac:dyDescent="0.25">
      <c r="A94" t="s">
        <v>97</v>
      </c>
      <c r="B94">
        <v>2628150.16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4CDD-2D0E-4CEB-B59D-358491637F18}">
  <dimension ref="A1:C17"/>
  <sheetViews>
    <sheetView workbookViewId="0">
      <selection activeCell="B15" sqref="B15"/>
    </sheetView>
  </sheetViews>
  <sheetFormatPr defaultRowHeight="15" x14ac:dyDescent="0.25"/>
  <cols>
    <col min="1" max="1" width="45.28515625" bestFit="1" customWidth="1"/>
  </cols>
  <sheetData>
    <row r="1" spans="1:3" x14ac:dyDescent="0.25">
      <c r="A1" t="s">
        <v>138</v>
      </c>
      <c r="B1" t="s">
        <v>139</v>
      </c>
      <c r="C1">
        <v>28</v>
      </c>
    </row>
    <row r="2" spans="1:3" x14ac:dyDescent="0.25">
      <c r="A2" t="s">
        <v>140</v>
      </c>
      <c r="B2" t="s">
        <v>141</v>
      </c>
      <c r="C2">
        <v>2</v>
      </c>
    </row>
    <row r="3" spans="1:3" x14ac:dyDescent="0.25">
      <c r="A3" t="s">
        <v>142</v>
      </c>
      <c r="B3" t="s">
        <v>141</v>
      </c>
      <c r="C3">
        <v>2</v>
      </c>
    </row>
    <row r="4" spans="1:3" x14ac:dyDescent="0.25">
      <c r="A4" t="s">
        <v>143</v>
      </c>
      <c r="C4">
        <v>0</v>
      </c>
    </row>
    <row r="5" spans="1:3" x14ac:dyDescent="0.25">
      <c r="A5" t="s">
        <v>138</v>
      </c>
      <c r="B5" t="s">
        <v>144</v>
      </c>
      <c r="C5">
        <v>26</v>
      </c>
    </row>
    <row r="6" spans="1:3" x14ac:dyDescent="0.25">
      <c r="A6" t="s">
        <v>145</v>
      </c>
      <c r="B6" t="s">
        <v>146</v>
      </c>
      <c r="C6">
        <v>2</v>
      </c>
    </row>
    <row r="7" spans="1:3" x14ac:dyDescent="0.25">
      <c r="A7" t="s">
        <v>147</v>
      </c>
      <c r="B7" t="s">
        <v>141</v>
      </c>
      <c r="C7">
        <v>2</v>
      </c>
    </row>
    <row r="8" spans="1:3" x14ac:dyDescent="0.25">
      <c r="A8" t="s">
        <v>148</v>
      </c>
      <c r="C8">
        <v>0</v>
      </c>
    </row>
    <row r="9" spans="1:3" x14ac:dyDescent="0.25">
      <c r="A9" t="s">
        <v>149</v>
      </c>
      <c r="C9">
        <v>0</v>
      </c>
    </row>
    <row r="10" spans="1:3" x14ac:dyDescent="0.25">
      <c r="A10" t="s">
        <v>150</v>
      </c>
      <c r="C10">
        <v>0</v>
      </c>
    </row>
    <row r="11" spans="1:3" x14ac:dyDescent="0.25">
      <c r="A11" t="s">
        <v>151</v>
      </c>
      <c r="B11" t="s">
        <v>141</v>
      </c>
      <c r="C11">
        <v>2</v>
      </c>
    </row>
    <row r="12" spans="1:3" x14ac:dyDescent="0.25">
      <c r="A12" t="s">
        <v>138</v>
      </c>
      <c r="B12" t="s">
        <v>152</v>
      </c>
      <c r="C12">
        <v>64</v>
      </c>
    </row>
    <row r="13" spans="1:3" x14ac:dyDescent="0.25">
      <c r="A13" t="s">
        <v>138</v>
      </c>
      <c r="B13" t="s">
        <v>146</v>
      </c>
      <c r="C13">
        <v>828</v>
      </c>
    </row>
    <row r="14" spans="1:3" x14ac:dyDescent="0.25">
      <c r="A14" t="s">
        <v>153</v>
      </c>
      <c r="C14">
        <v>0</v>
      </c>
    </row>
    <row r="15" spans="1:3" x14ac:dyDescent="0.25">
      <c r="A15" t="s">
        <v>154</v>
      </c>
      <c r="C15">
        <v>0</v>
      </c>
    </row>
    <row r="16" spans="1:3" x14ac:dyDescent="0.25">
      <c r="A16" t="s">
        <v>155</v>
      </c>
      <c r="C16">
        <v>0</v>
      </c>
    </row>
    <row r="17" spans="1:3" x14ac:dyDescent="0.25">
      <c r="A17" t="s">
        <v>156</v>
      </c>
      <c r="C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DFCE-3CEA-49F7-BF3C-80C476E22ECA}">
  <dimension ref="A2:C55"/>
  <sheetViews>
    <sheetView topLeftCell="A31" workbookViewId="0">
      <selection activeCell="C54" sqref="C54"/>
    </sheetView>
  </sheetViews>
  <sheetFormatPr defaultRowHeight="15" x14ac:dyDescent="0.25"/>
  <cols>
    <col min="1" max="1" width="50.5703125" bestFit="1" customWidth="1"/>
    <col min="2" max="2" width="13.85546875" bestFit="1" customWidth="1"/>
  </cols>
  <sheetData>
    <row r="2" spans="1:3" x14ac:dyDescent="0.25">
      <c r="A2" t="s">
        <v>166</v>
      </c>
      <c r="B2" t="s">
        <v>141</v>
      </c>
      <c r="C2">
        <v>2</v>
      </c>
    </row>
    <row r="3" spans="1:3" x14ac:dyDescent="0.25">
      <c r="A3" t="s">
        <v>214</v>
      </c>
      <c r="B3" t="s">
        <v>215</v>
      </c>
      <c r="C3">
        <v>1</v>
      </c>
    </row>
    <row r="4" spans="1:3" x14ac:dyDescent="0.25">
      <c r="A4" t="s">
        <v>179</v>
      </c>
      <c r="B4" t="s">
        <v>141</v>
      </c>
      <c r="C4">
        <v>2</v>
      </c>
    </row>
    <row r="5" spans="1:3" x14ac:dyDescent="0.25">
      <c r="A5" t="s">
        <v>216</v>
      </c>
      <c r="B5" t="s">
        <v>215</v>
      </c>
      <c r="C5">
        <v>4</v>
      </c>
    </row>
    <row r="6" spans="1:3" x14ac:dyDescent="0.25">
      <c r="A6" t="s">
        <v>159</v>
      </c>
      <c r="B6" t="s">
        <v>141</v>
      </c>
      <c r="C6">
        <v>4</v>
      </c>
    </row>
    <row r="7" spans="1:3" x14ac:dyDescent="0.25">
      <c r="A7" t="s">
        <v>217</v>
      </c>
      <c r="B7" t="s">
        <v>141</v>
      </c>
      <c r="C7">
        <v>1</v>
      </c>
    </row>
    <row r="8" spans="1:3" x14ac:dyDescent="0.25">
      <c r="A8" t="s">
        <v>165</v>
      </c>
      <c r="B8" t="s">
        <v>141</v>
      </c>
      <c r="C8">
        <v>98</v>
      </c>
    </row>
    <row r="9" spans="1:3" x14ac:dyDescent="0.25">
      <c r="A9" t="s">
        <v>169</v>
      </c>
      <c r="B9" t="s">
        <v>141</v>
      </c>
      <c r="C9">
        <v>2</v>
      </c>
    </row>
    <row r="10" spans="1:3" x14ac:dyDescent="0.25">
      <c r="A10" t="s">
        <v>218</v>
      </c>
      <c r="B10" t="s">
        <v>141</v>
      </c>
      <c r="C10">
        <v>4</v>
      </c>
    </row>
    <row r="11" spans="1:3" x14ac:dyDescent="0.25">
      <c r="A11" t="s">
        <v>168</v>
      </c>
      <c r="B11" t="s">
        <v>141</v>
      </c>
      <c r="C11">
        <v>2624</v>
      </c>
    </row>
    <row r="12" spans="1:3" x14ac:dyDescent="0.25">
      <c r="A12" t="s">
        <v>219</v>
      </c>
      <c r="B12" t="s">
        <v>152</v>
      </c>
      <c r="C12">
        <v>2</v>
      </c>
    </row>
    <row r="13" spans="1:3" x14ac:dyDescent="0.25">
      <c r="A13" t="s">
        <v>177</v>
      </c>
      <c r="B13" t="s">
        <v>141</v>
      </c>
      <c r="C13">
        <v>1</v>
      </c>
    </row>
    <row r="14" spans="1:3" x14ac:dyDescent="0.25">
      <c r="A14" t="s">
        <v>220</v>
      </c>
      <c r="B14" t="s">
        <v>146</v>
      </c>
      <c r="C14">
        <v>3</v>
      </c>
    </row>
    <row r="15" spans="1:3" x14ac:dyDescent="0.25">
      <c r="A15" t="s">
        <v>221</v>
      </c>
      <c r="B15" t="s">
        <v>141</v>
      </c>
      <c r="C15">
        <v>1</v>
      </c>
    </row>
    <row r="16" spans="1:3" x14ac:dyDescent="0.25">
      <c r="A16" t="s">
        <v>176</v>
      </c>
      <c r="B16" t="s">
        <v>141</v>
      </c>
      <c r="C16">
        <v>4</v>
      </c>
    </row>
    <row r="17" spans="1:3" x14ac:dyDescent="0.25">
      <c r="A17" t="s">
        <v>222</v>
      </c>
      <c r="B17" t="s">
        <v>152</v>
      </c>
      <c r="C17">
        <v>2</v>
      </c>
    </row>
    <row r="18" spans="1:3" x14ac:dyDescent="0.25">
      <c r="A18" t="s">
        <v>223</v>
      </c>
      <c r="B18" t="s">
        <v>144</v>
      </c>
      <c r="C18">
        <v>1</v>
      </c>
    </row>
    <row r="19" spans="1:3" x14ac:dyDescent="0.25">
      <c r="A19" t="s">
        <v>174</v>
      </c>
      <c r="B19" t="s">
        <v>141</v>
      </c>
      <c r="C19">
        <v>1</v>
      </c>
    </row>
    <row r="20" spans="1:3" x14ac:dyDescent="0.25">
      <c r="A20" t="s">
        <v>171</v>
      </c>
      <c r="B20" t="s">
        <v>141</v>
      </c>
      <c r="C20">
        <v>1</v>
      </c>
    </row>
    <row r="21" spans="1:3" x14ac:dyDescent="0.25">
      <c r="A21" t="s">
        <v>224</v>
      </c>
      <c r="B21" t="s">
        <v>152</v>
      </c>
      <c r="C21">
        <v>4</v>
      </c>
    </row>
    <row r="22" spans="1:3" x14ac:dyDescent="0.25">
      <c r="A22" t="s">
        <v>175</v>
      </c>
      <c r="B22" t="s">
        <v>141</v>
      </c>
      <c r="C22">
        <v>2</v>
      </c>
    </row>
    <row r="23" spans="1:3" x14ac:dyDescent="0.25">
      <c r="A23" t="s">
        <v>161</v>
      </c>
      <c r="B23" t="s">
        <v>141</v>
      </c>
      <c r="C23">
        <v>2</v>
      </c>
    </row>
    <row r="24" spans="1:3" x14ac:dyDescent="0.25">
      <c r="A24" t="s">
        <v>186</v>
      </c>
      <c r="B24" t="s">
        <v>152</v>
      </c>
      <c r="C24">
        <v>3</v>
      </c>
    </row>
    <row r="25" spans="1:3" x14ac:dyDescent="0.25">
      <c r="A25" t="s">
        <v>184</v>
      </c>
      <c r="B25" t="s">
        <v>141</v>
      </c>
      <c r="C25">
        <v>13</v>
      </c>
    </row>
    <row r="26" spans="1:3" x14ac:dyDescent="0.25">
      <c r="A26" t="s">
        <v>191</v>
      </c>
      <c r="B26" t="s">
        <v>141</v>
      </c>
      <c r="C26">
        <v>2</v>
      </c>
    </row>
    <row r="27" spans="1:3" x14ac:dyDescent="0.25">
      <c r="A27" t="s">
        <v>225</v>
      </c>
      <c r="B27" t="s">
        <v>141</v>
      </c>
      <c r="C27">
        <v>6</v>
      </c>
    </row>
    <row r="28" spans="1:3" x14ac:dyDescent="0.25">
      <c r="A28" t="s">
        <v>160</v>
      </c>
      <c r="B28" t="s">
        <v>141</v>
      </c>
      <c r="C28">
        <v>8</v>
      </c>
    </row>
    <row r="29" spans="1:3" x14ac:dyDescent="0.25">
      <c r="A29" t="s">
        <v>226</v>
      </c>
      <c r="B29" t="s">
        <v>215</v>
      </c>
      <c r="C29">
        <v>3</v>
      </c>
    </row>
    <row r="30" spans="1:3" x14ac:dyDescent="0.25">
      <c r="A30" t="s">
        <v>227</v>
      </c>
      <c r="B30" t="s">
        <v>141</v>
      </c>
      <c r="C30">
        <v>2</v>
      </c>
    </row>
    <row r="31" spans="1:3" x14ac:dyDescent="0.25">
      <c r="A31" t="s">
        <v>182</v>
      </c>
      <c r="B31" t="s">
        <v>141</v>
      </c>
      <c r="C31">
        <v>69</v>
      </c>
    </row>
    <row r="32" spans="1:3" x14ac:dyDescent="0.25">
      <c r="A32" t="s">
        <v>228</v>
      </c>
      <c r="B32" t="s">
        <v>141</v>
      </c>
      <c r="C32">
        <v>4</v>
      </c>
    </row>
    <row r="33" spans="1:3" x14ac:dyDescent="0.25">
      <c r="A33" t="s">
        <v>173</v>
      </c>
      <c r="B33" t="s">
        <v>141</v>
      </c>
      <c r="C33">
        <v>22</v>
      </c>
    </row>
    <row r="34" spans="1:3" x14ac:dyDescent="0.25">
      <c r="A34" t="s">
        <v>183</v>
      </c>
      <c r="B34" t="s">
        <v>141</v>
      </c>
      <c r="C34">
        <v>4</v>
      </c>
    </row>
    <row r="35" spans="1:3" x14ac:dyDescent="0.25">
      <c r="A35" t="s">
        <v>178</v>
      </c>
      <c r="B35" t="s">
        <v>144</v>
      </c>
      <c r="C35">
        <v>3</v>
      </c>
    </row>
    <row r="36" spans="1:3" x14ac:dyDescent="0.25">
      <c r="A36" t="s">
        <v>229</v>
      </c>
      <c r="B36" t="s">
        <v>141</v>
      </c>
      <c r="C36">
        <v>2</v>
      </c>
    </row>
    <row r="37" spans="1:3" x14ac:dyDescent="0.25">
      <c r="A37" t="s">
        <v>158</v>
      </c>
      <c r="B37" t="s">
        <v>152</v>
      </c>
      <c r="C37">
        <v>1</v>
      </c>
    </row>
    <row r="38" spans="1:3" x14ac:dyDescent="0.25">
      <c r="A38" t="s">
        <v>170</v>
      </c>
      <c r="B38" t="s">
        <v>141</v>
      </c>
      <c r="C38">
        <v>2</v>
      </c>
    </row>
    <row r="39" spans="1:3" x14ac:dyDescent="0.25">
      <c r="A39" t="s">
        <v>180</v>
      </c>
      <c r="B39" t="s">
        <v>141</v>
      </c>
      <c r="C39">
        <v>2</v>
      </c>
    </row>
    <row r="40" spans="1:3" x14ac:dyDescent="0.25">
      <c r="A40" t="s">
        <v>225</v>
      </c>
      <c r="B40" t="s">
        <v>144</v>
      </c>
      <c r="C40">
        <v>6</v>
      </c>
    </row>
    <row r="41" spans="1:3" x14ac:dyDescent="0.25">
      <c r="A41" t="s">
        <v>230</v>
      </c>
      <c r="B41" t="s">
        <v>141</v>
      </c>
      <c r="C41">
        <v>6</v>
      </c>
    </row>
    <row r="42" spans="1:3" x14ac:dyDescent="0.25">
      <c r="A42" t="s">
        <v>184</v>
      </c>
      <c r="B42" t="s">
        <v>146</v>
      </c>
      <c r="C42">
        <v>4</v>
      </c>
    </row>
    <row r="43" spans="1:3" x14ac:dyDescent="0.25">
      <c r="A43" t="s">
        <v>231</v>
      </c>
      <c r="B43" t="s">
        <v>152</v>
      </c>
      <c r="C43">
        <v>3</v>
      </c>
    </row>
    <row r="44" spans="1:3" x14ac:dyDescent="0.25">
      <c r="A44" t="s">
        <v>172</v>
      </c>
      <c r="B44" t="s">
        <v>141</v>
      </c>
      <c r="C44">
        <v>3</v>
      </c>
    </row>
    <row r="45" spans="1:3" x14ac:dyDescent="0.25">
      <c r="A45" t="s">
        <v>232</v>
      </c>
      <c r="B45" t="s">
        <v>144</v>
      </c>
      <c r="C45">
        <v>9</v>
      </c>
    </row>
    <row r="46" spans="1:3" x14ac:dyDescent="0.25">
      <c r="A46" t="s">
        <v>158</v>
      </c>
      <c r="B46" t="s">
        <v>141</v>
      </c>
      <c r="C46">
        <v>2</v>
      </c>
    </row>
    <row r="47" spans="1:3" x14ac:dyDescent="0.25">
      <c r="A47" t="s">
        <v>167</v>
      </c>
      <c r="B47" t="s">
        <v>141</v>
      </c>
      <c r="C47">
        <v>4</v>
      </c>
    </row>
    <row r="48" spans="1:3" x14ac:dyDescent="0.25">
      <c r="A48" t="s">
        <v>162</v>
      </c>
      <c r="B48" t="s">
        <v>141</v>
      </c>
      <c r="C48">
        <v>15</v>
      </c>
    </row>
    <row r="49" spans="1:3" x14ac:dyDescent="0.25">
      <c r="A49" t="s">
        <v>233</v>
      </c>
      <c r="B49" t="s">
        <v>141</v>
      </c>
      <c r="C49">
        <v>3</v>
      </c>
    </row>
    <row r="50" spans="1:3" x14ac:dyDescent="0.25">
      <c r="A50" t="s">
        <v>163</v>
      </c>
      <c r="B50" t="s">
        <v>141</v>
      </c>
      <c r="C50">
        <v>1</v>
      </c>
    </row>
    <row r="51" spans="1:3" x14ac:dyDescent="0.25">
      <c r="A51" t="s">
        <v>234</v>
      </c>
      <c r="B51" t="s">
        <v>141</v>
      </c>
      <c r="C51">
        <v>2</v>
      </c>
    </row>
    <row r="52" spans="1:3" x14ac:dyDescent="0.25">
      <c r="A52" t="s">
        <v>157</v>
      </c>
      <c r="B52" t="s">
        <v>139</v>
      </c>
      <c r="C52">
        <v>130</v>
      </c>
    </row>
    <row r="53" spans="1:3" x14ac:dyDescent="0.25">
      <c r="A53" t="s">
        <v>235</v>
      </c>
      <c r="B53" t="s">
        <v>215</v>
      </c>
      <c r="C53">
        <v>10</v>
      </c>
    </row>
    <row r="54" spans="1:3" x14ac:dyDescent="0.25">
      <c r="A54" t="s">
        <v>164</v>
      </c>
      <c r="B54" t="s">
        <v>141</v>
      </c>
      <c r="C54">
        <v>18</v>
      </c>
    </row>
    <row r="55" spans="1:3" x14ac:dyDescent="0.25">
      <c r="A55" t="s">
        <v>181</v>
      </c>
      <c r="B55" t="s">
        <v>141</v>
      </c>
      <c r="C5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3"/>
  <sheetViews>
    <sheetView workbookViewId="0">
      <selection activeCell="B8" sqref="B8"/>
    </sheetView>
  </sheetViews>
  <sheetFormatPr defaultRowHeight="15" x14ac:dyDescent="0.25"/>
  <cols>
    <col min="1" max="1" width="24.7109375" style="1" bestFit="1" customWidth="1"/>
    <col min="2" max="2" width="15.28515625" style="2" customWidth="1"/>
    <col min="3" max="3" width="21.28515625" style="2" customWidth="1"/>
    <col min="4" max="4" width="18.140625" style="8" bestFit="1" customWidth="1"/>
    <col min="5" max="5" width="8.28515625" style="8" bestFit="1" customWidth="1"/>
    <col min="6" max="6" width="15.28515625" style="9" customWidth="1"/>
    <col min="7" max="7" width="20.42578125" style="9" customWidth="1"/>
    <col min="8" max="8" width="9.28515625" style="8" bestFit="1" customWidth="1"/>
    <col min="9" max="16384" width="9.140625" style="1"/>
  </cols>
  <sheetData>
    <row r="2" spans="1:8" x14ac:dyDescent="0.25">
      <c r="B2" s="2" t="s">
        <v>0</v>
      </c>
      <c r="C2" s="2" t="s">
        <v>1</v>
      </c>
      <c r="F2" s="9" t="s">
        <v>0</v>
      </c>
      <c r="G2" s="9" t="s">
        <v>1</v>
      </c>
    </row>
    <row r="3" spans="1:8" x14ac:dyDescent="0.25">
      <c r="A3" s="7" t="s">
        <v>37</v>
      </c>
      <c r="B3" s="2" t="s">
        <v>2</v>
      </c>
      <c r="C3" s="2" t="s">
        <v>3</v>
      </c>
      <c r="D3" s="6" t="s">
        <v>35</v>
      </c>
      <c r="E3" s="6" t="s">
        <v>4</v>
      </c>
      <c r="F3" s="10" t="s">
        <v>2</v>
      </c>
      <c r="G3" s="10" t="s">
        <v>3</v>
      </c>
      <c r="H3" s="6" t="s">
        <v>5</v>
      </c>
    </row>
    <row r="4" spans="1:8" x14ac:dyDescent="0.25">
      <c r="A4" s="6"/>
      <c r="C4" s="3"/>
      <c r="D4" s="6" t="s">
        <v>36</v>
      </c>
      <c r="G4" s="11"/>
    </row>
    <row r="6" spans="1:8" x14ac:dyDescent="0.25">
      <c r="A6" s="1" t="s">
        <v>6</v>
      </c>
      <c r="B6" s="2">
        <v>104018810.2</v>
      </c>
      <c r="C6" s="2">
        <v>327746862.19999999</v>
      </c>
      <c r="D6" s="12">
        <f>(B6/C6)*12</f>
        <v>3.8085054850602935</v>
      </c>
      <c r="E6" s="8" t="s">
        <v>7</v>
      </c>
      <c r="F6" s="9">
        <v>114424922</v>
      </c>
      <c r="G6" s="9">
        <v>309445518</v>
      </c>
      <c r="H6" s="12">
        <f t="shared" ref="H6:H33" si="0">(F6/G6)*12</f>
        <v>4.4372885827352651</v>
      </c>
    </row>
    <row r="7" spans="1:8" x14ac:dyDescent="0.25">
      <c r="A7" s="1" t="s">
        <v>8</v>
      </c>
      <c r="B7" s="2">
        <v>1039124</v>
      </c>
      <c r="C7" s="2">
        <v>3796391</v>
      </c>
      <c r="D7" s="12">
        <f t="shared" ref="D7:D12" si="1">(B7/C7)*12</f>
        <v>3.2845636816650341</v>
      </c>
      <c r="E7" s="8" t="s">
        <v>7</v>
      </c>
      <c r="F7" s="9">
        <v>1348653</v>
      </c>
      <c r="G7" s="9">
        <v>2752994</v>
      </c>
      <c r="H7" s="12">
        <f t="shared" si="0"/>
        <v>5.8786310467803418</v>
      </c>
    </row>
    <row r="8" spans="1:8" x14ac:dyDescent="0.25">
      <c r="A8" s="1" t="s">
        <v>9</v>
      </c>
      <c r="B8" s="2">
        <f>3979820</f>
        <v>3979820</v>
      </c>
      <c r="C8" s="2">
        <v>83153002</v>
      </c>
      <c r="D8" s="12">
        <f>(B8/C8)*12</f>
        <v>0.57433693133532326</v>
      </c>
      <c r="E8" s="8" t="s">
        <v>7</v>
      </c>
      <c r="F8" s="9">
        <v>2953639</v>
      </c>
      <c r="G8" s="9">
        <v>80975943</v>
      </c>
      <c r="H8" s="12">
        <f t="shared" si="0"/>
        <v>0.43770614687376963</v>
      </c>
    </row>
    <row r="9" spans="1:8" x14ac:dyDescent="0.25">
      <c r="A9" s="1" t="s">
        <v>10</v>
      </c>
      <c r="B9" s="2">
        <v>63967462.530000001</v>
      </c>
      <c r="C9" s="2">
        <v>333210168</v>
      </c>
      <c r="D9" s="12">
        <f>(B9/C9)*12</f>
        <v>2.3036798515704362</v>
      </c>
      <c r="E9" s="8" t="s">
        <v>7</v>
      </c>
      <c r="F9" s="9">
        <v>93953219.530000001</v>
      </c>
      <c r="G9" s="9">
        <v>342961507</v>
      </c>
      <c r="H9" s="12">
        <f t="shared" si="0"/>
        <v>3.2873620256164786</v>
      </c>
    </row>
    <row r="10" spans="1:8" x14ac:dyDescent="0.25">
      <c r="A10" s="4" t="s">
        <v>11</v>
      </c>
      <c r="B10" s="5">
        <f>SUM(B6:B9)</f>
        <v>173005216.73000002</v>
      </c>
      <c r="C10" s="5">
        <f>SUM(C6:C9)</f>
        <v>747906423.20000005</v>
      </c>
      <c r="D10" s="13">
        <f>(B10/C10)*12</f>
        <v>2.7758320243825927</v>
      </c>
      <c r="E10" s="6" t="s">
        <v>7</v>
      </c>
      <c r="F10" s="10">
        <f>SUM(F6:F9)</f>
        <v>212680433.53</v>
      </c>
      <c r="G10" s="10">
        <f>SUM(G6:G9)</f>
        <v>736135962</v>
      </c>
      <c r="H10" s="13">
        <f t="shared" si="0"/>
        <v>3.4669753063361415</v>
      </c>
    </row>
    <row r="11" spans="1:8" x14ac:dyDescent="0.25">
      <c r="A11" s="1" t="s">
        <v>12</v>
      </c>
      <c r="B11" s="2">
        <v>13430851</v>
      </c>
      <c r="C11" s="2">
        <v>43191601</v>
      </c>
      <c r="D11" s="12">
        <f t="shared" si="1"/>
        <v>3.7315174309005124</v>
      </c>
      <c r="E11" s="8" t="s">
        <v>7</v>
      </c>
      <c r="F11" s="9">
        <v>13470789</v>
      </c>
      <c r="G11" s="9">
        <f>43470730</f>
        <v>43470730</v>
      </c>
      <c r="H11" s="12">
        <f t="shared" si="0"/>
        <v>3.7185818595638951</v>
      </c>
    </row>
    <row r="12" spans="1:8" x14ac:dyDescent="0.25">
      <c r="A12" s="1" t="s">
        <v>13</v>
      </c>
      <c r="B12" s="2">
        <v>11739802</v>
      </c>
      <c r="C12" s="2">
        <v>42319621</v>
      </c>
      <c r="D12" s="12">
        <f t="shared" si="1"/>
        <v>3.3288961637912591</v>
      </c>
      <c r="E12" s="8" t="s">
        <v>7</v>
      </c>
      <c r="F12" s="9">
        <v>9101604</v>
      </c>
      <c r="G12" s="9">
        <v>42006186</v>
      </c>
      <c r="H12" s="12">
        <f t="shared" si="0"/>
        <v>2.6000753317618504</v>
      </c>
    </row>
    <row r="13" spans="1:8" x14ac:dyDescent="0.25">
      <c r="A13" s="1" t="s">
        <v>14</v>
      </c>
      <c r="B13" s="2">
        <v>9862903</v>
      </c>
      <c r="C13" s="2">
        <v>66977394</v>
      </c>
      <c r="D13" s="12">
        <f t="shared" ref="D13:D33" si="2">IFERROR(B13/C13,0)*12</f>
        <v>1.767086309748032</v>
      </c>
      <c r="E13" s="8" t="s">
        <v>7</v>
      </c>
      <c r="F13" s="9">
        <v>9400966</v>
      </c>
      <c r="G13" s="9">
        <v>61967976</v>
      </c>
      <c r="H13" s="12">
        <f t="shared" si="0"/>
        <v>1.8204821148265355</v>
      </c>
    </row>
    <row r="14" spans="1:8" x14ac:dyDescent="0.25">
      <c r="A14" s="1" t="s">
        <v>15</v>
      </c>
      <c r="B14" s="2">
        <v>258197</v>
      </c>
      <c r="C14" s="2">
        <v>2055001</v>
      </c>
      <c r="D14" s="12">
        <f t="shared" si="2"/>
        <v>1.5077189743459978</v>
      </c>
      <c r="E14" s="8" t="s">
        <v>7</v>
      </c>
      <c r="F14" s="9">
        <v>258197</v>
      </c>
      <c r="G14" s="9">
        <v>2562791</v>
      </c>
      <c r="H14" s="12">
        <f t="shared" si="0"/>
        <v>1.2089803655467808</v>
      </c>
    </row>
    <row r="15" spans="1:8" x14ac:dyDescent="0.25">
      <c r="A15" s="1" t="s">
        <v>16</v>
      </c>
      <c r="B15" s="2">
        <v>84726196</v>
      </c>
      <c r="C15" s="2">
        <v>118590722.20999999</v>
      </c>
      <c r="D15" s="12">
        <f t="shared" si="2"/>
        <v>8.5733043281379651</v>
      </c>
      <c r="E15" s="8" t="s">
        <v>7</v>
      </c>
      <c r="F15" s="9">
        <v>82849614</v>
      </c>
      <c r="G15" s="9">
        <v>126351795</v>
      </c>
      <c r="H15" s="12">
        <f t="shared" si="0"/>
        <v>7.8684704716699905</v>
      </c>
    </row>
    <row r="16" spans="1:8" x14ac:dyDescent="0.25">
      <c r="A16" s="4" t="s">
        <v>17</v>
      </c>
      <c r="B16" s="5">
        <f>SUM(B11:B15)</f>
        <v>120017949</v>
      </c>
      <c r="C16" s="5">
        <f>SUM(C11:C15)</f>
        <v>273134339.20999998</v>
      </c>
      <c r="D16" s="13">
        <f t="shared" si="2"/>
        <v>5.2729195170611156</v>
      </c>
      <c r="E16" s="6" t="s">
        <v>7</v>
      </c>
      <c r="F16" s="10">
        <f>SUM(F11:F15)</f>
        <v>115081170</v>
      </c>
      <c r="G16" s="10">
        <f>SUM(G11:G15)</f>
        <v>276359478</v>
      </c>
      <c r="H16" s="13">
        <f t="shared" si="0"/>
        <v>4.9970207281980752</v>
      </c>
    </row>
    <row r="17" spans="1:8" x14ac:dyDescent="0.25">
      <c r="A17" s="1" t="s">
        <v>18</v>
      </c>
      <c r="B17" s="2">
        <v>17899933.32</v>
      </c>
      <c r="C17" s="2">
        <v>41444238</v>
      </c>
      <c r="D17" s="12">
        <f t="shared" si="2"/>
        <v>5.182848333223065</v>
      </c>
      <c r="E17" s="8" t="s">
        <v>7</v>
      </c>
      <c r="F17" s="9">
        <v>17951578.32</v>
      </c>
      <c r="G17" s="9">
        <v>41461111</v>
      </c>
      <c r="H17" s="12">
        <f t="shared" si="0"/>
        <v>5.1956866240270312</v>
      </c>
    </row>
    <row r="18" spans="1:8" x14ac:dyDescent="0.25">
      <c r="A18" s="1" t="s">
        <v>19</v>
      </c>
      <c r="B18" s="2">
        <v>18079044</v>
      </c>
      <c r="C18" s="2">
        <v>40756925</v>
      </c>
      <c r="D18" s="12">
        <f t="shared" si="2"/>
        <v>5.3229856766672166</v>
      </c>
      <c r="E18" s="8" t="s">
        <v>7</v>
      </c>
      <c r="F18" s="9">
        <v>21019436</v>
      </c>
      <c r="G18" s="9">
        <v>37815479</v>
      </c>
      <c r="H18" s="12">
        <f t="shared" si="0"/>
        <v>6.670105434867029</v>
      </c>
    </row>
    <row r="19" spans="1:8" x14ac:dyDescent="0.25">
      <c r="A19" s="1" t="s">
        <v>20</v>
      </c>
      <c r="B19" s="2">
        <v>25259513</v>
      </c>
      <c r="C19" s="2">
        <v>64558558</v>
      </c>
      <c r="D19" s="12">
        <f t="shared" si="2"/>
        <v>4.6951816364919434</v>
      </c>
      <c r="E19" s="8" t="s">
        <v>7</v>
      </c>
      <c r="F19" s="9">
        <v>17225427</v>
      </c>
      <c r="G19" s="9">
        <v>61475991</v>
      </c>
      <c r="H19" s="12">
        <f t="shared" si="0"/>
        <v>3.3623715638841833</v>
      </c>
    </row>
    <row r="20" spans="1:8" x14ac:dyDescent="0.25">
      <c r="A20" s="1" t="s">
        <v>21</v>
      </c>
      <c r="B20" s="2">
        <v>33798278</v>
      </c>
      <c r="C20" s="2">
        <v>52845326</v>
      </c>
      <c r="D20" s="12">
        <f t="shared" si="2"/>
        <v>7.6748383764346535</v>
      </c>
      <c r="E20" s="8" t="s">
        <v>7</v>
      </c>
      <c r="F20" s="9">
        <v>40328137</v>
      </c>
      <c r="G20" s="9">
        <v>49700349</v>
      </c>
      <c r="H20" s="12">
        <f t="shared" si="0"/>
        <v>9.7371075603513368</v>
      </c>
    </row>
    <row r="21" spans="1:8" x14ac:dyDescent="0.25">
      <c r="A21" s="1" t="s">
        <v>22</v>
      </c>
      <c r="B21" s="2">
        <v>3129436</v>
      </c>
      <c r="C21" s="2">
        <v>44507870</v>
      </c>
      <c r="D21" s="12">
        <f t="shared" si="2"/>
        <v>0.84374363455272072</v>
      </c>
      <c r="E21" s="8" t="s">
        <v>7</v>
      </c>
      <c r="F21" s="9">
        <v>1214406</v>
      </c>
      <c r="G21" s="9">
        <v>35653837</v>
      </c>
      <c r="H21" s="12">
        <f t="shared" si="0"/>
        <v>0.40873222144365562</v>
      </c>
    </row>
    <row r="22" spans="1:8" x14ac:dyDescent="0.25">
      <c r="A22" s="1" t="s">
        <v>23</v>
      </c>
      <c r="B22" s="2">
        <v>3733772</v>
      </c>
      <c r="C22" s="2">
        <v>22003772</v>
      </c>
      <c r="D22" s="12">
        <f>(B22/C22)*12</f>
        <v>2.0362537841239221</v>
      </c>
      <c r="E22" s="8" t="s">
        <v>7</v>
      </c>
      <c r="F22" s="9">
        <v>4223138</v>
      </c>
      <c r="G22" s="9">
        <v>21492255</v>
      </c>
      <c r="H22" s="12">
        <f t="shared" si="0"/>
        <v>2.3579496893183149</v>
      </c>
    </row>
    <row r="23" spans="1:8" x14ac:dyDescent="0.25">
      <c r="A23" s="1" t="s">
        <v>24</v>
      </c>
      <c r="B23" s="2">
        <v>1421979</v>
      </c>
      <c r="C23" s="2">
        <v>13492689</v>
      </c>
      <c r="D23" s="12">
        <f>(B23/C23)*12</f>
        <v>1.2646662203508878</v>
      </c>
      <c r="E23" s="8" t="s">
        <v>7</v>
      </c>
      <c r="F23" s="9">
        <v>1272308</v>
      </c>
      <c r="G23" s="9">
        <v>11874259</v>
      </c>
      <c r="H23" s="12">
        <f t="shared" si="0"/>
        <v>1.2857809485206613</v>
      </c>
    </row>
    <row r="24" spans="1:8" x14ac:dyDescent="0.25">
      <c r="A24" s="4" t="s">
        <v>25</v>
      </c>
      <c r="B24" s="5">
        <f>SUM(B17:B23)</f>
        <v>103321955.31999999</v>
      </c>
      <c r="C24" s="5">
        <f>SUM(C17:C23)</f>
        <v>279609378</v>
      </c>
      <c r="D24" s="13">
        <f>(B24/C24)*12</f>
        <v>4.4342699544219144</v>
      </c>
      <c r="E24" s="6" t="s">
        <v>7</v>
      </c>
      <c r="F24" s="10">
        <f>SUM(F17:F23)</f>
        <v>103234430.31999999</v>
      </c>
      <c r="G24" s="10">
        <f>SUM(G17:G23)</f>
        <v>259473281</v>
      </c>
      <c r="H24" s="13">
        <f t="shared" si="0"/>
        <v>4.7743380708243324</v>
      </c>
    </row>
    <row r="25" spans="1:8" x14ac:dyDescent="0.25">
      <c r="A25" s="1" t="s">
        <v>26</v>
      </c>
      <c r="B25" s="2">
        <v>20584009</v>
      </c>
      <c r="C25" s="2">
        <v>53370532</v>
      </c>
      <c r="D25" s="12">
        <f t="shared" si="2"/>
        <v>4.6281739893467808</v>
      </c>
      <c r="E25" s="8" t="s">
        <v>7</v>
      </c>
      <c r="F25" s="9">
        <v>27820760</v>
      </c>
      <c r="G25" s="9">
        <v>52154554</v>
      </c>
      <c r="H25" s="12">
        <f t="shared" si="0"/>
        <v>6.4011499360151749</v>
      </c>
    </row>
    <row r="26" spans="1:8" x14ac:dyDescent="0.25">
      <c r="A26" s="1" t="s">
        <v>27</v>
      </c>
      <c r="B26" s="2">
        <v>1316932</v>
      </c>
      <c r="C26" s="2">
        <v>11526882</v>
      </c>
      <c r="D26" s="12">
        <f t="shared" si="2"/>
        <v>1.370985145852972</v>
      </c>
      <c r="E26" s="8" t="s">
        <v>7</v>
      </c>
      <c r="F26" s="9">
        <v>1225597</v>
      </c>
      <c r="G26" s="9">
        <v>10275826</v>
      </c>
      <c r="H26" s="12">
        <f t="shared" si="0"/>
        <v>1.431239104282225</v>
      </c>
    </row>
    <row r="27" spans="1:8" x14ac:dyDescent="0.25">
      <c r="A27" s="1" t="s">
        <v>28</v>
      </c>
      <c r="B27" s="2">
        <v>2829447</v>
      </c>
      <c r="C27" s="2">
        <v>38078170</v>
      </c>
      <c r="D27" s="12">
        <f>IFERROR(B27/C27,0)*12</f>
        <v>0.89167530897624547</v>
      </c>
      <c r="E27" s="8" t="s">
        <v>7</v>
      </c>
      <c r="F27" s="9">
        <v>2807986</v>
      </c>
      <c r="G27" s="9">
        <v>38351798</v>
      </c>
      <c r="H27" s="12">
        <f t="shared" si="0"/>
        <v>0.87859849491280695</v>
      </c>
    </row>
    <row r="28" spans="1:8" x14ac:dyDescent="0.25">
      <c r="A28" s="1" t="s">
        <v>29</v>
      </c>
      <c r="B28" s="2">
        <v>14887923</v>
      </c>
      <c r="D28" s="12">
        <f t="shared" si="2"/>
        <v>0</v>
      </c>
      <c r="E28" s="8" t="s">
        <v>7</v>
      </c>
      <c r="F28" s="9">
        <v>14887923</v>
      </c>
      <c r="G28" s="9">
        <v>-1935</v>
      </c>
      <c r="H28" s="12">
        <f t="shared" si="0"/>
        <v>-92328.204651162785</v>
      </c>
    </row>
    <row r="29" spans="1:8" x14ac:dyDescent="0.25">
      <c r="A29" s="1" t="s">
        <v>30</v>
      </c>
      <c r="B29" s="2">
        <v>7576806</v>
      </c>
      <c r="C29" s="2">
        <v>0</v>
      </c>
      <c r="D29" s="12">
        <f>IFERROR(B29/C29,0)*12</f>
        <v>0</v>
      </c>
      <c r="E29" s="8" t="s">
        <v>7</v>
      </c>
      <c r="F29" s="9">
        <v>7576806</v>
      </c>
      <c r="G29" s="9">
        <v>-3664</v>
      </c>
      <c r="H29" s="12">
        <f t="shared" si="0"/>
        <v>-24814.866812227076</v>
      </c>
    </row>
    <row r="30" spans="1:8" x14ac:dyDescent="0.25">
      <c r="A30" s="1" t="s">
        <v>31</v>
      </c>
      <c r="B30" s="2">
        <v>1251995</v>
      </c>
      <c r="C30" s="2">
        <v>25915725</v>
      </c>
      <c r="D30" s="12">
        <f>(B30/C30)*12</f>
        <v>0.57972292883953669</v>
      </c>
      <c r="E30" s="8" t="s">
        <v>7</v>
      </c>
      <c r="F30" s="9">
        <v>1435325</v>
      </c>
      <c r="G30" s="9">
        <v>25716388</v>
      </c>
      <c r="H30" s="12">
        <f t="shared" si="0"/>
        <v>0.66976357644005058</v>
      </c>
    </row>
    <row r="31" spans="1:8" x14ac:dyDescent="0.25">
      <c r="A31" s="1" t="s">
        <v>32</v>
      </c>
      <c r="B31" s="2">
        <f>9181768+B28+B29</f>
        <v>31646497</v>
      </c>
      <c r="C31" s="2">
        <v>18598162</v>
      </c>
      <c r="D31" s="12">
        <f t="shared" si="2"/>
        <v>20.419112598330955</v>
      </c>
      <c r="E31" s="8" t="s">
        <v>7</v>
      </c>
      <c r="F31" s="9">
        <v>14491398</v>
      </c>
      <c r="G31" s="9">
        <v>15290843</v>
      </c>
      <c r="H31" s="12">
        <f t="shared" si="0"/>
        <v>11.372608822155849</v>
      </c>
    </row>
    <row r="32" spans="1:8" x14ac:dyDescent="0.25">
      <c r="A32" s="4" t="s">
        <v>33</v>
      </c>
      <c r="B32" s="5">
        <f>SUM(B25:B31)</f>
        <v>80093609</v>
      </c>
      <c r="C32" s="5">
        <f>SUM(C25:C31)</f>
        <v>147489471</v>
      </c>
      <c r="D32" s="13">
        <f t="shared" si="2"/>
        <v>6.516555395333949</v>
      </c>
      <c r="E32" s="6" t="s">
        <v>7</v>
      </c>
      <c r="F32" s="10">
        <f>SUM(F25:F31)</f>
        <v>70245795</v>
      </c>
      <c r="G32" s="10">
        <f>SUM(G25:G31)</f>
        <v>141783810</v>
      </c>
      <c r="H32" s="13">
        <f t="shared" si="0"/>
        <v>5.9453159003133003</v>
      </c>
    </row>
    <row r="33" spans="1:8" x14ac:dyDescent="0.25">
      <c r="A33" s="4" t="s">
        <v>34</v>
      </c>
      <c r="B33" s="5">
        <f>+B32+B24+B16+B10</f>
        <v>476438730.05000001</v>
      </c>
      <c r="C33" s="5">
        <f>+C32+C24+C16+C10</f>
        <v>1448139611.4100001</v>
      </c>
      <c r="D33" s="13">
        <f t="shared" si="2"/>
        <v>3.9480066117612171</v>
      </c>
      <c r="E33" s="6" t="s">
        <v>7</v>
      </c>
      <c r="F33" s="10">
        <f>+F32+F24+F16+F10</f>
        <v>501241828.85000002</v>
      </c>
      <c r="G33" s="10">
        <f>+G32+G24+G16+G10</f>
        <v>1413752531</v>
      </c>
      <c r="H33" s="13">
        <f t="shared" si="0"/>
        <v>4.2545649357355595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3"/>
  <sheetViews>
    <sheetView workbookViewId="0">
      <selection activeCell="F33" sqref="F33"/>
    </sheetView>
  </sheetViews>
  <sheetFormatPr defaultRowHeight="15" x14ac:dyDescent="0.25"/>
  <cols>
    <col min="1" max="1" width="26.5703125" style="14" bestFit="1" customWidth="1"/>
    <col min="2" max="2" width="20.28515625" style="9" customWidth="1"/>
    <col min="3" max="3" width="21.28515625" style="9" customWidth="1"/>
    <col min="4" max="4" width="18.5703125" style="14" bestFit="1" customWidth="1"/>
    <col min="5" max="5" width="14" style="14" bestFit="1" customWidth="1"/>
    <col min="6" max="6" width="16.42578125" style="14" bestFit="1" customWidth="1"/>
    <col min="7" max="16384" width="9.140625" style="14"/>
  </cols>
  <sheetData>
    <row r="2" spans="1:6" x14ac:dyDescent="0.25">
      <c r="A2" s="15" t="s">
        <v>37</v>
      </c>
      <c r="B2" s="10" t="s">
        <v>38</v>
      </c>
      <c r="C2" s="10" t="s">
        <v>39</v>
      </c>
      <c r="D2" s="6" t="s">
        <v>40</v>
      </c>
      <c r="E2" s="6" t="s">
        <v>4</v>
      </c>
      <c r="F2" s="6" t="s">
        <v>41</v>
      </c>
    </row>
    <row r="3" spans="1:6" x14ac:dyDescent="0.25">
      <c r="A3" s="14" t="s">
        <v>6</v>
      </c>
      <c r="B3" s="9">
        <v>150985760.19999999</v>
      </c>
      <c r="C3" s="9">
        <v>0</v>
      </c>
      <c r="D3" s="9">
        <f>B3+C3</f>
        <v>150985760.19999999</v>
      </c>
      <c r="E3" s="9">
        <v>150000000</v>
      </c>
      <c r="F3" s="9">
        <f t="shared" ref="F3:F31" si="0">E3-D3</f>
        <v>-985760.19999998808</v>
      </c>
    </row>
    <row r="4" spans="1:6" x14ac:dyDescent="0.25">
      <c r="A4" s="14" t="s">
        <v>8</v>
      </c>
      <c r="B4" s="9">
        <v>3183738</v>
      </c>
      <c r="C4" s="9">
        <v>0</v>
      </c>
      <c r="D4" s="9">
        <f t="shared" ref="D4:D30" si="1">B4+C4</f>
        <v>3183738</v>
      </c>
      <c r="E4" s="9">
        <v>0</v>
      </c>
      <c r="F4" s="9">
        <f t="shared" si="0"/>
        <v>-3183738</v>
      </c>
    </row>
    <row r="5" spans="1:6" x14ac:dyDescent="0.25">
      <c r="A5" s="14" t="s">
        <v>9</v>
      </c>
      <c r="B5" s="9">
        <v>13141678</v>
      </c>
      <c r="C5" s="9">
        <v>55350</v>
      </c>
      <c r="D5" s="9">
        <f t="shared" si="1"/>
        <v>13197028</v>
      </c>
      <c r="E5" s="9">
        <v>35500000</v>
      </c>
      <c r="F5" s="9">
        <f t="shared" si="0"/>
        <v>22302972</v>
      </c>
    </row>
    <row r="6" spans="1:6" x14ac:dyDescent="0.25">
      <c r="A6" s="14" t="s">
        <v>10</v>
      </c>
      <c r="B6" s="9">
        <v>89093694</v>
      </c>
      <c r="C6" s="9">
        <v>132844</v>
      </c>
      <c r="D6" s="9">
        <f t="shared" si="1"/>
        <v>89226538</v>
      </c>
      <c r="E6" s="9">
        <v>196000000</v>
      </c>
      <c r="F6" s="9">
        <f t="shared" si="0"/>
        <v>106773462</v>
      </c>
    </row>
    <row r="7" spans="1:6" x14ac:dyDescent="0.25">
      <c r="A7" s="15" t="s">
        <v>11</v>
      </c>
      <c r="B7" s="10">
        <f>SUM(B3:B6)</f>
        <v>256404870.19999999</v>
      </c>
      <c r="C7" s="10">
        <f>SUM(C3:C6)</f>
        <v>188194</v>
      </c>
      <c r="D7" s="10">
        <f t="shared" si="1"/>
        <v>256593064.19999999</v>
      </c>
      <c r="E7" s="10">
        <f>SUM(E3:E6)</f>
        <v>381500000</v>
      </c>
      <c r="F7" s="10">
        <f t="shared" si="0"/>
        <v>124906935.80000001</v>
      </c>
    </row>
    <row r="8" spans="1:6" x14ac:dyDescent="0.25">
      <c r="A8" s="14" t="s">
        <v>12</v>
      </c>
      <c r="B8" s="9">
        <v>4003558</v>
      </c>
      <c r="C8" s="9">
        <v>19828734</v>
      </c>
      <c r="D8" s="9">
        <f t="shared" si="1"/>
        <v>23832292</v>
      </c>
      <c r="E8" s="9">
        <v>26500000</v>
      </c>
      <c r="F8" s="9">
        <f t="shared" si="0"/>
        <v>2667708</v>
      </c>
    </row>
    <row r="9" spans="1:6" x14ac:dyDescent="0.25">
      <c r="A9" s="14" t="s">
        <v>13</v>
      </c>
      <c r="B9" s="9">
        <v>12850139</v>
      </c>
      <c r="C9" s="9">
        <v>65175</v>
      </c>
      <c r="D9" s="9">
        <f t="shared" si="1"/>
        <v>12915314</v>
      </c>
      <c r="E9" s="9">
        <v>22700000</v>
      </c>
      <c r="F9" s="9">
        <f t="shared" si="0"/>
        <v>9784686</v>
      </c>
    </row>
    <row r="10" spans="1:6" x14ac:dyDescent="0.25">
      <c r="A10" s="14" t="s">
        <v>14</v>
      </c>
      <c r="B10" s="9">
        <v>16576179</v>
      </c>
      <c r="C10" s="9">
        <v>25166410</v>
      </c>
      <c r="D10" s="9">
        <f t="shared" si="1"/>
        <v>41742589</v>
      </c>
      <c r="E10" s="9">
        <v>42000000</v>
      </c>
      <c r="F10" s="9">
        <f t="shared" si="0"/>
        <v>257411</v>
      </c>
    </row>
    <row r="11" spans="1:6" x14ac:dyDescent="0.25">
      <c r="A11" s="14" t="s">
        <v>15</v>
      </c>
      <c r="B11" s="9">
        <v>0</v>
      </c>
      <c r="C11" s="9">
        <v>1111350</v>
      </c>
      <c r="D11" s="9">
        <f t="shared" si="1"/>
        <v>1111350</v>
      </c>
      <c r="E11" s="9">
        <v>0</v>
      </c>
      <c r="F11" s="9">
        <f t="shared" si="0"/>
        <v>-1111350</v>
      </c>
    </row>
    <row r="12" spans="1:6" x14ac:dyDescent="0.25">
      <c r="A12" s="14" t="s">
        <v>16</v>
      </c>
      <c r="B12" s="9">
        <v>50041273.209999993</v>
      </c>
      <c r="C12" s="9">
        <v>2547368</v>
      </c>
      <c r="D12" s="9">
        <f t="shared" si="1"/>
        <v>52588641.209999993</v>
      </c>
      <c r="E12" s="9">
        <v>70000000</v>
      </c>
      <c r="F12" s="9">
        <f t="shared" si="0"/>
        <v>17411358.790000007</v>
      </c>
    </row>
    <row r="13" spans="1:6" x14ac:dyDescent="0.25">
      <c r="A13" s="15" t="s">
        <v>42</v>
      </c>
      <c r="B13" s="10">
        <f>SUM(B8:B12)</f>
        <v>83471149.209999993</v>
      </c>
      <c r="C13" s="10">
        <f>SUM(C8:C12)</f>
        <v>48719037</v>
      </c>
      <c r="D13" s="10">
        <f t="shared" si="1"/>
        <v>132190186.20999999</v>
      </c>
      <c r="E13" s="10">
        <f>SUM(E8:E12)</f>
        <v>161200000</v>
      </c>
      <c r="F13" s="10">
        <f t="shared" si="0"/>
        <v>29009813.790000007</v>
      </c>
    </row>
    <row r="14" spans="1:6" x14ac:dyDescent="0.25">
      <c r="A14" s="14" t="s">
        <v>18</v>
      </c>
      <c r="B14" s="9">
        <v>13064752</v>
      </c>
      <c r="C14" s="9">
        <v>271925</v>
      </c>
      <c r="D14" s="9">
        <f t="shared" si="1"/>
        <v>13336677</v>
      </c>
      <c r="E14" s="9">
        <v>31000000</v>
      </c>
      <c r="F14" s="9">
        <f t="shared" si="0"/>
        <v>17663323</v>
      </c>
    </row>
    <row r="15" spans="1:6" x14ac:dyDescent="0.25">
      <c r="A15" s="14" t="s">
        <v>19</v>
      </c>
      <c r="B15" s="9">
        <v>17684709</v>
      </c>
      <c r="C15" s="9">
        <v>1196806</v>
      </c>
      <c r="D15" s="9">
        <f t="shared" si="1"/>
        <v>18881515</v>
      </c>
      <c r="E15" s="9">
        <v>29500000</v>
      </c>
      <c r="F15" s="9">
        <f t="shared" si="0"/>
        <v>10618485</v>
      </c>
    </row>
    <row r="16" spans="1:6" x14ac:dyDescent="0.25">
      <c r="A16" s="14" t="s">
        <v>20</v>
      </c>
      <c r="B16" s="9">
        <v>30031354</v>
      </c>
      <c r="C16" s="9">
        <v>2522003</v>
      </c>
      <c r="D16" s="9">
        <f t="shared" si="1"/>
        <v>32553357</v>
      </c>
      <c r="E16" s="9">
        <v>35600000</v>
      </c>
      <c r="F16" s="9">
        <f t="shared" si="0"/>
        <v>3046643</v>
      </c>
    </row>
    <row r="17" spans="1:6" x14ac:dyDescent="0.25">
      <c r="A17" s="14" t="s">
        <v>21</v>
      </c>
      <c r="B17" s="9">
        <v>13854030</v>
      </c>
      <c r="C17" s="9">
        <v>606832</v>
      </c>
      <c r="D17" s="9">
        <f t="shared" si="1"/>
        <v>14460862</v>
      </c>
      <c r="E17" s="9">
        <v>42200000</v>
      </c>
      <c r="F17" s="9">
        <f t="shared" si="0"/>
        <v>27739138</v>
      </c>
    </row>
    <row r="18" spans="1:6" x14ac:dyDescent="0.25">
      <c r="A18" s="14" t="s">
        <v>22</v>
      </c>
      <c r="B18" s="9">
        <v>29132512</v>
      </c>
      <c r="C18" s="9">
        <v>401040</v>
      </c>
      <c r="D18" s="9">
        <f t="shared" si="1"/>
        <v>29533552</v>
      </c>
      <c r="E18" s="9">
        <v>43000000</v>
      </c>
      <c r="F18" s="9">
        <f t="shared" si="0"/>
        <v>13466448</v>
      </c>
    </row>
    <row r="19" spans="1:6" x14ac:dyDescent="0.25">
      <c r="A19" s="14" t="s">
        <v>23</v>
      </c>
      <c r="B19" s="9">
        <v>6198311</v>
      </c>
      <c r="C19" s="9">
        <v>2713497</v>
      </c>
      <c r="D19" s="9">
        <f t="shared" si="1"/>
        <v>8911808</v>
      </c>
      <c r="E19" s="9">
        <v>18300000</v>
      </c>
      <c r="F19" s="9">
        <f t="shared" si="0"/>
        <v>9388192</v>
      </c>
    </row>
    <row r="20" spans="1:6" x14ac:dyDescent="0.25">
      <c r="A20" s="14" t="s">
        <v>24</v>
      </c>
      <c r="B20" s="9">
        <v>3693720</v>
      </c>
      <c r="C20" s="9">
        <v>1703579</v>
      </c>
      <c r="D20" s="9">
        <f t="shared" si="1"/>
        <v>5397299</v>
      </c>
      <c r="E20" s="9">
        <v>14650000</v>
      </c>
      <c r="F20" s="9">
        <f t="shared" si="0"/>
        <v>9252701</v>
      </c>
    </row>
    <row r="21" spans="1:6" x14ac:dyDescent="0.25">
      <c r="A21" s="14" t="s">
        <v>54</v>
      </c>
      <c r="B21" s="9">
        <v>0</v>
      </c>
      <c r="C21" s="9">
        <v>0</v>
      </c>
      <c r="D21" s="9">
        <f t="shared" si="1"/>
        <v>0</v>
      </c>
      <c r="E21" s="9">
        <v>7400000</v>
      </c>
      <c r="F21" s="9">
        <f t="shared" si="0"/>
        <v>7400000</v>
      </c>
    </row>
    <row r="22" spans="1:6" x14ac:dyDescent="0.25">
      <c r="A22" s="15" t="s">
        <v>43</v>
      </c>
      <c r="B22" s="10">
        <f>SUM(B14:B21)</f>
        <v>113659388</v>
      </c>
      <c r="C22" s="10">
        <f>SUM(C14:C21)</f>
        <v>9415682</v>
      </c>
      <c r="D22" s="10">
        <f t="shared" si="1"/>
        <v>123075070</v>
      </c>
      <c r="E22" s="10">
        <f>SUM(E14:E21)</f>
        <v>221650000</v>
      </c>
      <c r="F22" s="10">
        <f t="shared" si="0"/>
        <v>98574930</v>
      </c>
    </row>
    <row r="23" spans="1:6" x14ac:dyDescent="0.25">
      <c r="A23" s="14" t="s">
        <v>26</v>
      </c>
      <c r="B23" s="9">
        <v>11349681</v>
      </c>
      <c r="C23" s="9">
        <v>38201193</v>
      </c>
      <c r="D23" s="9">
        <f t="shared" si="1"/>
        <v>49550874</v>
      </c>
      <c r="E23" s="9">
        <v>25000000</v>
      </c>
      <c r="F23" s="9">
        <f t="shared" si="0"/>
        <v>-24550874</v>
      </c>
    </row>
    <row r="24" spans="1:6" x14ac:dyDescent="0.25">
      <c r="A24" s="14" t="s">
        <v>27</v>
      </c>
      <c r="B24" s="9">
        <v>2878585</v>
      </c>
      <c r="C24" s="9">
        <v>194358</v>
      </c>
      <c r="D24" s="9">
        <f t="shared" si="1"/>
        <v>3072943</v>
      </c>
      <c r="E24" s="9">
        <v>5500000</v>
      </c>
      <c r="F24" s="9">
        <f t="shared" si="0"/>
        <v>2427057</v>
      </c>
    </row>
    <row r="25" spans="1:6" x14ac:dyDescent="0.25">
      <c r="A25" s="14" t="s">
        <v>28</v>
      </c>
      <c r="B25" s="9">
        <v>10281563</v>
      </c>
      <c r="C25" s="9">
        <v>2304316</v>
      </c>
      <c r="D25" s="9">
        <f t="shared" si="1"/>
        <v>12585879</v>
      </c>
      <c r="E25" s="9">
        <v>16200000</v>
      </c>
      <c r="F25" s="9">
        <f t="shared" si="0"/>
        <v>3614121</v>
      </c>
    </row>
    <row r="26" spans="1:6" x14ac:dyDescent="0.25">
      <c r="A26" s="14" t="s">
        <v>29</v>
      </c>
      <c r="B26" s="9">
        <v>0</v>
      </c>
      <c r="C26" s="9">
        <v>0</v>
      </c>
      <c r="D26" s="9">
        <f t="shared" si="1"/>
        <v>0</v>
      </c>
      <c r="E26" s="9">
        <v>0</v>
      </c>
      <c r="F26" s="9">
        <f t="shared" si="0"/>
        <v>0</v>
      </c>
    </row>
    <row r="27" spans="1:6" x14ac:dyDescent="0.25">
      <c r="A27" s="14" t="s">
        <v>30</v>
      </c>
      <c r="B27" s="9">
        <v>0</v>
      </c>
      <c r="C27" s="9">
        <v>0</v>
      </c>
      <c r="D27" s="9">
        <f t="shared" si="1"/>
        <v>0</v>
      </c>
      <c r="E27" s="9">
        <v>0</v>
      </c>
      <c r="F27" s="9">
        <f t="shared" si="0"/>
        <v>0</v>
      </c>
    </row>
    <row r="28" spans="1:6" x14ac:dyDescent="0.25">
      <c r="A28" s="14" t="s">
        <v>31</v>
      </c>
      <c r="B28" s="9">
        <v>7880002</v>
      </c>
      <c r="C28" s="9">
        <v>797846</v>
      </c>
      <c r="D28" s="9">
        <f t="shared" si="1"/>
        <v>8677848</v>
      </c>
      <c r="E28" s="9">
        <v>7400000</v>
      </c>
      <c r="F28" s="9">
        <f t="shared" si="0"/>
        <v>-1277848</v>
      </c>
    </row>
    <row r="29" spans="1:6" x14ac:dyDescent="0.25">
      <c r="A29" s="14" t="s">
        <v>32</v>
      </c>
      <c r="B29" s="9">
        <v>9596884</v>
      </c>
      <c r="C29" s="9">
        <v>0</v>
      </c>
      <c r="D29" s="9">
        <f t="shared" si="1"/>
        <v>9596884</v>
      </c>
      <c r="E29" s="9">
        <v>12500000</v>
      </c>
      <c r="F29" s="9">
        <f t="shared" si="0"/>
        <v>2903116</v>
      </c>
    </row>
    <row r="30" spans="1:6" x14ac:dyDescent="0.25">
      <c r="A30" s="15" t="s">
        <v>44</v>
      </c>
      <c r="B30" s="10">
        <f>SUM(B23:B29)</f>
        <v>41986715</v>
      </c>
      <c r="C30" s="10">
        <f>SUM(C23:C29)</f>
        <v>41497713</v>
      </c>
      <c r="D30" s="10">
        <f t="shared" si="1"/>
        <v>83484428</v>
      </c>
      <c r="E30" s="10">
        <f>SUM(E23:E29)</f>
        <v>66600000</v>
      </c>
      <c r="F30" s="10">
        <f t="shared" si="0"/>
        <v>-16884428</v>
      </c>
    </row>
    <row r="31" spans="1:6" x14ac:dyDescent="0.25">
      <c r="A31" s="15" t="s">
        <v>34</v>
      </c>
      <c r="B31" s="10">
        <f>+B30+B22+B13+B7</f>
        <v>495522122.40999997</v>
      </c>
      <c r="C31" s="10">
        <f t="shared" ref="C31" si="2">+C30+C22+C13+C7</f>
        <v>99820626</v>
      </c>
      <c r="D31" s="10">
        <f>B31+C31</f>
        <v>595342748.40999997</v>
      </c>
      <c r="E31" s="10">
        <f>+E30+E22+E13+E7</f>
        <v>830950000</v>
      </c>
      <c r="F31" s="10">
        <f t="shared" si="0"/>
        <v>235607251.59000003</v>
      </c>
    </row>
    <row r="33" spans="4:6" x14ac:dyDescent="0.25">
      <c r="D33" s="9"/>
      <c r="E33" s="9"/>
      <c r="F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3"/>
  <sheetViews>
    <sheetView workbookViewId="0">
      <selection activeCell="B16" sqref="B16"/>
    </sheetView>
  </sheetViews>
  <sheetFormatPr defaultRowHeight="15" x14ac:dyDescent="0.25"/>
  <cols>
    <col min="1" max="1" width="20.5703125" style="14" bestFit="1" customWidth="1"/>
    <col min="2" max="2" width="20.7109375" style="9" bestFit="1" customWidth="1"/>
    <col min="3" max="4" width="16.85546875" style="9" hidden="1" customWidth="1"/>
    <col min="5" max="5" width="17.140625" style="9" hidden="1" customWidth="1"/>
    <col min="6" max="6" width="20" style="9" bestFit="1" customWidth="1"/>
    <col min="7" max="7" width="11.140625" style="14" bestFit="1" customWidth="1"/>
    <col min="8" max="16384" width="9.140625" style="14"/>
  </cols>
  <sheetData>
    <row r="2" spans="1:7" x14ac:dyDescent="0.25">
      <c r="A2" s="15" t="s">
        <v>37</v>
      </c>
      <c r="B2" s="10" t="s">
        <v>38</v>
      </c>
      <c r="C2" s="10" t="s">
        <v>45</v>
      </c>
      <c r="D2" s="10" t="s">
        <v>46</v>
      </c>
      <c r="E2" s="10" t="s">
        <v>47</v>
      </c>
      <c r="F2" s="10" t="s">
        <v>48</v>
      </c>
      <c r="G2" s="15" t="s">
        <v>49</v>
      </c>
    </row>
    <row r="3" spans="1:7" x14ac:dyDescent="0.25">
      <c r="A3" s="14" t="s">
        <v>6</v>
      </c>
      <c r="B3" s="9">
        <v>446629187.19999999</v>
      </c>
      <c r="C3" s="9">
        <v>45302953</v>
      </c>
      <c r="D3" s="9">
        <v>43728577</v>
      </c>
      <c r="E3" s="9">
        <v>31514604</v>
      </c>
      <c r="F3" s="9">
        <f>C3+D3-E3</f>
        <v>57516926</v>
      </c>
      <c r="G3" s="16">
        <f>F3/B3</f>
        <v>0.12878004315074912</v>
      </c>
    </row>
    <row r="4" spans="1:7" x14ac:dyDescent="0.25">
      <c r="A4" s="14" t="s">
        <v>8</v>
      </c>
      <c r="B4" s="9">
        <v>3796391</v>
      </c>
      <c r="C4" s="9">
        <v>513984</v>
      </c>
      <c r="D4" s="9">
        <v>4355078</v>
      </c>
      <c r="F4" s="9">
        <f t="shared" ref="F4:F29" si="0">C4+D4-E4</f>
        <v>4869062</v>
      </c>
      <c r="G4" s="16">
        <f t="shared" ref="G4:G29" si="1">F4/B4</f>
        <v>1.2825501904308592</v>
      </c>
    </row>
    <row r="5" spans="1:7" x14ac:dyDescent="0.25">
      <c r="A5" s="14" t="s">
        <v>9</v>
      </c>
      <c r="B5" s="9">
        <v>89518989</v>
      </c>
      <c r="C5" s="9">
        <v>1308646</v>
      </c>
      <c r="D5" s="9">
        <v>5529147.3499999996</v>
      </c>
      <c r="E5" s="9">
        <v>4462072.3499999996</v>
      </c>
      <c r="F5" s="9">
        <f t="shared" si="0"/>
        <v>2375721</v>
      </c>
      <c r="G5" s="16">
        <f t="shared" si="1"/>
        <v>2.653873805478299E-2</v>
      </c>
    </row>
    <row r="6" spans="1:7" x14ac:dyDescent="0.25">
      <c r="A6" s="14" t="s">
        <v>10</v>
      </c>
      <c r="B6" s="9">
        <v>434273587</v>
      </c>
      <c r="C6" s="9">
        <v>61905672.299999997</v>
      </c>
      <c r="D6" s="9">
        <v>102252067.75</v>
      </c>
      <c r="E6" s="9">
        <v>127449420.55</v>
      </c>
      <c r="F6" s="9">
        <f t="shared" si="0"/>
        <v>36708319.500000015</v>
      </c>
      <c r="G6" s="16">
        <f t="shared" si="1"/>
        <v>8.4528096110068091E-2</v>
      </c>
    </row>
    <row r="7" spans="1:7" x14ac:dyDescent="0.25">
      <c r="A7" s="15" t="s">
        <v>11</v>
      </c>
      <c r="B7" s="10">
        <f>SUM(B3:B6)</f>
        <v>974218154.20000005</v>
      </c>
      <c r="C7" s="10">
        <f>SUM(C3:C6)</f>
        <v>109031255.3</v>
      </c>
      <c r="D7" s="10">
        <f t="shared" ref="D7:E7" si="2">SUM(D3:D6)</f>
        <v>155864870.09999999</v>
      </c>
      <c r="E7" s="10">
        <f t="shared" si="2"/>
        <v>163426096.90000001</v>
      </c>
      <c r="F7" s="10">
        <f>C7+D7-E7</f>
        <v>101470028.49999997</v>
      </c>
      <c r="G7" s="17">
        <f t="shared" si="1"/>
        <v>0.1041553455584332</v>
      </c>
    </row>
    <row r="8" spans="1:7" x14ac:dyDescent="0.25">
      <c r="A8" s="14" t="s">
        <v>12</v>
      </c>
      <c r="B8" s="9">
        <v>48999226</v>
      </c>
      <c r="C8" s="9">
        <v>1816501</v>
      </c>
      <c r="D8" s="9">
        <v>1373029</v>
      </c>
      <c r="E8" s="9">
        <v>1442029</v>
      </c>
      <c r="F8" s="9">
        <f t="shared" si="0"/>
        <v>1747501</v>
      </c>
      <c r="G8" s="16">
        <f t="shared" si="1"/>
        <v>3.5663849057534093E-2</v>
      </c>
    </row>
    <row r="9" spans="1:7" x14ac:dyDescent="0.25">
      <c r="A9" s="14" t="s">
        <v>13</v>
      </c>
      <c r="B9" s="9">
        <v>55053193</v>
      </c>
      <c r="C9" s="9">
        <v>4505545</v>
      </c>
      <c r="D9" s="9">
        <v>115173959</v>
      </c>
      <c r="E9" s="9">
        <v>3908381</v>
      </c>
      <c r="F9" s="9">
        <f t="shared" si="0"/>
        <v>115771123</v>
      </c>
      <c r="G9" s="16">
        <f t="shared" si="1"/>
        <v>2.1028957030703013</v>
      </c>
    </row>
    <row r="10" spans="1:7" x14ac:dyDescent="0.25">
      <c r="A10" s="14" t="s">
        <v>14</v>
      </c>
      <c r="B10" s="9">
        <v>75360953</v>
      </c>
      <c r="C10" s="9">
        <v>131668528</v>
      </c>
      <c r="D10" s="9">
        <v>142254858</v>
      </c>
      <c r="E10" s="9">
        <v>269858485</v>
      </c>
      <c r="F10" s="9">
        <f t="shared" si="0"/>
        <v>4064901</v>
      </c>
      <c r="G10" s="16">
        <f t="shared" si="1"/>
        <v>5.3939086996418424E-2</v>
      </c>
    </row>
    <row r="11" spans="1:7" x14ac:dyDescent="0.25">
      <c r="A11" s="14" t="s">
        <v>15</v>
      </c>
      <c r="B11" s="9">
        <v>2562791</v>
      </c>
      <c r="C11" s="9">
        <v>21865</v>
      </c>
      <c r="D11" s="9">
        <v>56885</v>
      </c>
      <c r="E11" s="9">
        <v>21300</v>
      </c>
      <c r="F11" s="9">
        <f t="shared" si="0"/>
        <v>57450</v>
      </c>
      <c r="G11" s="16">
        <f t="shared" si="1"/>
        <v>2.2416966502535711E-2</v>
      </c>
    </row>
    <row r="12" spans="1:7" x14ac:dyDescent="0.25">
      <c r="A12" s="14" t="s">
        <v>16</v>
      </c>
      <c r="B12" s="9">
        <v>158976573.21000001</v>
      </c>
      <c r="C12" s="9">
        <v>3910255.45</v>
      </c>
      <c r="D12" s="9">
        <v>6324211</v>
      </c>
      <c r="E12" s="9">
        <v>5932120</v>
      </c>
      <c r="F12" s="9">
        <f t="shared" si="0"/>
        <v>4302346.4499999993</v>
      </c>
      <c r="G12" s="16">
        <f t="shared" si="1"/>
        <v>2.706277008699148E-2</v>
      </c>
    </row>
    <row r="13" spans="1:7" x14ac:dyDescent="0.25">
      <c r="A13" s="15" t="s">
        <v>42</v>
      </c>
      <c r="B13" s="10">
        <f>SUM(B8:B12)</f>
        <v>340952736.21000004</v>
      </c>
      <c r="C13" s="10">
        <f>SUM(C8:C12)</f>
        <v>141922694.44999999</v>
      </c>
      <c r="D13" s="10">
        <f t="shared" ref="D13:E13" si="3">SUM(D8:D12)</f>
        <v>265182942</v>
      </c>
      <c r="E13" s="10">
        <f t="shared" si="3"/>
        <v>281162315</v>
      </c>
      <c r="F13" s="10">
        <f t="shared" si="0"/>
        <v>125943321.44999999</v>
      </c>
      <c r="G13" s="17">
        <f t="shared" si="1"/>
        <v>0.36938645177033808</v>
      </c>
    </row>
    <row r="14" spans="1:7" x14ac:dyDescent="0.25">
      <c r="A14" s="14" t="s">
        <v>18</v>
      </c>
      <c r="B14" s="9">
        <v>52148141</v>
      </c>
      <c r="C14" s="9">
        <v>1377750.65</v>
      </c>
      <c r="D14" s="9">
        <v>9821992.9100000001</v>
      </c>
      <c r="E14" s="9">
        <v>6321786.71</v>
      </c>
      <c r="F14" s="9">
        <f t="shared" si="0"/>
        <v>4877956.8500000006</v>
      </c>
      <c r="G14" s="16">
        <f t="shared" si="1"/>
        <v>9.354037855347519E-2</v>
      </c>
    </row>
    <row r="15" spans="1:7" x14ac:dyDescent="0.25">
      <c r="A15" s="14" t="s">
        <v>19</v>
      </c>
      <c r="B15" s="9">
        <v>49401073</v>
      </c>
      <c r="C15" s="9">
        <v>2837810</v>
      </c>
      <c r="D15" s="9">
        <v>6621602.5</v>
      </c>
      <c r="E15" s="9">
        <v>8504084.5</v>
      </c>
      <c r="F15" s="9">
        <f t="shared" si="0"/>
        <v>955328</v>
      </c>
      <c r="G15" s="16">
        <f t="shared" si="1"/>
        <v>1.9338203443475813E-2</v>
      </c>
    </row>
    <row r="16" spans="1:7" x14ac:dyDescent="0.25">
      <c r="A16" s="14" t="s">
        <v>20</v>
      </c>
      <c r="B16" s="9">
        <v>91306014</v>
      </c>
      <c r="C16" s="9">
        <v>7355038</v>
      </c>
      <c r="D16" s="9">
        <v>13870213</v>
      </c>
      <c r="E16" s="9">
        <v>12333290</v>
      </c>
      <c r="F16" s="9">
        <f t="shared" si="0"/>
        <v>8891961</v>
      </c>
      <c r="G16" s="16">
        <f t="shared" si="1"/>
        <v>9.7386367123637657E-2</v>
      </c>
    </row>
    <row r="17" spans="1:7" x14ac:dyDescent="0.25">
      <c r="A17" s="14" t="s">
        <v>21</v>
      </c>
      <c r="B17" s="9">
        <v>59425936</v>
      </c>
      <c r="C17" s="9">
        <v>6791074.0899999999</v>
      </c>
      <c r="D17" s="9">
        <v>10891645.25</v>
      </c>
      <c r="E17" s="9">
        <v>13586785.4</v>
      </c>
      <c r="F17" s="9">
        <f t="shared" si="0"/>
        <v>4095933.9399999995</v>
      </c>
      <c r="G17" s="16">
        <f t="shared" si="1"/>
        <v>6.8925021896163313E-2</v>
      </c>
    </row>
    <row r="18" spans="1:7" x14ac:dyDescent="0.25">
      <c r="A18" s="14" t="s">
        <v>22</v>
      </c>
      <c r="B18" s="9">
        <v>58239009</v>
      </c>
      <c r="C18" s="9">
        <v>3828736</v>
      </c>
      <c r="D18" s="9">
        <v>7962072.5099999998</v>
      </c>
      <c r="E18" s="9">
        <v>3990615.51</v>
      </c>
      <c r="F18" s="9">
        <f t="shared" si="0"/>
        <v>7800193</v>
      </c>
      <c r="G18" s="16">
        <f t="shared" si="1"/>
        <v>0.13393416429870914</v>
      </c>
    </row>
    <row r="19" spans="1:7" x14ac:dyDescent="0.25">
      <c r="A19" s="14" t="s">
        <v>23</v>
      </c>
      <c r="B19" s="9">
        <v>27309859</v>
      </c>
      <c r="C19" s="9">
        <v>1824178.2</v>
      </c>
      <c r="D19" s="9">
        <v>20884787</v>
      </c>
      <c r="E19" s="9">
        <v>6563487</v>
      </c>
      <c r="F19" s="9">
        <f t="shared" si="0"/>
        <v>16145478.199999999</v>
      </c>
      <c r="G19" s="16">
        <f t="shared" si="1"/>
        <v>0.59119595600987906</v>
      </c>
    </row>
    <row r="20" spans="1:7" x14ac:dyDescent="0.25">
      <c r="A20" s="14" t="s">
        <v>24</v>
      </c>
      <c r="B20" s="9">
        <v>13750094</v>
      </c>
      <c r="C20" s="9">
        <v>2263418</v>
      </c>
      <c r="D20" s="9">
        <v>842070</v>
      </c>
      <c r="E20" s="9">
        <v>180000</v>
      </c>
      <c r="F20" s="9">
        <f t="shared" si="0"/>
        <v>2925488</v>
      </c>
      <c r="G20" s="16">
        <f t="shared" si="1"/>
        <v>0.21276130912268673</v>
      </c>
    </row>
    <row r="21" spans="1:7" x14ac:dyDescent="0.25">
      <c r="A21" s="15" t="s">
        <v>43</v>
      </c>
      <c r="B21" s="10">
        <f>SUM(B14:B20)</f>
        <v>351580126</v>
      </c>
      <c r="C21" s="10">
        <f>SUM(C14:C20)</f>
        <v>26278004.940000001</v>
      </c>
      <c r="D21" s="10">
        <f t="shared" ref="D21:E21" si="4">SUM(D14:D20)</f>
        <v>70894383.169999987</v>
      </c>
      <c r="E21" s="10">
        <f t="shared" si="4"/>
        <v>51480049.119999997</v>
      </c>
      <c r="F21" s="10">
        <f t="shared" si="0"/>
        <v>45692338.989999987</v>
      </c>
      <c r="G21" s="17">
        <f t="shared" si="1"/>
        <v>0.12996280395553414</v>
      </c>
    </row>
    <row r="22" spans="1:7" x14ac:dyDescent="0.25">
      <c r="A22" s="14" t="s">
        <v>26</v>
      </c>
      <c r="B22" s="9">
        <v>59164295</v>
      </c>
      <c r="C22" s="9">
        <v>5361511.05</v>
      </c>
      <c r="D22" s="9">
        <v>10617185</v>
      </c>
      <c r="E22" s="9">
        <v>11438957.5</v>
      </c>
      <c r="F22" s="9">
        <f t="shared" si="0"/>
        <v>4539738.5500000007</v>
      </c>
      <c r="G22" s="16">
        <f t="shared" si="1"/>
        <v>7.6731051219320723E-2</v>
      </c>
    </row>
    <row r="23" spans="1:7" x14ac:dyDescent="0.25">
      <c r="A23" s="14" t="s">
        <v>27</v>
      </c>
      <c r="B23" s="9">
        <v>11526882</v>
      </c>
      <c r="C23" s="9">
        <v>103454</v>
      </c>
      <c r="D23" s="9">
        <v>1253000</v>
      </c>
      <c r="E23" s="9">
        <v>2012000</v>
      </c>
      <c r="F23" s="9">
        <f t="shared" si="0"/>
        <v>-655546</v>
      </c>
      <c r="G23" s="16">
        <f t="shared" si="1"/>
        <v>-5.6871060187828767E-2</v>
      </c>
    </row>
    <row r="24" spans="1:7" x14ac:dyDescent="0.25">
      <c r="A24" s="14" t="s">
        <v>28</v>
      </c>
      <c r="B24" s="9">
        <v>48763635</v>
      </c>
      <c r="C24" s="9">
        <v>2592545</v>
      </c>
      <c r="D24" s="9">
        <v>7550234.8000000007</v>
      </c>
      <c r="E24" s="9">
        <v>9283685.8000000007</v>
      </c>
      <c r="F24" s="9">
        <f t="shared" si="0"/>
        <v>859094</v>
      </c>
      <c r="G24" s="16">
        <f t="shared" si="1"/>
        <v>1.761751354262249E-2</v>
      </c>
    </row>
    <row r="25" spans="1:7" x14ac:dyDescent="0.25">
      <c r="A25" s="14" t="s">
        <v>29</v>
      </c>
      <c r="B25" s="9">
        <v>-1935</v>
      </c>
      <c r="D25" s="9">
        <v>2160113</v>
      </c>
      <c r="E25" s="9">
        <v>2160113</v>
      </c>
      <c r="F25" s="9">
        <f t="shared" si="0"/>
        <v>0</v>
      </c>
      <c r="G25" s="16">
        <f t="shared" si="1"/>
        <v>0</v>
      </c>
    </row>
    <row r="26" spans="1:7" x14ac:dyDescent="0.25">
      <c r="A26" s="14" t="s">
        <v>30</v>
      </c>
      <c r="B26" s="9">
        <v>-6175</v>
      </c>
      <c r="C26" s="9">
        <v>44472</v>
      </c>
      <c r="D26" s="9">
        <v>1245398.5900000001</v>
      </c>
      <c r="E26" s="9">
        <v>1276473.5900000001</v>
      </c>
      <c r="F26" s="9">
        <f t="shared" si="0"/>
        <v>13397</v>
      </c>
      <c r="G26" s="16">
        <f t="shared" si="1"/>
        <v>-2.1695546558704453</v>
      </c>
    </row>
    <row r="27" spans="1:7" x14ac:dyDescent="0.25">
      <c r="A27" s="14" t="s">
        <v>31</v>
      </c>
      <c r="B27" s="9">
        <v>30987759</v>
      </c>
      <c r="C27" s="9">
        <v>-301915</v>
      </c>
      <c r="D27" s="9">
        <v>2992757</v>
      </c>
      <c r="E27" s="9">
        <v>1248577</v>
      </c>
      <c r="F27" s="9">
        <f t="shared" si="0"/>
        <v>1442265</v>
      </c>
      <c r="G27" s="16">
        <f t="shared" si="1"/>
        <v>4.6543055920887984E-2</v>
      </c>
    </row>
    <row r="28" spans="1:7" x14ac:dyDescent="0.25">
      <c r="A28" s="14" t="s">
        <v>32</v>
      </c>
      <c r="B28" s="9">
        <v>23772017</v>
      </c>
      <c r="C28" s="9">
        <v>1710326.65</v>
      </c>
      <c r="D28" s="9">
        <v>60938107.75</v>
      </c>
      <c r="E28" s="9">
        <v>22860101.75</v>
      </c>
      <c r="F28" s="9">
        <f t="shared" si="0"/>
        <v>39788332.649999999</v>
      </c>
      <c r="G28" s="16">
        <f t="shared" si="1"/>
        <v>1.6737466008879263</v>
      </c>
    </row>
    <row r="29" spans="1:7" x14ac:dyDescent="0.25">
      <c r="A29" s="15" t="s">
        <v>44</v>
      </c>
      <c r="B29" s="10">
        <f>SUM(B22:B28)</f>
        <v>174206478</v>
      </c>
      <c r="C29" s="10">
        <f>SUM(C22:C28)</f>
        <v>9510393.6999999993</v>
      </c>
      <c r="D29" s="10">
        <f t="shared" ref="D29:E29" si="5">SUM(D22:D28)</f>
        <v>86756796.140000001</v>
      </c>
      <c r="E29" s="10">
        <f t="shared" si="5"/>
        <v>50279908.640000001</v>
      </c>
      <c r="F29" s="10">
        <f t="shared" si="0"/>
        <v>45987281.200000003</v>
      </c>
      <c r="G29" s="17">
        <f t="shared" si="1"/>
        <v>0.2639814645698767</v>
      </c>
    </row>
    <row r="30" spans="1:7" x14ac:dyDescent="0.25">
      <c r="A30" s="15" t="s">
        <v>34</v>
      </c>
      <c r="B30" s="10">
        <f>+B29+B21+B13+B7</f>
        <v>1840957494.4100001</v>
      </c>
      <c r="C30" s="10">
        <f>+C29+C21+C13+C7</f>
        <v>286742348.38999999</v>
      </c>
      <c r="D30" s="10">
        <f t="shared" ref="D30:E30" si="6">+D29+D21+D13+D7</f>
        <v>578698991.40999997</v>
      </c>
      <c r="E30" s="10">
        <f t="shared" si="6"/>
        <v>546348369.65999997</v>
      </c>
      <c r="F30" s="10">
        <f>C30+D30-E30</f>
        <v>319092970.13999999</v>
      </c>
      <c r="G30" s="17">
        <f>F30/B30</f>
        <v>0.17332989550758998</v>
      </c>
    </row>
    <row r="33" spans="2:6" x14ac:dyDescent="0.25">
      <c r="B33" s="9">
        <f>B30/1000</f>
        <v>1840957.49441</v>
      </c>
      <c r="F33" s="9">
        <f>F30/1000</f>
        <v>319092.97013999999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8"/>
  <sheetViews>
    <sheetView topLeftCell="A7" zoomScale="160" zoomScaleNormal="160" workbookViewId="0">
      <selection activeCell="A16" sqref="A16"/>
    </sheetView>
  </sheetViews>
  <sheetFormatPr defaultRowHeight="15" x14ac:dyDescent="0.25"/>
  <cols>
    <col min="1" max="1" width="62.140625" style="1" customWidth="1"/>
    <col min="2" max="16384" width="9.140625" style="1"/>
  </cols>
  <sheetData>
    <row r="2" spans="1:1" x14ac:dyDescent="0.25">
      <c r="A2" s="26" t="s">
        <v>57</v>
      </c>
    </row>
    <row r="3" spans="1:1" x14ac:dyDescent="0.25">
      <c r="A3" s="1" t="s">
        <v>71</v>
      </c>
    </row>
    <row r="4" spans="1:1" x14ac:dyDescent="0.25">
      <c r="A4" s="1" t="s">
        <v>55</v>
      </c>
    </row>
    <row r="5" spans="1:1" x14ac:dyDescent="0.25">
      <c r="A5" s="1" t="s">
        <v>70</v>
      </c>
    </row>
    <row r="6" spans="1:1" x14ac:dyDescent="0.25">
      <c r="A6" s="1" t="s">
        <v>56</v>
      </c>
    </row>
    <row r="8" spans="1:1" x14ac:dyDescent="0.25">
      <c r="A8" s="26" t="s">
        <v>61</v>
      </c>
    </row>
    <row r="9" spans="1:1" x14ac:dyDescent="0.25">
      <c r="A9" s="1" t="s">
        <v>68</v>
      </c>
    </row>
    <row r="10" spans="1:1" x14ac:dyDescent="0.25">
      <c r="A10" s="1" t="s">
        <v>59</v>
      </c>
    </row>
    <row r="11" spans="1:1" x14ac:dyDescent="0.25">
      <c r="A11" s="1" t="s">
        <v>69</v>
      </c>
    </row>
    <row r="12" spans="1:1" x14ac:dyDescent="0.25">
      <c r="A12" s="1" t="s">
        <v>60</v>
      </c>
    </row>
    <row r="14" spans="1:1" x14ac:dyDescent="0.25">
      <c r="A14" s="26" t="s">
        <v>62</v>
      </c>
    </row>
    <row r="15" spans="1:1" x14ac:dyDescent="0.25">
      <c r="A15" s="1" t="s">
        <v>64</v>
      </c>
    </row>
    <row r="16" spans="1:1" x14ac:dyDescent="0.25">
      <c r="A16" s="1" t="s">
        <v>63</v>
      </c>
    </row>
    <row r="18" spans="1:2" x14ac:dyDescent="0.25">
      <c r="A18" s="26" t="s">
        <v>66</v>
      </c>
    </row>
    <row r="19" spans="1:2" x14ac:dyDescent="0.25">
      <c r="A19" s="1" t="s">
        <v>64</v>
      </c>
    </row>
    <row r="20" spans="1:2" x14ac:dyDescent="0.25">
      <c r="A20" s="1" t="s">
        <v>67</v>
      </c>
    </row>
    <row r="21" spans="1:2" x14ac:dyDescent="0.25">
      <c r="A21" s="1" t="s">
        <v>72</v>
      </c>
    </row>
    <row r="22" spans="1:2" x14ac:dyDescent="0.25">
      <c r="A22" s="1" t="s">
        <v>65</v>
      </c>
    </row>
    <row r="24" spans="1:2" x14ac:dyDescent="0.25">
      <c r="A24" s="26" t="s">
        <v>74</v>
      </c>
    </row>
    <row r="25" spans="1:2" x14ac:dyDescent="0.25">
      <c r="A25" s="1" t="s">
        <v>73</v>
      </c>
    </row>
    <row r="27" spans="1:2" x14ac:dyDescent="0.25">
      <c r="A27" s="26" t="s">
        <v>75</v>
      </c>
    </row>
    <row r="28" spans="1:2" x14ac:dyDescent="0.25">
      <c r="A28" s="1" t="s">
        <v>76</v>
      </c>
    </row>
    <row r="30" spans="1:2" x14ac:dyDescent="0.25">
      <c r="A30" s="26" t="s">
        <v>77</v>
      </c>
    </row>
    <row r="31" spans="1:2" x14ac:dyDescent="0.25">
      <c r="A31" s="1" t="s">
        <v>58</v>
      </c>
      <c r="B31" s="1">
        <v>164</v>
      </c>
    </row>
    <row r="32" spans="1:2" x14ac:dyDescent="0.25">
      <c r="A32" s="1" t="s">
        <v>78</v>
      </c>
      <c r="B32" s="1">
        <v>14</v>
      </c>
    </row>
    <row r="33" spans="1:2" x14ac:dyDescent="0.25">
      <c r="A33" s="1" t="s">
        <v>79</v>
      </c>
    </row>
    <row r="34" spans="1:2" x14ac:dyDescent="0.25">
      <c r="A34" s="1" t="s">
        <v>80</v>
      </c>
    </row>
    <row r="35" spans="1:2" x14ac:dyDescent="0.25">
      <c r="A35" s="1" t="s">
        <v>81</v>
      </c>
      <c r="B35" s="1">
        <v>26</v>
      </c>
    </row>
    <row r="36" spans="1:2" x14ac:dyDescent="0.25">
      <c r="A36" s="1" t="s">
        <v>82</v>
      </c>
      <c r="B36" s="1">
        <v>11</v>
      </c>
    </row>
    <row r="37" spans="1:2" x14ac:dyDescent="0.25">
      <c r="A37" s="1" t="s">
        <v>83</v>
      </c>
      <c r="B37" s="1">
        <v>17</v>
      </c>
    </row>
    <row r="38" spans="1:2" x14ac:dyDescent="0.25">
      <c r="A38" s="1" t="s">
        <v>84</v>
      </c>
      <c r="B38" s="1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C6FE-2D39-445E-A2F7-037DE9A0A2F0}">
  <dimension ref="A1:B24"/>
  <sheetViews>
    <sheetView workbookViewId="0">
      <selection activeCell="B25" sqref="B25"/>
    </sheetView>
  </sheetViews>
  <sheetFormatPr defaultRowHeight="15" x14ac:dyDescent="0.25"/>
  <cols>
    <col min="1" max="1" width="26.5703125" bestFit="1" customWidth="1"/>
    <col min="2" max="2" width="15.28515625" bestFit="1" customWidth="1"/>
  </cols>
  <sheetData>
    <row r="1" spans="1:2" x14ac:dyDescent="0.25">
      <c r="A1" s="28" t="s">
        <v>213</v>
      </c>
    </row>
    <row r="2" spans="1:2" x14ac:dyDescent="0.25">
      <c r="A2" s="28"/>
    </row>
    <row r="3" spans="1:2" x14ac:dyDescent="0.25">
      <c r="A3" s="27" t="s">
        <v>192</v>
      </c>
      <c r="B3" s="29">
        <v>164158757</v>
      </c>
    </row>
    <row r="4" spans="1:2" x14ac:dyDescent="0.25">
      <c r="A4" s="27" t="s">
        <v>193</v>
      </c>
      <c r="B4" s="29">
        <v>3215050</v>
      </c>
    </row>
    <row r="5" spans="1:2" x14ac:dyDescent="0.25">
      <c r="A5" s="27" t="s">
        <v>194</v>
      </c>
      <c r="B5" s="29">
        <v>8106957</v>
      </c>
    </row>
    <row r="6" spans="1:2" x14ac:dyDescent="0.25">
      <c r="A6" s="27" t="s">
        <v>195</v>
      </c>
      <c r="B6" s="29">
        <v>7059952</v>
      </c>
    </row>
    <row r="7" spans="1:2" x14ac:dyDescent="0.25">
      <c r="A7" s="27" t="s">
        <v>196</v>
      </c>
      <c r="B7" s="29">
        <v>3953647</v>
      </c>
    </row>
    <row r="8" spans="1:2" x14ac:dyDescent="0.25">
      <c r="A8" s="27" t="s">
        <v>197</v>
      </c>
      <c r="B8" s="29">
        <v>95952713</v>
      </c>
    </row>
    <row r="9" spans="1:2" x14ac:dyDescent="0.25">
      <c r="A9" s="27" t="s">
        <v>198</v>
      </c>
      <c r="B9" s="29">
        <v>4396259</v>
      </c>
    </row>
    <row r="10" spans="1:2" x14ac:dyDescent="0.25">
      <c r="A10" s="27" t="s">
        <v>199</v>
      </c>
      <c r="B10" s="29">
        <v>12217001</v>
      </c>
    </row>
    <row r="11" spans="1:2" x14ac:dyDescent="0.25">
      <c r="A11" s="27" t="s">
        <v>200</v>
      </c>
      <c r="B11" s="29">
        <v>14093661</v>
      </c>
    </row>
    <row r="12" spans="1:2" x14ac:dyDescent="0.25">
      <c r="A12" s="27" t="s">
        <v>201</v>
      </c>
      <c r="B12" s="29">
        <v>18725727</v>
      </c>
    </row>
    <row r="13" spans="1:2" x14ac:dyDescent="0.25">
      <c r="A13" s="27" t="s">
        <v>202</v>
      </c>
      <c r="B13" s="29">
        <v>53444592.209999993</v>
      </c>
    </row>
    <row r="14" spans="1:2" x14ac:dyDescent="0.25">
      <c r="A14" s="27" t="s">
        <v>203</v>
      </c>
      <c r="B14" s="29">
        <v>13473800</v>
      </c>
    </row>
    <row r="15" spans="1:2" x14ac:dyDescent="0.25">
      <c r="A15" s="27" t="s">
        <v>204</v>
      </c>
      <c r="B15" s="29">
        <v>18953231</v>
      </c>
    </row>
    <row r="16" spans="1:2" x14ac:dyDescent="0.25">
      <c r="A16" s="27" t="s">
        <v>205</v>
      </c>
      <c r="B16" s="29">
        <v>30750261</v>
      </c>
    </row>
    <row r="17" spans="1:2" x14ac:dyDescent="0.25">
      <c r="A17" s="27" t="s">
        <v>206</v>
      </c>
      <c r="B17" s="29">
        <v>15173733</v>
      </c>
    </row>
    <row r="18" spans="1:2" x14ac:dyDescent="0.25">
      <c r="A18" s="27" t="s">
        <v>207</v>
      </c>
      <c r="B18" s="29">
        <v>30565664</v>
      </c>
    </row>
    <row r="19" spans="1:2" x14ac:dyDescent="0.25">
      <c r="A19" s="27" t="s">
        <v>208</v>
      </c>
      <c r="B19" s="29">
        <v>12151789</v>
      </c>
    </row>
    <row r="20" spans="1:2" x14ac:dyDescent="0.25">
      <c r="A20" s="27" t="s">
        <v>209</v>
      </c>
      <c r="B20" s="29">
        <v>2863487</v>
      </c>
    </row>
    <row r="21" spans="1:2" x14ac:dyDescent="0.25">
      <c r="A21" s="27" t="s">
        <v>210</v>
      </c>
      <c r="B21" s="29">
        <v>10968705</v>
      </c>
    </row>
    <row r="22" spans="1:2" x14ac:dyDescent="0.25">
      <c r="A22" s="27" t="s">
        <v>211</v>
      </c>
      <c r="B22" s="29">
        <v>9962370</v>
      </c>
    </row>
    <row r="23" spans="1:2" x14ac:dyDescent="0.25">
      <c r="A23" s="27" t="s">
        <v>212</v>
      </c>
      <c r="B23" s="29">
        <v>1396020</v>
      </c>
    </row>
    <row r="24" spans="1:2" x14ac:dyDescent="0.25">
      <c r="A24" s="27" t="s">
        <v>34</v>
      </c>
      <c r="B24" s="29">
        <v>531583376.20999998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F3A4-791B-4EAB-AC26-B01D4F35F103}">
  <dimension ref="A1:D11"/>
  <sheetViews>
    <sheetView workbookViewId="0">
      <selection activeCell="D1" sqref="D1:D11"/>
    </sheetView>
  </sheetViews>
  <sheetFormatPr defaultRowHeight="15" x14ac:dyDescent="0.25"/>
  <sheetData>
    <row r="1" spans="1:4" x14ac:dyDescent="0.25">
      <c r="A1" t="s">
        <v>152</v>
      </c>
      <c r="B1" t="s">
        <v>97</v>
      </c>
      <c r="C1" t="s">
        <v>188</v>
      </c>
      <c r="D1">
        <v>9194.35</v>
      </c>
    </row>
    <row r="2" spans="1:4" x14ac:dyDescent="0.25">
      <c r="A2" t="s">
        <v>141</v>
      </c>
      <c r="B2" t="s">
        <v>91</v>
      </c>
      <c r="C2" t="s">
        <v>168</v>
      </c>
      <c r="D2">
        <v>1505164</v>
      </c>
    </row>
    <row r="3" spans="1:4" x14ac:dyDescent="0.25">
      <c r="A3" t="s">
        <v>141</v>
      </c>
      <c r="B3" t="s">
        <v>96</v>
      </c>
      <c r="C3" t="s">
        <v>168</v>
      </c>
      <c r="D3">
        <v>14205</v>
      </c>
    </row>
    <row r="4" spans="1:4" x14ac:dyDescent="0.25">
      <c r="A4" t="s">
        <v>141</v>
      </c>
      <c r="B4" t="s">
        <v>88</v>
      </c>
      <c r="C4" t="s">
        <v>168</v>
      </c>
      <c r="D4">
        <v>39591</v>
      </c>
    </row>
    <row r="5" spans="1:4" x14ac:dyDescent="0.25">
      <c r="A5" t="s">
        <v>141</v>
      </c>
      <c r="B5" t="s">
        <v>98</v>
      </c>
      <c r="C5" t="s">
        <v>165</v>
      </c>
      <c r="D5">
        <v>64823</v>
      </c>
    </row>
    <row r="6" spans="1:4" x14ac:dyDescent="0.25">
      <c r="A6" t="s">
        <v>141</v>
      </c>
      <c r="B6" t="s">
        <v>89</v>
      </c>
      <c r="C6" t="s">
        <v>187</v>
      </c>
      <c r="D6">
        <v>16950</v>
      </c>
    </row>
    <row r="7" spans="1:4" x14ac:dyDescent="0.25">
      <c r="A7" t="s">
        <v>141</v>
      </c>
      <c r="B7" t="s">
        <v>86</v>
      </c>
      <c r="C7" t="s">
        <v>164</v>
      </c>
      <c r="D7">
        <v>1440</v>
      </c>
    </row>
    <row r="8" spans="1:4" x14ac:dyDescent="0.25">
      <c r="A8" t="s">
        <v>141</v>
      </c>
      <c r="B8" t="s">
        <v>95</v>
      </c>
      <c r="C8" t="s">
        <v>189</v>
      </c>
      <c r="D8">
        <v>35449</v>
      </c>
    </row>
    <row r="9" spans="1:4" x14ac:dyDescent="0.25">
      <c r="A9" t="s">
        <v>141</v>
      </c>
      <c r="B9" t="s">
        <v>95</v>
      </c>
      <c r="C9" t="s">
        <v>190</v>
      </c>
      <c r="D9">
        <v>30140</v>
      </c>
    </row>
    <row r="10" spans="1:4" x14ac:dyDescent="0.25">
      <c r="A10" t="s">
        <v>141</v>
      </c>
      <c r="B10" t="s">
        <v>116</v>
      </c>
      <c r="C10" t="s">
        <v>191</v>
      </c>
      <c r="D10">
        <v>39304</v>
      </c>
    </row>
    <row r="11" spans="1:4" x14ac:dyDescent="0.25">
      <c r="A11" t="s">
        <v>141</v>
      </c>
      <c r="B11" t="s">
        <v>93</v>
      </c>
      <c r="C11" t="s">
        <v>185</v>
      </c>
      <c r="D11">
        <v>1440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79F8-2BE8-4187-9676-B09075B2DC14}">
  <dimension ref="A1:B114"/>
  <sheetViews>
    <sheetView workbookViewId="0">
      <selection activeCell="C84" sqref="C84"/>
    </sheetView>
  </sheetViews>
  <sheetFormatPr defaultRowHeight="15" x14ac:dyDescent="0.25"/>
  <cols>
    <col min="1" max="1" width="19.7109375" bestFit="1" customWidth="1"/>
  </cols>
  <sheetData>
    <row r="1" spans="1:2" x14ac:dyDescent="0.25">
      <c r="A1" s="23" t="s">
        <v>99</v>
      </c>
    </row>
    <row r="2" spans="1:2" x14ac:dyDescent="0.25">
      <c r="A2" t="s">
        <v>85</v>
      </c>
      <c r="B2">
        <v>1</v>
      </c>
    </row>
    <row r="3" spans="1:2" x14ac:dyDescent="0.25">
      <c r="A3" t="s">
        <v>86</v>
      </c>
      <c r="B3">
        <v>8</v>
      </c>
    </row>
    <row r="4" spans="1:2" x14ac:dyDescent="0.25">
      <c r="A4" t="s">
        <v>87</v>
      </c>
      <c r="B4">
        <v>2</v>
      </c>
    </row>
    <row r="5" spans="1:2" x14ac:dyDescent="0.25">
      <c r="A5" t="s">
        <v>88</v>
      </c>
      <c r="B5">
        <v>1</v>
      </c>
    </row>
    <row r="6" spans="1:2" x14ac:dyDescent="0.25">
      <c r="A6" t="s">
        <v>89</v>
      </c>
      <c r="B6">
        <v>9</v>
      </c>
    </row>
    <row r="7" spans="1:2" x14ac:dyDescent="0.25">
      <c r="A7" t="s">
        <v>90</v>
      </c>
      <c r="B7">
        <v>1</v>
      </c>
    </row>
    <row r="8" spans="1:2" x14ac:dyDescent="0.25">
      <c r="A8" t="s">
        <v>91</v>
      </c>
      <c r="B8">
        <v>80</v>
      </c>
    </row>
    <row r="9" spans="1:2" x14ac:dyDescent="0.25">
      <c r="A9" t="s">
        <v>92</v>
      </c>
      <c r="B9">
        <v>1</v>
      </c>
    </row>
    <row r="10" spans="1:2" x14ac:dyDescent="0.25">
      <c r="A10" t="s">
        <v>93</v>
      </c>
      <c r="B10">
        <v>2</v>
      </c>
    </row>
    <row r="11" spans="1:2" x14ac:dyDescent="0.25">
      <c r="A11" t="s">
        <v>94</v>
      </c>
      <c r="B11">
        <v>2</v>
      </c>
    </row>
    <row r="12" spans="1:2" x14ac:dyDescent="0.25">
      <c r="A12" t="s">
        <v>95</v>
      </c>
      <c r="B12">
        <v>1</v>
      </c>
    </row>
    <row r="13" spans="1:2" x14ac:dyDescent="0.25">
      <c r="A13" t="s">
        <v>96</v>
      </c>
      <c r="B13">
        <v>2</v>
      </c>
    </row>
    <row r="14" spans="1:2" x14ac:dyDescent="0.25">
      <c r="A14" t="s">
        <v>97</v>
      </c>
      <c r="B14">
        <v>1</v>
      </c>
    </row>
    <row r="15" spans="1:2" x14ac:dyDescent="0.25">
      <c r="A15" t="s">
        <v>98</v>
      </c>
      <c r="B15">
        <v>38</v>
      </c>
    </row>
    <row r="17" spans="1:2" x14ac:dyDescent="0.25">
      <c r="A17" s="23" t="s">
        <v>117</v>
      </c>
    </row>
    <row r="18" spans="1:2" x14ac:dyDescent="0.25">
      <c r="A18" t="s">
        <v>86</v>
      </c>
      <c r="B18">
        <v>312</v>
      </c>
    </row>
    <row r="19" spans="1:2" x14ac:dyDescent="0.25">
      <c r="A19" t="s">
        <v>85</v>
      </c>
      <c r="B19">
        <v>181</v>
      </c>
    </row>
    <row r="20" spans="1:2" x14ac:dyDescent="0.25">
      <c r="A20" t="s">
        <v>100</v>
      </c>
      <c r="B20">
        <v>2</v>
      </c>
    </row>
    <row r="21" spans="1:2" x14ac:dyDescent="0.25">
      <c r="A21" t="s">
        <v>87</v>
      </c>
      <c r="B21">
        <v>88</v>
      </c>
    </row>
    <row r="22" spans="1:2" x14ac:dyDescent="0.25">
      <c r="A22" t="s">
        <v>101</v>
      </c>
      <c r="B22">
        <v>2</v>
      </c>
    </row>
    <row r="23" spans="1:2" x14ac:dyDescent="0.25">
      <c r="A23" t="s">
        <v>88</v>
      </c>
      <c r="B23">
        <v>131</v>
      </c>
    </row>
    <row r="24" spans="1:2" x14ac:dyDescent="0.25">
      <c r="A24" t="s">
        <v>89</v>
      </c>
      <c r="B24">
        <v>485</v>
      </c>
    </row>
    <row r="25" spans="1:2" x14ac:dyDescent="0.25">
      <c r="A25" t="s">
        <v>102</v>
      </c>
      <c r="B25">
        <v>31</v>
      </c>
    </row>
    <row r="26" spans="1:2" x14ac:dyDescent="0.25">
      <c r="A26" t="s">
        <v>90</v>
      </c>
      <c r="B26">
        <v>2</v>
      </c>
    </row>
    <row r="27" spans="1:2" x14ac:dyDescent="0.25">
      <c r="A27" t="s">
        <v>91</v>
      </c>
      <c r="B27">
        <v>2933</v>
      </c>
    </row>
    <row r="28" spans="1:2" x14ac:dyDescent="0.25">
      <c r="A28" t="s">
        <v>92</v>
      </c>
      <c r="B28">
        <v>363</v>
      </c>
    </row>
    <row r="29" spans="1:2" x14ac:dyDescent="0.25">
      <c r="A29" t="s">
        <v>103</v>
      </c>
      <c r="B29">
        <v>83</v>
      </c>
    </row>
    <row r="30" spans="1:2" x14ac:dyDescent="0.25">
      <c r="A30" t="s">
        <v>104</v>
      </c>
      <c r="B30">
        <v>13</v>
      </c>
    </row>
    <row r="31" spans="1:2" x14ac:dyDescent="0.25">
      <c r="A31" t="s">
        <v>105</v>
      </c>
      <c r="B31">
        <v>1</v>
      </c>
    </row>
    <row r="32" spans="1:2" x14ac:dyDescent="0.25">
      <c r="A32" t="s">
        <v>106</v>
      </c>
      <c r="B32">
        <v>9</v>
      </c>
    </row>
    <row r="33" spans="1:2" x14ac:dyDescent="0.25">
      <c r="A33" t="s">
        <v>107</v>
      </c>
      <c r="B33">
        <v>169</v>
      </c>
    </row>
    <row r="34" spans="1:2" x14ac:dyDescent="0.25">
      <c r="A34" t="s">
        <v>108</v>
      </c>
      <c r="B34">
        <v>15</v>
      </c>
    </row>
    <row r="35" spans="1:2" x14ac:dyDescent="0.25">
      <c r="A35" t="s">
        <v>109</v>
      </c>
      <c r="B35">
        <v>85</v>
      </c>
    </row>
    <row r="36" spans="1:2" x14ac:dyDescent="0.25">
      <c r="A36" t="s">
        <v>110</v>
      </c>
      <c r="B36">
        <v>1</v>
      </c>
    </row>
    <row r="37" spans="1:2" x14ac:dyDescent="0.25">
      <c r="A37" t="s">
        <v>93</v>
      </c>
      <c r="B37">
        <v>156</v>
      </c>
    </row>
    <row r="38" spans="1:2" x14ac:dyDescent="0.25">
      <c r="A38" t="s">
        <v>94</v>
      </c>
      <c r="B38">
        <v>219</v>
      </c>
    </row>
    <row r="39" spans="1:2" x14ac:dyDescent="0.25">
      <c r="A39" t="s">
        <v>95</v>
      </c>
      <c r="B39">
        <v>511</v>
      </c>
    </row>
    <row r="40" spans="1:2" x14ac:dyDescent="0.25">
      <c r="A40" t="s">
        <v>111</v>
      </c>
      <c r="B40">
        <v>119</v>
      </c>
    </row>
    <row r="41" spans="1:2" x14ac:dyDescent="0.25">
      <c r="A41" t="s">
        <v>112</v>
      </c>
      <c r="B41">
        <v>66</v>
      </c>
    </row>
    <row r="42" spans="1:2" x14ac:dyDescent="0.25">
      <c r="A42" t="s">
        <v>113</v>
      </c>
      <c r="B42">
        <v>7</v>
      </c>
    </row>
    <row r="43" spans="1:2" x14ac:dyDescent="0.25">
      <c r="A43" t="s">
        <v>114</v>
      </c>
      <c r="B43">
        <v>4</v>
      </c>
    </row>
    <row r="44" spans="1:2" x14ac:dyDescent="0.25">
      <c r="A44" t="s">
        <v>115</v>
      </c>
      <c r="B44">
        <v>51</v>
      </c>
    </row>
    <row r="45" spans="1:2" x14ac:dyDescent="0.25">
      <c r="A45" t="s">
        <v>96</v>
      </c>
      <c r="B45">
        <v>14</v>
      </c>
    </row>
    <row r="46" spans="1:2" x14ac:dyDescent="0.25">
      <c r="A46" t="s">
        <v>116</v>
      </c>
      <c r="B46">
        <v>2</v>
      </c>
    </row>
    <row r="47" spans="1:2" x14ac:dyDescent="0.25">
      <c r="A47" t="s">
        <v>98</v>
      </c>
      <c r="B47">
        <v>2382</v>
      </c>
    </row>
    <row r="48" spans="1:2" x14ac:dyDescent="0.25">
      <c r="A48" t="s">
        <v>97</v>
      </c>
      <c r="B48">
        <v>206</v>
      </c>
    </row>
    <row r="50" spans="1:2" x14ac:dyDescent="0.25">
      <c r="A50" s="23" t="s">
        <v>118</v>
      </c>
    </row>
    <row r="51" spans="1:2" x14ac:dyDescent="0.25">
      <c r="A51" t="s">
        <v>91</v>
      </c>
      <c r="B51">
        <v>1360</v>
      </c>
    </row>
    <row r="52" spans="1:2" x14ac:dyDescent="0.25">
      <c r="A52" t="s">
        <v>96</v>
      </c>
      <c r="B52">
        <v>27</v>
      </c>
    </row>
    <row r="53" spans="1:2" x14ac:dyDescent="0.25">
      <c r="A53" t="s">
        <v>106</v>
      </c>
      <c r="B53">
        <v>13</v>
      </c>
    </row>
    <row r="54" spans="1:2" x14ac:dyDescent="0.25">
      <c r="A54" t="s">
        <v>88</v>
      </c>
      <c r="B54">
        <v>37</v>
      </c>
    </row>
    <row r="55" spans="1:2" x14ac:dyDescent="0.25">
      <c r="A55" t="s">
        <v>111</v>
      </c>
      <c r="B55">
        <v>51</v>
      </c>
    </row>
    <row r="56" spans="1:2" x14ac:dyDescent="0.25">
      <c r="A56" t="s">
        <v>104</v>
      </c>
      <c r="B56">
        <v>1</v>
      </c>
    </row>
    <row r="57" spans="1:2" x14ac:dyDescent="0.25">
      <c r="A57" t="s">
        <v>113</v>
      </c>
      <c r="B57">
        <v>6</v>
      </c>
    </row>
    <row r="58" spans="1:2" x14ac:dyDescent="0.25">
      <c r="A58" t="s">
        <v>98</v>
      </c>
      <c r="B58">
        <v>1148</v>
      </c>
    </row>
    <row r="59" spans="1:2" x14ac:dyDescent="0.25">
      <c r="A59" t="s">
        <v>115</v>
      </c>
      <c r="B59">
        <v>39</v>
      </c>
    </row>
    <row r="60" spans="1:2" x14ac:dyDescent="0.25">
      <c r="A60" t="s">
        <v>103</v>
      </c>
      <c r="B60">
        <v>35</v>
      </c>
    </row>
    <row r="61" spans="1:2" x14ac:dyDescent="0.25">
      <c r="A61" t="s">
        <v>101</v>
      </c>
      <c r="B61">
        <v>2</v>
      </c>
    </row>
    <row r="62" spans="1:2" x14ac:dyDescent="0.25">
      <c r="A62" t="s">
        <v>87</v>
      </c>
      <c r="B62">
        <v>33</v>
      </c>
    </row>
    <row r="63" spans="1:2" x14ac:dyDescent="0.25">
      <c r="A63" t="s">
        <v>89</v>
      </c>
      <c r="B63">
        <v>240</v>
      </c>
    </row>
    <row r="64" spans="1:2" x14ac:dyDescent="0.25">
      <c r="A64" t="s">
        <v>108</v>
      </c>
      <c r="B64">
        <v>8</v>
      </c>
    </row>
    <row r="65" spans="1:2" x14ac:dyDescent="0.25">
      <c r="A65" t="s">
        <v>112</v>
      </c>
      <c r="B65">
        <v>50</v>
      </c>
    </row>
    <row r="66" spans="1:2" x14ac:dyDescent="0.25">
      <c r="A66" t="s">
        <v>114</v>
      </c>
      <c r="B66">
        <v>2</v>
      </c>
    </row>
    <row r="67" spans="1:2" x14ac:dyDescent="0.25">
      <c r="A67" t="s">
        <v>90</v>
      </c>
      <c r="B67">
        <v>5</v>
      </c>
    </row>
    <row r="68" spans="1:2" x14ac:dyDescent="0.25">
      <c r="A68" t="s">
        <v>85</v>
      </c>
      <c r="B68">
        <v>86</v>
      </c>
    </row>
    <row r="69" spans="1:2" x14ac:dyDescent="0.25">
      <c r="A69" t="s">
        <v>97</v>
      </c>
      <c r="B69">
        <v>112</v>
      </c>
    </row>
    <row r="70" spans="1:2" x14ac:dyDescent="0.25">
      <c r="A70" t="s">
        <v>110</v>
      </c>
      <c r="B70">
        <v>4</v>
      </c>
    </row>
    <row r="71" spans="1:2" x14ac:dyDescent="0.25">
      <c r="A71" t="s">
        <v>92</v>
      </c>
      <c r="B71">
        <v>119</v>
      </c>
    </row>
    <row r="72" spans="1:2" x14ac:dyDescent="0.25">
      <c r="A72" t="s">
        <v>86</v>
      </c>
      <c r="B72">
        <v>128</v>
      </c>
    </row>
    <row r="73" spans="1:2" x14ac:dyDescent="0.25">
      <c r="A73" t="s">
        <v>95</v>
      </c>
      <c r="B73">
        <v>250</v>
      </c>
    </row>
    <row r="74" spans="1:2" x14ac:dyDescent="0.25">
      <c r="A74" t="s">
        <v>102</v>
      </c>
      <c r="B74">
        <v>8</v>
      </c>
    </row>
    <row r="75" spans="1:2" x14ac:dyDescent="0.25">
      <c r="A75" t="s">
        <v>109</v>
      </c>
      <c r="B75">
        <v>30</v>
      </c>
    </row>
    <row r="76" spans="1:2" x14ac:dyDescent="0.25">
      <c r="A76" t="s">
        <v>94</v>
      </c>
      <c r="B76">
        <v>65</v>
      </c>
    </row>
    <row r="77" spans="1:2" x14ac:dyDescent="0.25">
      <c r="A77" t="s">
        <v>116</v>
      </c>
      <c r="B77">
        <v>3</v>
      </c>
    </row>
    <row r="78" spans="1:2" x14ac:dyDescent="0.25">
      <c r="A78" t="s">
        <v>107</v>
      </c>
      <c r="B78">
        <v>65</v>
      </c>
    </row>
    <row r="79" spans="1:2" x14ac:dyDescent="0.25">
      <c r="A79" t="s">
        <v>105</v>
      </c>
      <c r="B79">
        <v>1</v>
      </c>
    </row>
    <row r="80" spans="1:2" x14ac:dyDescent="0.25">
      <c r="A80" t="s">
        <v>100</v>
      </c>
      <c r="B80">
        <v>5</v>
      </c>
    </row>
    <row r="81" spans="1:2" x14ac:dyDescent="0.25">
      <c r="A81" t="s">
        <v>93</v>
      </c>
      <c r="B81">
        <v>69</v>
      </c>
    </row>
    <row r="83" spans="1:2" x14ac:dyDescent="0.25">
      <c r="A83" s="23" t="s">
        <v>119</v>
      </c>
    </row>
    <row r="84" spans="1:2" x14ac:dyDescent="0.25">
      <c r="A84" t="s">
        <v>91</v>
      </c>
      <c r="B84">
        <v>1399</v>
      </c>
    </row>
    <row r="85" spans="1:2" x14ac:dyDescent="0.25">
      <c r="A85" t="s">
        <v>96</v>
      </c>
      <c r="B85">
        <v>12</v>
      </c>
    </row>
    <row r="86" spans="1:2" x14ac:dyDescent="0.25">
      <c r="A86" t="s">
        <v>106</v>
      </c>
      <c r="B86">
        <v>11</v>
      </c>
    </row>
    <row r="87" spans="1:2" x14ac:dyDescent="0.25">
      <c r="A87" t="s">
        <v>88</v>
      </c>
      <c r="B87">
        <v>49</v>
      </c>
    </row>
    <row r="88" spans="1:2" x14ac:dyDescent="0.25">
      <c r="A88" t="s">
        <v>111</v>
      </c>
      <c r="B88">
        <v>50</v>
      </c>
    </row>
    <row r="89" spans="1:2" x14ac:dyDescent="0.25">
      <c r="A89" t="s">
        <v>104</v>
      </c>
      <c r="B89">
        <v>5</v>
      </c>
    </row>
    <row r="90" spans="1:2" x14ac:dyDescent="0.25">
      <c r="A90" t="s">
        <v>113</v>
      </c>
      <c r="B90">
        <v>7</v>
      </c>
    </row>
    <row r="91" spans="1:2" x14ac:dyDescent="0.25">
      <c r="A91" t="s">
        <v>98</v>
      </c>
      <c r="B91">
        <v>1095</v>
      </c>
    </row>
    <row r="92" spans="1:2" x14ac:dyDescent="0.25">
      <c r="A92" t="s">
        <v>115</v>
      </c>
      <c r="B92">
        <v>29</v>
      </c>
    </row>
    <row r="93" spans="1:2" x14ac:dyDescent="0.25">
      <c r="A93" t="s">
        <v>103</v>
      </c>
      <c r="B93">
        <v>34</v>
      </c>
    </row>
    <row r="94" spans="1:2" x14ac:dyDescent="0.25">
      <c r="A94" t="s">
        <v>101</v>
      </c>
      <c r="B94">
        <v>1</v>
      </c>
    </row>
    <row r="95" spans="1:2" x14ac:dyDescent="0.25">
      <c r="A95" t="s">
        <v>87</v>
      </c>
      <c r="B95">
        <v>38</v>
      </c>
    </row>
    <row r="96" spans="1:2" x14ac:dyDescent="0.25">
      <c r="A96" t="s">
        <v>89</v>
      </c>
      <c r="B96">
        <v>235</v>
      </c>
    </row>
    <row r="97" spans="1:2" x14ac:dyDescent="0.25">
      <c r="A97" t="s">
        <v>108</v>
      </c>
      <c r="B97">
        <v>12</v>
      </c>
    </row>
    <row r="98" spans="1:2" x14ac:dyDescent="0.25">
      <c r="A98" t="s">
        <v>112</v>
      </c>
      <c r="B98">
        <v>43</v>
      </c>
    </row>
    <row r="99" spans="1:2" x14ac:dyDescent="0.25">
      <c r="A99" t="s">
        <v>114</v>
      </c>
      <c r="B99">
        <v>2</v>
      </c>
    </row>
    <row r="100" spans="1:2" x14ac:dyDescent="0.25">
      <c r="A100" t="s">
        <v>90</v>
      </c>
      <c r="B100">
        <v>1</v>
      </c>
    </row>
    <row r="101" spans="1:2" x14ac:dyDescent="0.25">
      <c r="A101" t="s">
        <v>85</v>
      </c>
      <c r="B101">
        <v>83</v>
      </c>
    </row>
    <row r="102" spans="1:2" x14ac:dyDescent="0.25">
      <c r="A102" t="s">
        <v>97</v>
      </c>
      <c r="B102">
        <v>101</v>
      </c>
    </row>
    <row r="103" spans="1:2" x14ac:dyDescent="0.25">
      <c r="A103" t="s">
        <v>110</v>
      </c>
      <c r="B103">
        <v>1</v>
      </c>
    </row>
    <row r="104" spans="1:2" x14ac:dyDescent="0.25">
      <c r="A104" t="s">
        <v>92</v>
      </c>
      <c r="B104">
        <v>126</v>
      </c>
    </row>
    <row r="105" spans="1:2" x14ac:dyDescent="0.25">
      <c r="A105" t="s">
        <v>86</v>
      </c>
      <c r="B105">
        <v>131</v>
      </c>
    </row>
    <row r="106" spans="1:2" x14ac:dyDescent="0.25">
      <c r="A106" t="s">
        <v>95</v>
      </c>
      <c r="B106">
        <v>291</v>
      </c>
    </row>
    <row r="107" spans="1:2" x14ac:dyDescent="0.25">
      <c r="A107" t="s">
        <v>102</v>
      </c>
      <c r="B107">
        <v>10</v>
      </c>
    </row>
    <row r="108" spans="1:2" x14ac:dyDescent="0.25">
      <c r="A108" t="s">
        <v>109</v>
      </c>
      <c r="B108">
        <v>38</v>
      </c>
    </row>
    <row r="109" spans="1:2" x14ac:dyDescent="0.25">
      <c r="A109" t="s">
        <v>94</v>
      </c>
      <c r="B109">
        <v>69</v>
      </c>
    </row>
    <row r="110" spans="1:2" x14ac:dyDescent="0.25">
      <c r="A110" t="s">
        <v>116</v>
      </c>
      <c r="B110">
        <v>2</v>
      </c>
    </row>
    <row r="111" spans="1:2" x14ac:dyDescent="0.25">
      <c r="A111" t="s">
        <v>107</v>
      </c>
      <c r="B111">
        <v>84</v>
      </c>
    </row>
    <row r="112" spans="1:2" x14ac:dyDescent="0.25">
      <c r="A112" t="s">
        <v>105</v>
      </c>
      <c r="B112">
        <v>1</v>
      </c>
    </row>
    <row r="113" spans="1:2" x14ac:dyDescent="0.25">
      <c r="A113" t="s">
        <v>100</v>
      </c>
      <c r="B113">
        <v>6</v>
      </c>
    </row>
    <row r="114" spans="1:2" x14ac:dyDescent="0.25">
      <c r="A114" t="s">
        <v>93</v>
      </c>
      <c r="B114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EEB1-F1F9-441F-A0D8-721C72D3920E}">
  <dimension ref="A1:B89"/>
  <sheetViews>
    <sheetView topLeftCell="A73" workbookViewId="0">
      <selection activeCell="B54" sqref="B54"/>
    </sheetView>
  </sheetViews>
  <sheetFormatPr defaultRowHeight="15" x14ac:dyDescent="0.25"/>
  <cols>
    <col min="1" max="1" width="26.85546875" bestFit="1" customWidth="1"/>
    <col min="2" max="2" width="11" bestFit="1" customWidth="1"/>
  </cols>
  <sheetData>
    <row r="1" spans="1:2" x14ac:dyDescent="0.25">
      <c r="A1" s="23" t="s">
        <v>134</v>
      </c>
    </row>
    <row r="2" spans="1:2" x14ac:dyDescent="0.25">
      <c r="A2" t="s">
        <v>91</v>
      </c>
      <c r="B2">
        <v>4933911700</v>
      </c>
    </row>
    <row r="3" spans="1:2" x14ac:dyDescent="0.25">
      <c r="A3" t="s">
        <v>96</v>
      </c>
      <c r="B3">
        <v>89308486</v>
      </c>
    </row>
    <row r="4" spans="1:2" x14ac:dyDescent="0.25">
      <c r="A4" t="s">
        <v>106</v>
      </c>
      <c r="B4">
        <v>2392703</v>
      </c>
    </row>
    <row r="5" spans="1:2" x14ac:dyDescent="0.25">
      <c r="A5" t="s">
        <v>120</v>
      </c>
      <c r="B5">
        <v>0</v>
      </c>
    </row>
    <row r="6" spans="1:2" x14ac:dyDescent="0.25">
      <c r="A6" t="s">
        <v>88</v>
      </c>
      <c r="B6">
        <v>6279048</v>
      </c>
    </row>
    <row r="7" spans="1:2" x14ac:dyDescent="0.25">
      <c r="A7" t="s">
        <v>121</v>
      </c>
      <c r="B7">
        <v>226205</v>
      </c>
    </row>
    <row r="8" spans="1:2" x14ac:dyDescent="0.25">
      <c r="A8" t="s">
        <v>111</v>
      </c>
      <c r="B8">
        <v>9556033</v>
      </c>
    </row>
    <row r="9" spans="1:2" x14ac:dyDescent="0.25">
      <c r="A9" t="s">
        <v>104</v>
      </c>
      <c r="B9">
        <v>8123499</v>
      </c>
    </row>
    <row r="10" spans="1:2" x14ac:dyDescent="0.25">
      <c r="A10" t="s">
        <v>113</v>
      </c>
      <c r="B10">
        <v>4376562</v>
      </c>
    </row>
    <row r="11" spans="1:2" x14ac:dyDescent="0.25">
      <c r="A11" t="s">
        <v>122</v>
      </c>
      <c r="B11">
        <v>71285</v>
      </c>
    </row>
    <row r="12" spans="1:2" x14ac:dyDescent="0.25">
      <c r="A12" t="s">
        <v>98</v>
      </c>
      <c r="B12">
        <v>171790470</v>
      </c>
    </row>
    <row r="13" spans="1:2" x14ac:dyDescent="0.25">
      <c r="A13" t="s">
        <v>115</v>
      </c>
      <c r="B13">
        <v>12870252</v>
      </c>
    </row>
    <row r="14" spans="1:2" x14ac:dyDescent="0.25">
      <c r="A14" t="s">
        <v>123</v>
      </c>
      <c r="B14">
        <v>17478</v>
      </c>
    </row>
    <row r="15" spans="1:2" x14ac:dyDescent="0.25">
      <c r="A15" t="s">
        <v>103</v>
      </c>
      <c r="B15">
        <v>18317279</v>
      </c>
    </row>
    <row r="16" spans="1:2" x14ac:dyDescent="0.25">
      <c r="A16" t="s">
        <v>101</v>
      </c>
      <c r="B16">
        <v>1101765</v>
      </c>
    </row>
    <row r="17" spans="1:2" x14ac:dyDescent="0.25">
      <c r="A17" t="s">
        <v>87</v>
      </c>
      <c r="B17">
        <v>50184541</v>
      </c>
    </row>
    <row r="18" spans="1:2" x14ac:dyDescent="0.25">
      <c r="A18" t="s">
        <v>124</v>
      </c>
      <c r="B18">
        <v>-4644</v>
      </c>
    </row>
    <row r="19" spans="1:2" x14ac:dyDescent="0.25">
      <c r="A19" t="s">
        <v>89</v>
      </c>
      <c r="B19">
        <v>16855804</v>
      </c>
    </row>
    <row r="20" spans="1:2" x14ac:dyDescent="0.25">
      <c r="A20" t="s">
        <v>125</v>
      </c>
      <c r="B20">
        <v>153702</v>
      </c>
    </row>
    <row r="21" spans="1:2" x14ac:dyDescent="0.25">
      <c r="A21" t="s">
        <v>108</v>
      </c>
      <c r="B21">
        <v>6942251</v>
      </c>
    </row>
    <row r="22" spans="1:2" x14ac:dyDescent="0.25">
      <c r="A22" t="s">
        <v>112</v>
      </c>
      <c r="B22">
        <v>45142669</v>
      </c>
    </row>
    <row r="23" spans="1:2" x14ac:dyDescent="0.25">
      <c r="A23" t="s">
        <v>114</v>
      </c>
      <c r="B23">
        <v>428093</v>
      </c>
    </row>
    <row r="24" spans="1:2" x14ac:dyDescent="0.25">
      <c r="A24" t="s">
        <v>90</v>
      </c>
      <c r="B24">
        <v>823614</v>
      </c>
    </row>
    <row r="25" spans="1:2" x14ac:dyDescent="0.25">
      <c r="A25" t="s">
        <v>85</v>
      </c>
      <c r="B25">
        <v>164631337</v>
      </c>
    </row>
    <row r="26" spans="1:2" x14ac:dyDescent="0.25">
      <c r="A26" t="s">
        <v>126</v>
      </c>
      <c r="B26">
        <v>127571</v>
      </c>
    </row>
    <row r="27" spans="1:2" x14ac:dyDescent="0.25">
      <c r="A27" t="s">
        <v>97</v>
      </c>
      <c r="B27">
        <v>23332692</v>
      </c>
    </row>
    <row r="28" spans="1:2" x14ac:dyDescent="0.25">
      <c r="A28" t="s">
        <v>110</v>
      </c>
      <c r="B28">
        <v>2435725</v>
      </c>
    </row>
    <row r="29" spans="1:2" x14ac:dyDescent="0.25">
      <c r="A29" t="s">
        <v>92</v>
      </c>
      <c r="B29">
        <v>53280204</v>
      </c>
    </row>
    <row r="30" spans="1:2" x14ac:dyDescent="0.25">
      <c r="A30" t="s">
        <v>127</v>
      </c>
      <c r="B30">
        <v>1585804</v>
      </c>
    </row>
    <row r="31" spans="1:2" x14ac:dyDescent="0.25">
      <c r="A31" t="s">
        <v>86</v>
      </c>
      <c r="B31">
        <v>131889426</v>
      </c>
    </row>
    <row r="32" spans="1:2" x14ac:dyDescent="0.25">
      <c r="A32" t="s">
        <v>128</v>
      </c>
      <c r="B32">
        <v>453152</v>
      </c>
    </row>
    <row r="33" spans="1:2" x14ac:dyDescent="0.25">
      <c r="A33" t="s">
        <v>95</v>
      </c>
      <c r="B33">
        <v>101590172</v>
      </c>
    </row>
    <row r="34" spans="1:2" x14ac:dyDescent="0.25">
      <c r="A34" t="s">
        <v>129</v>
      </c>
      <c r="B34">
        <v>-69999</v>
      </c>
    </row>
    <row r="35" spans="1:2" x14ac:dyDescent="0.25">
      <c r="A35" t="s">
        <v>102</v>
      </c>
      <c r="B35">
        <v>-101859</v>
      </c>
    </row>
    <row r="36" spans="1:2" x14ac:dyDescent="0.25">
      <c r="A36" t="s">
        <v>109</v>
      </c>
      <c r="B36">
        <v>3773801</v>
      </c>
    </row>
    <row r="37" spans="1:2" x14ac:dyDescent="0.25">
      <c r="A37" t="s">
        <v>130</v>
      </c>
      <c r="B37">
        <v>9940</v>
      </c>
    </row>
    <row r="38" spans="1:2" x14ac:dyDescent="0.25">
      <c r="A38" t="s">
        <v>94</v>
      </c>
      <c r="B38">
        <v>44134073</v>
      </c>
    </row>
    <row r="39" spans="1:2" x14ac:dyDescent="0.25">
      <c r="A39" t="s">
        <v>116</v>
      </c>
      <c r="B39">
        <v>1738155</v>
      </c>
    </row>
    <row r="40" spans="1:2" x14ac:dyDescent="0.25">
      <c r="A40" t="s">
        <v>131</v>
      </c>
      <c r="B40">
        <v>91209</v>
      </c>
    </row>
    <row r="41" spans="1:2" x14ac:dyDescent="0.25">
      <c r="A41" t="s">
        <v>132</v>
      </c>
      <c r="B41">
        <v>99776</v>
      </c>
    </row>
    <row r="42" spans="1:2" x14ac:dyDescent="0.25">
      <c r="A42" t="s">
        <v>107</v>
      </c>
      <c r="B42">
        <v>9436574</v>
      </c>
    </row>
    <row r="43" spans="1:2" x14ac:dyDescent="0.25">
      <c r="A43" t="s">
        <v>105</v>
      </c>
      <c r="B43">
        <v>967316</v>
      </c>
    </row>
    <row r="44" spans="1:2" x14ac:dyDescent="0.25">
      <c r="A44" t="s">
        <v>100</v>
      </c>
      <c r="B44">
        <v>15142904</v>
      </c>
    </row>
    <row r="45" spans="1:2" x14ac:dyDescent="0.25">
      <c r="A45" t="s">
        <v>93</v>
      </c>
      <c r="B45">
        <v>40327936</v>
      </c>
    </row>
    <row r="46" spans="1:2" x14ac:dyDescent="0.25">
      <c r="A46" t="s">
        <v>133</v>
      </c>
      <c r="B46">
        <v>54912</v>
      </c>
    </row>
    <row r="48" spans="1:2" x14ac:dyDescent="0.25">
      <c r="A48" s="23" t="s">
        <v>135</v>
      </c>
    </row>
    <row r="49" spans="1:2" x14ac:dyDescent="0.25">
      <c r="A49" t="s">
        <v>91</v>
      </c>
      <c r="B49">
        <v>2884473668</v>
      </c>
    </row>
    <row r="50" spans="1:2" x14ac:dyDescent="0.25">
      <c r="A50" t="s">
        <v>96</v>
      </c>
      <c r="B50">
        <v>73428192</v>
      </c>
    </row>
    <row r="51" spans="1:2" x14ac:dyDescent="0.25">
      <c r="A51" t="s">
        <v>106</v>
      </c>
      <c r="B51">
        <v>2146938</v>
      </c>
    </row>
    <row r="52" spans="1:2" x14ac:dyDescent="0.25">
      <c r="A52" t="s">
        <v>88</v>
      </c>
      <c r="B52">
        <v>5620056</v>
      </c>
    </row>
    <row r="53" spans="1:2" x14ac:dyDescent="0.25">
      <c r="A53" t="s">
        <v>121</v>
      </c>
      <c r="B53">
        <v>98102</v>
      </c>
    </row>
    <row r="54" spans="1:2" x14ac:dyDescent="0.25">
      <c r="A54" t="s">
        <v>111</v>
      </c>
      <c r="B54">
        <v>9016132</v>
      </c>
    </row>
    <row r="55" spans="1:2" x14ac:dyDescent="0.25">
      <c r="A55" t="s">
        <v>104</v>
      </c>
      <c r="B55">
        <v>3436386</v>
      </c>
    </row>
    <row r="56" spans="1:2" x14ac:dyDescent="0.25">
      <c r="A56" t="s">
        <v>113</v>
      </c>
      <c r="B56">
        <v>1577425</v>
      </c>
    </row>
    <row r="57" spans="1:2" x14ac:dyDescent="0.25">
      <c r="A57" t="s">
        <v>122</v>
      </c>
      <c r="B57">
        <v>95005</v>
      </c>
    </row>
    <row r="58" spans="1:2" x14ac:dyDescent="0.25">
      <c r="A58" t="s">
        <v>98</v>
      </c>
      <c r="B58">
        <v>165914786</v>
      </c>
    </row>
    <row r="59" spans="1:2" x14ac:dyDescent="0.25">
      <c r="A59" t="s">
        <v>115</v>
      </c>
      <c r="B59">
        <v>4521660</v>
      </c>
    </row>
    <row r="60" spans="1:2" x14ac:dyDescent="0.25">
      <c r="A60" t="s">
        <v>123</v>
      </c>
      <c r="B60">
        <v>17478</v>
      </c>
    </row>
    <row r="61" spans="1:2" x14ac:dyDescent="0.25">
      <c r="A61" t="s">
        <v>103</v>
      </c>
      <c r="B61">
        <v>16237256</v>
      </c>
    </row>
    <row r="62" spans="1:2" x14ac:dyDescent="0.25">
      <c r="A62" t="s">
        <v>101</v>
      </c>
      <c r="B62">
        <v>980884</v>
      </c>
    </row>
    <row r="63" spans="1:2" x14ac:dyDescent="0.25">
      <c r="A63" t="s">
        <v>87</v>
      </c>
      <c r="B63">
        <v>16659865</v>
      </c>
    </row>
    <row r="64" spans="1:2" x14ac:dyDescent="0.25">
      <c r="A64" t="s">
        <v>124</v>
      </c>
      <c r="B64">
        <v>-4644</v>
      </c>
    </row>
    <row r="65" spans="1:2" x14ac:dyDescent="0.25">
      <c r="A65" t="s">
        <v>89</v>
      </c>
      <c r="B65">
        <v>12689303</v>
      </c>
    </row>
    <row r="66" spans="1:2" x14ac:dyDescent="0.25">
      <c r="A66" t="s">
        <v>108</v>
      </c>
      <c r="B66">
        <v>6942251</v>
      </c>
    </row>
    <row r="67" spans="1:2" x14ac:dyDescent="0.25">
      <c r="A67" t="s">
        <v>112</v>
      </c>
      <c r="B67">
        <v>52275343</v>
      </c>
    </row>
    <row r="68" spans="1:2" x14ac:dyDescent="0.25">
      <c r="A68" t="s">
        <v>114</v>
      </c>
      <c r="B68">
        <v>428093</v>
      </c>
    </row>
    <row r="69" spans="1:2" x14ac:dyDescent="0.25">
      <c r="A69" t="s">
        <v>90</v>
      </c>
      <c r="B69">
        <v>898319</v>
      </c>
    </row>
    <row r="70" spans="1:2" x14ac:dyDescent="0.25">
      <c r="A70" t="s">
        <v>85</v>
      </c>
      <c r="B70">
        <v>151766877</v>
      </c>
    </row>
    <row r="71" spans="1:2" x14ac:dyDescent="0.25">
      <c r="A71" t="s">
        <v>126</v>
      </c>
      <c r="B71">
        <v>124270</v>
      </c>
    </row>
    <row r="72" spans="1:2" x14ac:dyDescent="0.25">
      <c r="A72" t="s">
        <v>97</v>
      </c>
      <c r="B72">
        <v>21669366</v>
      </c>
    </row>
    <row r="73" spans="1:2" x14ac:dyDescent="0.25">
      <c r="A73" t="s">
        <v>110</v>
      </c>
      <c r="B73">
        <v>1372250</v>
      </c>
    </row>
    <row r="74" spans="1:2" x14ac:dyDescent="0.25">
      <c r="A74" t="s">
        <v>92</v>
      </c>
      <c r="B74">
        <v>48774205</v>
      </c>
    </row>
    <row r="75" spans="1:2" x14ac:dyDescent="0.25">
      <c r="A75" t="s">
        <v>127</v>
      </c>
      <c r="B75">
        <v>1997992</v>
      </c>
    </row>
    <row r="76" spans="1:2" x14ac:dyDescent="0.25">
      <c r="A76" t="s">
        <v>86</v>
      </c>
      <c r="B76">
        <v>85549079</v>
      </c>
    </row>
    <row r="77" spans="1:2" x14ac:dyDescent="0.25">
      <c r="A77" t="s">
        <v>128</v>
      </c>
      <c r="B77">
        <v>345422</v>
      </c>
    </row>
    <row r="78" spans="1:2" x14ac:dyDescent="0.25">
      <c r="A78" t="s">
        <v>95</v>
      </c>
      <c r="B78">
        <v>96723395</v>
      </c>
    </row>
    <row r="79" spans="1:2" x14ac:dyDescent="0.25">
      <c r="A79" t="s">
        <v>129</v>
      </c>
      <c r="B79">
        <v>2054745</v>
      </c>
    </row>
    <row r="80" spans="1:2" x14ac:dyDescent="0.25">
      <c r="A80" t="s">
        <v>102</v>
      </c>
      <c r="B80">
        <v>-101859</v>
      </c>
    </row>
    <row r="81" spans="1:2" x14ac:dyDescent="0.25">
      <c r="A81" t="s">
        <v>109</v>
      </c>
      <c r="B81">
        <v>1078027</v>
      </c>
    </row>
    <row r="82" spans="1:2" x14ac:dyDescent="0.25">
      <c r="A82" t="s">
        <v>94</v>
      </c>
      <c r="B82">
        <v>66112911</v>
      </c>
    </row>
    <row r="83" spans="1:2" x14ac:dyDescent="0.25">
      <c r="A83" t="s">
        <v>116</v>
      </c>
      <c r="B83">
        <v>1249714</v>
      </c>
    </row>
    <row r="84" spans="1:2" x14ac:dyDescent="0.25">
      <c r="A84" t="s">
        <v>131</v>
      </c>
      <c r="B84">
        <v>82897</v>
      </c>
    </row>
    <row r="85" spans="1:2" x14ac:dyDescent="0.25">
      <c r="A85" t="s">
        <v>132</v>
      </c>
      <c r="B85">
        <v>99776</v>
      </c>
    </row>
    <row r="86" spans="1:2" x14ac:dyDescent="0.25">
      <c r="A86" t="s">
        <v>107</v>
      </c>
      <c r="B86">
        <v>7316926</v>
      </c>
    </row>
    <row r="87" spans="1:2" x14ac:dyDescent="0.25">
      <c r="A87" t="s">
        <v>105</v>
      </c>
      <c r="B87">
        <v>191740</v>
      </c>
    </row>
    <row r="88" spans="1:2" x14ac:dyDescent="0.25">
      <c r="A88" t="s">
        <v>100</v>
      </c>
      <c r="B88">
        <v>15142904</v>
      </c>
    </row>
    <row r="89" spans="1:2" x14ac:dyDescent="0.25">
      <c r="A89" t="s">
        <v>93</v>
      </c>
      <c r="B89">
        <v>37435281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 01</vt:lpstr>
      <vt:lpstr>Report 2 (2)</vt:lpstr>
      <vt:lpstr>Report 3</vt:lpstr>
      <vt:lpstr>Loss Ratio</vt:lpstr>
      <vt:lpstr>Req Data</vt:lpstr>
      <vt:lpstr>Premium</vt:lpstr>
      <vt:lpstr>Sheet6</vt:lpstr>
      <vt:lpstr>01</vt:lpstr>
      <vt:lpstr>02</vt:lpstr>
      <vt:lpstr>03</vt:lpstr>
      <vt:lpstr>04</vt:lpstr>
      <vt:lpstr>05</vt:lpstr>
      <vt:lpstr>Intimation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Desktop2018</dc:creator>
  <cp:lastModifiedBy>kh</cp:lastModifiedBy>
  <dcterms:created xsi:type="dcterms:W3CDTF">2019-06-02T12:00:20Z</dcterms:created>
  <dcterms:modified xsi:type="dcterms:W3CDTF">2019-06-14T09:56:18Z</dcterms:modified>
</cp:coreProperties>
</file>