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0"/>
  </bookViews>
  <sheets>
    <sheet name="Nov-19  " sheetId="13" r:id="rId1"/>
    <sheet name="Dec-19  " sheetId="14" r:id="rId2"/>
    <sheet name="Jan-20 " sheetId="15" r:id="rId3"/>
    <sheet name="Feb-20  " sheetId="16" r:id="rId4"/>
    <sheet name="Mar-20 " sheetId="17" r:id="rId5"/>
    <sheet name="Apr-20 " sheetId="18" r:id="rId6"/>
    <sheet name="May-20 " sheetId="19" r:id="rId7"/>
    <sheet name="June-20 " sheetId="20" r:id="rId8"/>
    <sheet name="YTD Summary" sheetId="3" r:id="rId9"/>
  </sheets>
  <calcPr calcId="152511"/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M35" i="20" l="1"/>
  <c r="M35" i="19"/>
  <c r="M35" i="18"/>
  <c r="M35" i="17"/>
  <c r="M35" i="16"/>
  <c r="M35" i="15"/>
  <c r="M35" i="14"/>
  <c r="H6" i="3" l="1"/>
  <c r="U19" i="20" l="1"/>
  <c r="U19" i="19"/>
  <c r="U19" i="18"/>
  <c r="U19" i="17"/>
  <c r="U19" i="16"/>
  <c r="U19" i="15"/>
  <c r="U19" i="14"/>
  <c r="F15" i="3" l="1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H10" i="3" s="1"/>
  <c r="D10" i="3"/>
  <c r="G10" i="3" s="1"/>
  <c r="F9" i="3"/>
  <c r="E9" i="3"/>
  <c r="D9" i="3"/>
  <c r="C6" i="3"/>
  <c r="D36" i="20" l="1"/>
  <c r="D37" i="20" s="1"/>
  <c r="D38" i="20" s="1"/>
  <c r="R35" i="20"/>
  <c r="Q35" i="20"/>
  <c r="K35" i="20"/>
  <c r="J35" i="20"/>
  <c r="I35" i="20"/>
  <c r="U16" i="20" s="1"/>
  <c r="H35" i="20"/>
  <c r="D35" i="20"/>
  <c r="B35" i="20"/>
  <c r="R34" i="20"/>
  <c r="O34" i="20"/>
  <c r="N34" i="20"/>
  <c r="M34" i="20"/>
  <c r="L34" i="20"/>
  <c r="K34" i="20"/>
  <c r="J34" i="20"/>
  <c r="G34" i="20"/>
  <c r="C34" i="20"/>
  <c r="R33" i="20"/>
  <c r="O33" i="20"/>
  <c r="N33" i="20"/>
  <c r="M33" i="20"/>
  <c r="L33" i="20"/>
  <c r="K33" i="20"/>
  <c r="J33" i="20"/>
  <c r="G33" i="20"/>
  <c r="C33" i="20"/>
  <c r="R32" i="20"/>
  <c r="O32" i="20"/>
  <c r="N32" i="20"/>
  <c r="M32" i="20"/>
  <c r="L32" i="20"/>
  <c r="K32" i="20"/>
  <c r="J32" i="20"/>
  <c r="G32" i="20"/>
  <c r="C32" i="20"/>
  <c r="R31" i="20"/>
  <c r="O31" i="20"/>
  <c r="N31" i="20"/>
  <c r="M31" i="20"/>
  <c r="L31" i="20"/>
  <c r="K31" i="20"/>
  <c r="J31" i="20"/>
  <c r="G31" i="20"/>
  <c r="C31" i="20"/>
  <c r="R30" i="20"/>
  <c r="O30" i="20"/>
  <c r="N30" i="20"/>
  <c r="M30" i="20"/>
  <c r="L30" i="20"/>
  <c r="K30" i="20"/>
  <c r="J30" i="20"/>
  <c r="G30" i="20"/>
  <c r="C30" i="20"/>
  <c r="R29" i="20"/>
  <c r="O29" i="20"/>
  <c r="N29" i="20"/>
  <c r="M29" i="20"/>
  <c r="L29" i="20"/>
  <c r="K29" i="20"/>
  <c r="J29" i="20"/>
  <c r="G29" i="20"/>
  <c r="C29" i="20"/>
  <c r="R28" i="20"/>
  <c r="O28" i="20"/>
  <c r="N28" i="20"/>
  <c r="M28" i="20"/>
  <c r="L28" i="20"/>
  <c r="K28" i="20"/>
  <c r="J28" i="20"/>
  <c r="G28" i="20"/>
  <c r="C28" i="20"/>
  <c r="R27" i="20"/>
  <c r="O27" i="20"/>
  <c r="N27" i="20"/>
  <c r="M27" i="20"/>
  <c r="L27" i="20"/>
  <c r="K27" i="20"/>
  <c r="J27" i="20"/>
  <c r="G27" i="20"/>
  <c r="C27" i="20"/>
  <c r="R26" i="20"/>
  <c r="O26" i="20"/>
  <c r="N26" i="20"/>
  <c r="M26" i="20"/>
  <c r="L26" i="20"/>
  <c r="K26" i="20"/>
  <c r="J26" i="20"/>
  <c r="G26" i="20"/>
  <c r="C26" i="20"/>
  <c r="R25" i="20"/>
  <c r="O25" i="20"/>
  <c r="N25" i="20"/>
  <c r="M25" i="20"/>
  <c r="L25" i="20"/>
  <c r="K25" i="20"/>
  <c r="J25" i="20"/>
  <c r="G25" i="20"/>
  <c r="C25" i="20"/>
  <c r="R24" i="20"/>
  <c r="O24" i="20"/>
  <c r="N24" i="20"/>
  <c r="M24" i="20"/>
  <c r="L24" i="20"/>
  <c r="K24" i="20"/>
  <c r="J24" i="20"/>
  <c r="G24" i="20"/>
  <c r="C24" i="20"/>
  <c r="R23" i="20"/>
  <c r="O23" i="20"/>
  <c r="N23" i="20"/>
  <c r="M23" i="20"/>
  <c r="L23" i="20"/>
  <c r="K23" i="20"/>
  <c r="J23" i="20"/>
  <c r="G23" i="20"/>
  <c r="C23" i="20"/>
  <c r="R22" i="20"/>
  <c r="O22" i="20"/>
  <c r="N22" i="20"/>
  <c r="M22" i="20"/>
  <c r="L22" i="20"/>
  <c r="K22" i="20"/>
  <c r="J22" i="20"/>
  <c r="G22" i="20"/>
  <c r="C22" i="20"/>
  <c r="R21" i="20"/>
  <c r="O21" i="20"/>
  <c r="N21" i="20"/>
  <c r="M21" i="20"/>
  <c r="L21" i="20"/>
  <c r="K21" i="20"/>
  <c r="J21" i="20"/>
  <c r="G21" i="20"/>
  <c r="C21" i="20"/>
  <c r="R20" i="20"/>
  <c r="O20" i="20"/>
  <c r="N20" i="20"/>
  <c r="M20" i="20"/>
  <c r="L20" i="20"/>
  <c r="K20" i="20"/>
  <c r="J20" i="20"/>
  <c r="G20" i="20"/>
  <c r="C20" i="20"/>
  <c r="R19" i="20"/>
  <c r="O19" i="20"/>
  <c r="N19" i="20"/>
  <c r="M19" i="20"/>
  <c r="L19" i="20"/>
  <c r="K19" i="20"/>
  <c r="J19" i="20"/>
  <c r="G19" i="20"/>
  <c r="C19" i="20"/>
  <c r="R18" i="20"/>
  <c r="O18" i="20"/>
  <c r="G18" i="20" s="1"/>
  <c r="N18" i="20"/>
  <c r="M18" i="20"/>
  <c r="L18" i="20"/>
  <c r="K18" i="20"/>
  <c r="J18" i="20"/>
  <c r="C18" i="20"/>
  <c r="R17" i="20"/>
  <c r="O17" i="20"/>
  <c r="N17" i="20" s="1"/>
  <c r="M17" i="20"/>
  <c r="L17" i="20"/>
  <c r="K17" i="20"/>
  <c r="J17" i="20"/>
  <c r="C17" i="20"/>
  <c r="R16" i="20"/>
  <c r="O16" i="20"/>
  <c r="N16" i="20" s="1"/>
  <c r="M16" i="20"/>
  <c r="L16" i="20"/>
  <c r="K16" i="20"/>
  <c r="J16" i="20"/>
  <c r="G16" i="20"/>
  <c r="C16" i="20"/>
  <c r="U15" i="20"/>
  <c r="R15" i="20"/>
  <c r="O15" i="20"/>
  <c r="N15" i="20"/>
  <c r="M15" i="20"/>
  <c r="L15" i="20"/>
  <c r="K15" i="20"/>
  <c r="J15" i="20"/>
  <c r="G15" i="20"/>
  <c r="C15" i="20"/>
  <c r="R14" i="20"/>
  <c r="O14" i="20"/>
  <c r="G14" i="20" s="1"/>
  <c r="N14" i="20"/>
  <c r="M14" i="20"/>
  <c r="L14" i="20"/>
  <c r="K14" i="20"/>
  <c r="J14" i="20"/>
  <c r="C14" i="20"/>
  <c r="U13" i="20"/>
  <c r="R13" i="20"/>
  <c r="O13" i="20"/>
  <c r="N13" i="20" s="1"/>
  <c r="M13" i="20"/>
  <c r="L13" i="20"/>
  <c r="K13" i="20"/>
  <c r="J13" i="20"/>
  <c r="C13" i="20"/>
  <c r="R12" i="20"/>
  <c r="O12" i="20"/>
  <c r="N12" i="20" s="1"/>
  <c r="M12" i="20"/>
  <c r="L12" i="20"/>
  <c r="K12" i="20"/>
  <c r="J12" i="20"/>
  <c r="G12" i="20"/>
  <c r="C12" i="20"/>
  <c r="U11" i="20"/>
  <c r="R11" i="20"/>
  <c r="O11" i="20"/>
  <c r="N11" i="20"/>
  <c r="M11" i="20"/>
  <c r="L11" i="20"/>
  <c r="K11" i="20"/>
  <c r="J11" i="20"/>
  <c r="G11" i="20"/>
  <c r="C11" i="20"/>
  <c r="R10" i="20"/>
  <c r="O10" i="20"/>
  <c r="G10" i="20" s="1"/>
  <c r="N10" i="20"/>
  <c r="M10" i="20"/>
  <c r="L10" i="20"/>
  <c r="K10" i="20"/>
  <c r="J10" i="20"/>
  <c r="C10" i="20"/>
  <c r="U9" i="20"/>
  <c r="R9" i="20"/>
  <c r="O9" i="20"/>
  <c r="N9" i="20" s="1"/>
  <c r="M9" i="20"/>
  <c r="L9" i="20"/>
  <c r="K9" i="20"/>
  <c r="J9" i="20"/>
  <c r="C9" i="20"/>
  <c r="R8" i="20"/>
  <c r="O8" i="20"/>
  <c r="N8" i="20" s="1"/>
  <c r="M8" i="20"/>
  <c r="L8" i="20"/>
  <c r="K8" i="20"/>
  <c r="J8" i="20"/>
  <c r="G8" i="20"/>
  <c r="C8" i="20"/>
  <c r="V7" i="20"/>
  <c r="U7" i="20"/>
  <c r="R7" i="20"/>
  <c r="O7" i="20"/>
  <c r="G7" i="20" s="1"/>
  <c r="N7" i="20"/>
  <c r="M7" i="20"/>
  <c r="L7" i="20"/>
  <c r="K7" i="20"/>
  <c r="J7" i="20"/>
  <c r="C7" i="20"/>
  <c r="U6" i="20"/>
  <c r="E14" i="20" s="1"/>
  <c r="F14" i="20" s="1"/>
  <c r="R6" i="20"/>
  <c r="O6" i="20"/>
  <c r="N6" i="20" s="1"/>
  <c r="M6" i="20"/>
  <c r="L6" i="20"/>
  <c r="K6" i="20"/>
  <c r="J6" i="20"/>
  <c r="C6" i="20"/>
  <c r="R5" i="20"/>
  <c r="O5" i="20"/>
  <c r="N5" i="20" s="1"/>
  <c r="M5" i="20"/>
  <c r="L5" i="20"/>
  <c r="K5" i="20"/>
  <c r="J5" i="20"/>
  <c r="C5" i="20"/>
  <c r="R4" i="20"/>
  <c r="O4" i="20"/>
  <c r="N4" i="20" s="1"/>
  <c r="M4" i="20"/>
  <c r="L4" i="20"/>
  <c r="K4" i="20"/>
  <c r="J4" i="20"/>
  <c r="C4" i="20"/>
  <c r="C35" i="20" s="1"/>
  <c r="D36" i="19"/>
  <c r="D37" i="19" s="1"/>
  <c r="D38" i="19" s="1"/>
  <c r="R35" i="19"/>
  <c r="Q35" i="19"/>
  <c r="K35" i="19"/>
  <c r="J35" i="19"/>
  <c r="I35" i="19"/>
  <c r="H35" i="19"/>
  <c r="D35" i="19"/>
  <c r="B35" i="19"/>
  <c r="R34" i="19"/>
  <c r="O34" i="19"/>
  <c r="N34" i="19"/>
  <c r="M34" i="19"/>
  <c r="L34" i="19"/>
  <c r="K34" i="19"/>
  <c r="J34" i="19"/>
  <c r="G34" i="19"/>
  <c r="C34" i="19"/>
  <c r="R33" i="19"/>
  <c r="O33" i="19"/>
  <c r="N33" i="19"/>
  <c r="M33" i="19"/>
  <c r="L33" i="19"/>
  <c r="K33" i="19"/>
  <c r="J33" i="19"/>
  <c r="G33" i="19"/>
  <c r="C33" i="19"/>
  <c r="R32" i="19"/>
  <c r="O32" i="19"/>
  <c r="N32" i="19"/>
  <c r="M32" i="19"/>
  <c r="L32" i="19"/>
  <c r="K32" i="19"/>
  <c r="J32" i="19"/>
  <c r="G32" i="19"/>
  <c r="C32" i="19"/>
  <c r="R31" i="19"/>
  <c r="O31" i="19"/>
  <c r="N31" i="19"/>
  <c r="M31" i="19"/>
  <c r="L31" i="19"/>
  <c r="K31" i="19"/>
  <c r="J31" i="19"/>
  <c r="G31" i="19"/>
  <c r="C31" i="19"/>
  <c r="R30" i="19"/>
  <c r="O30" i="19"/>
  <c r="N30" i="19"/>
  <c r="M30" i="19"/>
  <c r="L30" i="19"/>
  <c r="K30" i="19"/>
  <c r="J30" i="19"/>
  <c r="G30" i="19"/>
  <c r="C30" i="19"/>
  <c r="R29" i="19"/>
  <c r="O29" i="19"/>
  <c r="N29" i="19"/>
  <c r="M29" i="19"/>
  <c r="L29" i="19"/>
  <c r="K29" i="19"/>
  <c r="J29" i="19"/>
  <c r="G29" i="19"/>
  <c r="C29" i="19"/>
  <c r="R28" i="19"/>
  <c r="O28" i="19"/>
  <c r="N28" i="19"/>
  <c r="M28" i="19"/>
  <c r="L28" i="19"/>
  <c r="K28" i="19"/>
  <c r="J28" i="19"/>
  <c r="G28" i="19"/>
  <c r="C28" i="19"/>
  <c r="R27" i="19"/>
  <c r="O27" i="19"/>
  <c r="N27" i="19"/>
  <c r="M27" i="19"/>
  <c r="L27" i="19"/>
  <c r="K27" i="19"/>
  <c r="J27" i="19"/>
  <c r="G27" i="19"/>
  <c r="C27" i="19"/>
  <c r="R26" i="19"/>
  <c r="O26" i="19"/>
  <c r="N26" i="19"/>
  <c r="M26" i="19"/>
  <c r="L26" i="19"/>
  <c r="K26" i="19"/>
  <c r="J26" i="19"/>
  <c r="G26" i="19"/>
  <c r="C26" i="19"/>
  <c r="R25" i="19"/>
  <c r="O25" i="19"/>
  <c r="N25" i="19"/>
  <c r="M25" i="19"/>
  <c r="L25" i="19"/>
  <c r="K25" i="19"/>
  <c r="J25" i="19"/>
  <c r="G25" i="19"/>
  <c r="C25" i="19"/>
  <c r="R24" i="19"/>
  <c r="O24" i="19"/>
  <c r="N24" i="19"/>
  <c r="M24" i="19"/>
  <c r="L24" i="19"/>
  <c r="K24" i="19"/>
  <c r="J24" i="19"/>
  <c r="G24" i="19"/>
  <c r="C24" i="19"/>
  <c r="R23" i="19"/>
  <c r="O23" i="19"/>
  <c r="N23" i="19"/>
  <c r="M23" i="19"/>
  <c r="L23" i="19"/>
  <c r="K23" i="19"/>
  <c r="J23" i="19"/>
  <c r="G23" i="19"/>
  <c r="C23" i="19"/>
  <c r="R22" i="19"/>
  <c r="O22" i="19"/>
  <c r="N22" i="19"/>
  <c r="M22" i="19"/>
  <c r="L22" i="19"/>
  <c r="K22" i="19"/>
  <c r="J22" i="19"/>
  <c r="G22" i="19"/>
  <c r="C22" i="19"/>
  <c r="R21" i="19"/>
  <c r="O21" i="19"/>
  <c r="N21" i="19"/>
  <c r="M21" i="19"/>
  <c r="L21" i="19"/>
  <c r="K21" i="19"/>
  <c r="J21" i="19"/>
  <c r="G21" i="19"/>
  <c r="C21" i="19"/>
  <c r="R20" i="19"/>
  <c r="O20" i="19"/>
  <c r="N20" i="19"/>
  <c r="M20" i="19"/>
  <c r="L20" i="19"/>
  <c r="K20" i="19"/>
  <c r="J20" i="19"/>
  <c r="G20" i="19"/>
  <c r="C20" i="19"/>
  <c r="R19" i="19"/>
  <c r="O19" i="19"/>
  <c r="N19" i="19"/>
  <c r="M19" i="19"/>
  <c r="L19" i="19"/>
  <c r="K19" i="19"/>
  <c r="J19" i="19"/>
  <c r="G19" i="19"/>
  <c r="C19" i="19"/>
  <c r="R18" i="19"/>
  <c r="O18" i="19"/>
  <c r="G18" i="19" s="1"/>
  <c r="N18" i="19"/>
  <c r="M18" i="19"/>
  <c r="L18" i="19"/>
  <c r="K18" i="19"/>
  <c r="J18" i="19"/>
  <c r="C18" i="19"/>
  <c r="R17" i="19"/>
  <c r="O17" i="19"/>
  <c r="N17" i="19" s="1"/>
  <c r="M17" i="19"/>
  <c r="L17" i="19"/>
  <c r="K17" i="19"/>
  <c r="J17" i="19"/>
  <c r="C17" i="19"/>
  <c r="U16" i="19"/>
  <c r="R16" i="19"/>
  <c r="O16" i="19"/>
  <c r="N16" i="19" s="1"/>
  <c r="M16" i="19"/>
  <c r="L16" i="19"/>
  <c r="K16" i="19"/>
  <c r="J16" i="19"/>
  <c r="G16" i="19"/>
  <c r="C16" i="19"/>
  <c r="U15" i="19"/>
  <c r="R15" i="19"/>
  <c r="O15" i="19"/>
  <c r="N15" i="19"/>
  <c r="M15" i="19"/>
  <c r="L15" i="19"/>
  <c r="K15" i="19"/>
  <c r="J15" i="19"/>
  <c r="G15" i="19"/>
  <c r="C15" i="19"/>
  <c r="R14" i="19"/>
  <c r="O14" i="19"/>
  <c r="G14" i="19" s="1"/>
  <c r="N14" i="19"/>
  <c r="M14" i="19"/>
  <c r="L14" i="19"/>
  <c r="K14" i="19"/>
  <c r="J14" i="19"/>
  <c r="C14" i="19"/>
  <c r="U13" i="19"/>
  <c r="R13" i="19"/>
  <c r="O13" i="19"/>
  <c r="N13" i="19" s="1"/>
  <c r="M13" i="19"/>
  <c r="L13" i="19"/>
  <c r="K13" i="19"/>
  <c r="J13" i="19"/>
  <c r="C13" i="19"/>
  <c r="R12" i="19"/>
  <c r="O12" i="19"/>
  <c r="N12" i="19" s="1"/>
  <c r="M12" i="19"/>
  <c r="L12" i="19"/>
  <c r="K12" i="19"/>
  <c r="J12" i="19"/>
  <c r="G12" i="19"/>
  <c r="C12" i="19"/>
  <c r="U11" i="19"/>
  <c r="R11" i="19"/>
  <c r="O11" i="19"/>
  <c r="N11" i="19"/>
  <c r="M11" i="19"/>
  <c r="L11" i="19"/>
  <c r="K11" i="19"/>
  <c r="J11" i="19"/>
  <c r="G11" i="19"/>
  <c r="C11" i="19"/>
  <c r="R10" i="19"/>
  <c r="O10" i="19"/>
  <c r="G10" i="19" s="1"/>
  <c r="N10" i="19"/>
  <c r="M10" i="19"/>
  <c r="L10" i="19"/>
  <c r="K10" i="19"/>
  <c r="J10" i="19"/>
  <c r="C10" i="19"/>
  <c r="U9" i="19"/>
  <c r="R9" i="19"/>
  <c r="O9" i="19"/>
  <c r="N9" i="19" s="1"/>
  <c r="M9" i="19"/>
  <c r="L9" i="19"/>
  <c r="K9" i="19"/>
  <c r="J9" i="19"/>
  <c r="C9" i="19"/>
  <c r="R8" i="19"/>
  <c r="O8" i="19"/>
  <c r="N8" i="19" s="1"/>
  <c r="M8" i="19"/>
  <c r="L8" i="19"/>
  <c r="K8" i="19"/>
  <c r="J8" i="19"/>
  <c r="G8" i="19"/>
  <c r="C8" i="19"/>
  <c r="V7" i="19"/>
  <c r="U7" i="19"/>
  <c r="R7" i="19"/>
  <c r="O7" i="19"/>
  <c r="G7" i="19" s="1"/>
  <c r="N7" i="19"/>
  <c r="M7" i="19"/>
  <c r="L7" i="19"/>
  <c r="K7" i="19"/>
  <c r="J7" i="19"/>
  <c r="C7" i="19"/>
  <c r="U6" i="19"/>
  <c r="R6" i="19"/>
  <c r="O6" i="19"/>
  <c r="N6" i="19" s="1"/>
  <c r="M6" i="19"/>
  <c r="L6" i="19"/>
  <c r="K6" i="19"/>
  <c r="J6" i="19"/>
  <c r="C6" i="19"/>
  <c r="R5" i="19"/>
  <c r="O5" i="19"/>
  <c r="N5" i="19" s="1"/>
  <c r="M5" i="19"/>
  <c r="L5" i="19"/>
  <c r="K5" i="19"/>
  <c r="J5" i="19"/>
  <c r="C5" i="19"/>
  <c r="R4" i="19"/>
  <c r="O4" i="19"/>
  <c r="N4" i="19" s="1"/>
  <c r="M4" i="19"/>
  <c r="L4" i="19"/>
  <c r="K4" i="19"/>
  <c r="J4" i="19"/>
  <c r="C4" i="19"/>
  <c r="C35" i="19" s="1"/>
  <c r="D36" i="18"/>
  <c r="D37" i="18" s="1"/>
  <c r="D38" i="18" s="1"/>
  <c r="R35" i="18"/>
  <c r="Q35" i="18"/>
  <c r="K35" i="18"/>
  <c r="J35" i="18"/>
  <c r="I35" i="18"/>
  <c r="U16" i="18" s="1"/>
  <c r="H35" i="18"/>
  <c r="D35" i="18"/>
  <c r="B35" i="18"/>
  <c r="R34" i="18"/>
  <c r="O34" i="18"/>
  <c r="N34" i="18"/>
  <c r="M34" i="18"/>
  <c r="L34" i="18"/>
  <c r="K34" i="18"/>
  <c r="J34" i="18"/>
  <c r="G34" i="18"/>
  <c r="C34" i="18"/>
  <c r="R33" i="18"/>
  <c r="O33" i="18"/>
  <c r="N33" i="18"/>
  <c r="M33" i="18"/>
  <c r="L33" i="18"/>
  <c r="K33" i="18"/>
  <c r="J33" i="18"/>
  <c r="G33" i="18"/>
  <c r="C33" i="18"/>
  <c r="R32" i="18"/>
  <c r="O32" i="18"/>
  <c r="N32" i="18"/>
  <c r="M32" i="18"/>
  <c r="L32" i="18"/>
  <c r="K32" i="18"/>
  <c r="J32" i="18"/>
  <c r="G32" i="18"/>
  <c r="C32" i="18"/>
  <c r="R31" i="18"/>
  <c r="O31" i="18"/>
  <c r="N31" i="18"/>
  <c r="M31" i="18"/>
  <c r="L31" i="18"/>
  <c r="K31" i="18"/>
  <c r="J31" i="18"/>
  <c r="G31" i="18"/>
  <c r="C31" i="18"/>
  <c r="R30" i="18"/>
  <c r="O30" i="18"/>
  <c r="N30" i="18"/>
  <c r="M30" i="18"/>
  <c r="L30" i="18"/>
  <c r="K30" i="18"/>
  <c r="J30" i="18"/>
  <c r="G30" i="18"/>
  <c r="C30" i="18"/>
  <c r="R29" i="18"/>
  <c r="O29" i="18"/>
  <c r="N29" i="18"/>
  <c r="M29" i="18"/>
  <c r="L29" i="18"/>
  <c r="K29" i="18"/>
  <c r="J29" i="18"/>
  <c r="G29" i="18"/>
  <c r="C29" i="18"/>
  <c r="R28" i="18"/>
  <c r="O28" i="18"/>
  <c r="N28" i="18"/>
  <c r="M28" i="18"/>
  <c r="L28" i="18"/>
  <c r="K28" i="18"/>
  <c r="J28" i="18"/>
  <c r="G28" i="18"/>
  <c r="C28" i="18"/>
  <c r="R27" i="18"/>
  <c r="O27" i="18"/>
  <c r="N27" i="18"/>
  <c r="M27" i="18"/>
  <c r="L27" i="18"/>
  <c r="K27" i="18"/>
  <c r="J27" i="18"/>
  <c r="G27" i="18"/>
  <c r="C27" i="18"/>
  <c r="R26" i="18"/>
  <c r="O26" i="18"/>
  <c r="N26" i="18"/>
  <c r="M26" i="18"/>
  <c r="L26" i="18"/>
  <c r="K26" i="18"/>
  <c r="J26" i="18"/>
  <c r="G26" i="18"/>
  <c r="C26" i="18"/>
  <c r="R25" i="18"/>
  <c r="O25" i="18"/>
  <c r="N25" i="18"/>
  <c r="M25" i="18"/>
  <c r="L25" i="18"/>
  <c r="K25" i="18"/>
  <c r="J25" i="18"/>
  <c r="G25" i="18"/>
  <c r="C25" i="18"/>
  <c r="R24" i="18"/>
  <c r="O24" i="18"/>
  <c r="N24" i="18"/>
  <c r="M24" i="18"/>
  <c r="L24" i="18"/>
  <c r="K24" i="18"/>
  <c r="J24" i="18"/>
  <c r="G24" i="18"/>
  <c r="C24" i="18"/>
  <c r="R23" i="18"/>
  <c r="O23" i="18"/>
  <c r="N23" i="18"/>
  <c r="M23" i="18"/>
  <c r="L23" i="18"/>
  <c r="K23" i="18"/>
  <c r="J23" i="18"/>
  <c r="G23" i="18"/>
  <c r="C23" i="18"/>
  <c r="R22" i="18"/>
  <c r="O22" i="18"/>
  <c r="N22" i="18"/>
  <c r="M22" i="18"/>
  <c r="L22" i="18"/>
  <c r="K22" i="18"/>
  <c r="J22" i="18"/>
  <c r="G22" i="18"/>
  <c r="C22" i="18"/>
  <c r="R21" i="18"/>
  <c r="O21" i="18"/>
  <c r="N21" i="18"/>
  <c r="M21" i="18"/>
  <c r="L21" i="18"/>
  <c r="K21" i="18"/>
  <c r="J21" i="18"/>
  <c r="G21" i="18"/>
  <c r="C21" i="18"/>
  <c r="R20" i="18"/>
  <c r="O20" i="18"/>
  <c r="N20" i="18"/>
  <c r="M20" i="18"/>
  <c r="L20" i="18"/>
  <c r="K20" i="18"/>
  <c r="J20" i="18"/>
  <c r="G20" i="18"/>
  <c r="C20" i="18"/>
  <c r="R19" i="18"/>
  <c r="O19" i="18"/>
  <c r="N19" i="18"/>
  <c r="M19" i="18"/>
  <c r="L19" i="18"/>
  <c r="K19" i="18"/>
  <c r="J19" i="18"/>
  <c r="G19" i="18"/>
  <c r="C19" i="18"/>
  <c r="R18" i="18"/>
  <c r="O18" i="18"/>
  <c r="G18" i="18" s="1"/>
  <c r="N18" i="18"/>
  <c r="M18" i="18"/>
  <c r="L18" i="18"/>
  <c r="K18" i="18"/>
  <c r="J18" i="18"/>
  <c r="E18" i="18"/>
  <c r="F18" i="18" s="1"/>
  <c r="C18" i="18"/>
  <c r="R17" i="18"/>
  <c r="O17" i="18"/>
  <c r="N17" i="18" s="1"/>
  <c r="M17" i="18"/>
  <c r="L17" i="18"/>
  <c r="K17" i="18"/>
  <c r="J17" i="18"/>
  <c r="E17" i="18"/>
  <c r="F17" i="18" s="1"/>
  <c r="C17" i="18"/>
  <c r="R16" i="18"/>
  <c r="O16" i="18"/>
  <c r="N16" i="18" s="1"/>
  <c r="M16" i="18"/>
  <c r="L16" i="18"/>
  <c r="K16" i="18"/>
  <c r="J16" i="18"/>
  <c r="G16" i="18"/>
  <c r="C16" i="18"/>
  <c r="U15" i="18"/>
  <c r="R15" i="18"/>
  <c r="O15" i="18"/>
  <c r="N15" i="18"/>
  <c r="M15" i="18"/>
  <c r="L15" i="18"/>
  <c r="K15" i="18"/>
  <c r="J15" i="18"/>
  <c r="G15" i="18"/>
  <c r="C15" i="18"/>
  <c r="R14" i="18"/>
  <c r="O14" i="18"/>
  <c r="G14" i="18" s="1"/>
  <c r="N14" i="18"/>
  <c r="M14" i="18"/>
  <c r="L14" i="18"/>
  <c r="K14" i="18"/>
  <c r="J14" i="18"/>
  <c r="E14" i="18"/>
  <c r="F14" i="18" s="1"/>
  <c r="C14" i="18"/>
  <c r="U13" i="18"/>
  <c r="R13" i="18"/>
  <c r="O13" i="18"/>
  <c r="N13" i="18" s="1"/>
  <c r="M13" i="18"/>
  <c r="L13" i="18"/>
  <c r="K13" i="18"/>
  <c r="J13" i="18"/>
  <c r="E13" i="18"/>
  <c r="F13" i="18" s="1"/>
  <c r="C13" i="18"/>
  <c r="R12" i="18"/>
  <c r="O12" i="18"/>
  <c r="N12" i="18" s="1"/>
  <c r="M12" i="18"/>
  <c r="L12" i="18"/>
  <c r="K12" i="18"/>
  <c r="J12" i="18"/>
  <c r="G12" i="18"/>
  <c r="C12" i="18"/>
  <c r="U11" i="18"/>
  <c r="R11" i="18"/>
  <c r="O11" i="18"/>
  <c r="N11" i="18"/>
  <c r="M11" i="18"/>
  <c r="L11" i="18"/>
  <c r="K11" i="18"/>
  <c r="J11" i="18"/>
  <c r="G11" i="18"/>
  <c r="C11" i="18"/>
  <c r="R10" i="18"/>
  <c r="O10" i="18"/>
  <c r="G10" i="18" s="1"/>
  <c r="N10" i="18"/>
  <c r="M10" i="18"/>
  <c r="L10" i="18"/>
  <c r="K10" i="18"/>
  <c r="J10" i="18"/>
  <c r="E10" i="18"/>
  <c r="F10" i="18" s="1"/>
  <c r="C10" i="18"/>
  <c r="U9" i="18"/>
  <c r="R9" i="18"/>
  <c r="O9" i="18"/>
  <c r="N9" i="18" s="1"/>
  <c r="M9" i="18"/>
  <c r="L9" i="18"/>
  <c r="K9" i="18"/>
  <c r="J9" i="18"/>
  <c r="E9" i="18"/>
  <c r="F9" i="18" s="1"/>
  <c r="C9" i="18"/>
  <c r="R8" i="18"/>
  <c r="O8" i="18"/>
  <c r="N8" i="18" s="1"/>
  <c r="M8" i="18"/>
  <c r="L8" i="18"/>
  <c r="K8" i="18"/>
  <c r="J8" i="18"/>
  <c r="G8" i="18"/>
  <c r="C8" i="18"/>
  <c r="V7" i="18"/>
  <c r="U7" i="18"/>
  <c r="R7" i="18"/>
  <c r="O7" i="18"/>
  <c r="G7" i="18" s="1"/>
  <c r="N7" i="18"/>
  <c r="M7" i="18"/>
  <c r="L7" i="18"/>
  <c r="K7" i="18"/>
  <c r="J7" i="18"/>
  <c r="E7" i="18"/>
  <c r="F7" i="18" s="1"/>
  <c r="C7" i="18"/>
  <c r="U6" i="18"/>
  <c r="R6" i="18"/>
  <c r="O6" i="18"/>
  <c r="N6" i="18" s="1"/>
  <c r="M6" i="18"/>
  <c r="L6" i="18"/>
  <c r="K6" i="18"/>
  <c r="J6" i="18"/>
  <c r="E6" i="18"/>
  <c r="F6" i="18" s="1"/>
  <c r="C6" i="18"/>
  <c r="R5" i="18"/>
  <c r="O5" i="18"/>
  <c r="N5" i="18" s="1"/>
  <c r="M5" i="18"/>
  <c r="L5" i="18"/>
  <c r="K5" i="18"/>
  <c r="J5" i="18"/>
  <c r="E5" i="18"/>
  <c r="F5" i="18" s="1"/>
  <c r="C5" i="18"/>
  <c r="R4" i="18"/>
  <c r="O4" i="18"/>
  <c r="N4" i="18" s="1"/>
  <c r="M4" i="18"/>
  <c r="L4" i="18"/>
  <c r="K4" i="18"/>
  <c r="J4" i="18"/>
  <c r="E4" i="18"/>
  <c r="F4" i="18" s="1"/>
  <c r="C4" i="18"/>
  <c r="C35" i="18" s="1"/>
  <c r="Q35" i="17"/>
  <c r="I35" i="17"/>
  <c r="R35" i="17" s="1"/>
  <c r="H35" i="17"/>
  <c r="U9" i="17" s="1"/>
  <c r="D35" i="17"/>
  <c r="B35" i="17"/>
  <c r="R34" i="17"/>
  <c r="O34" i="17"/>
  <c r="N34" i="17" s="1"/>
  <c r="M34" i="17"/>
  <c r="L34" i="17"/>
  <c r="K34" i="17"/>
  <c r="J34" i="17"/>
  <c r="C34" i="17"/>
  <c r="R33" i="17"/>
  <c r="O33" i="17"/>
  <c r="N33" i="17" s="1"/>
  <c r="M33" i="17"/>
  <c r="L33" i="17"/>
  <c r="K33" i="17"/>
  <c r="J33" i="17"/>
  <c r="C33" i="17"/>
  <c r="R32" i="17"/>
  <c r="O32" i="17"/>
  <c r="N32" i="17" s="1"/>
  <c r="M32" i="17"/>
  <c r="L32" i="17"/>
  <c r="K32" i="17"/>
  <c r="J32" i="17"/>
  <c r="C32" i="17"/>
  <c r="R31" i="17"/>
  <c r="O31" i="17"/>
  <c r="N31" i="17" s="1"/>
  <c r="M31" i="17"/>
  <c r="L31" i="17"/>
  <c r="K31" i="17"/>
  <c r="J31" i="17"/>
  <c r="C31" i="17"/>
  <c r="R30" i="17"/>
  <c r="O30" i="17"/>
  <c r="N30" i="17" s="1"/>
  <c r="M30" i="17"/>
  <c r="L30" i="17"/>
  <c r="K30" i="17"/>
  <c r="J30" i="17"/>
  <c r="C30" i="17"/>
  <c r="R29" i="17"/>
  <c r="O29" i="17"/>
  <c r="N29" i="17" s="1"/>
  <c r="M29" i="17"/>
  <c r="L29" i="17"/>
  <c r="K29" i="17"/>
  <c r="J29" i="17"/>
  <c r="C29" i="17"/>
  <c r="R28" i="17"/>
  <c r="O28" i="17"/>
  <c r="N28" i="17" s="1"/>
  <c r="M28" i="17"/>
  <c r="L28" i="17"/>
  <c r="K28" i="17"/>
  <c r="J28" i="17"/>
  <c r="C28" i="17"/>
  <c r="R27" i="17"/>
  <c r="O27" i="17"/>
  <c r="N27" i="17" s="1"/>
  <c r="M27" i="17"/>
  <c r="L27" i="17"/>
  <c r="K27" i="17"/>
  <c r="J27" i="17"/>
  <c r="C27" i="17"/>
  <c r="R26" i="17"/>
  <c r="O26" i="17"/>
  <c r="N26" i="17" s="1"/>
  <c r="M26" i="17"/>
  <c r="L26" i="17"/>
  <c r="K26" i="17"/>
  <c r="J26" i="17"/>
  <c r="C26" i="17"/>
  <c r="R25" i="17"/>
  <c r="O25" i="17"/>
  <c r="N25" i="17" s="1"/>
  <c r="M25" i="17"/>
  <c r="L25" i="17"/>
  <c r="K25" i="17"/>
  <c r="J25" i="17"/>
  <c r="C25" i="17"/>
  <c r="R24" i="17"/>
  <c r="O24" i="17"/>
  <c r="N24" i="17" s="1"/>
  <c r="M24" i="17"/>
  <c r="L24" i="17"/>
  <c r="K24" i="17"/>
  <c r="J24" i="17"/>
  <c r="C24" i="17"/>
  <c r="R23" i="17"/>
  <c r="O23" i="17"/>
  <c r="N23" i="17" s="1"/>
  <c r="M23" i="17"/>
  <c r="L23" i="17"/>
  <c r="K23" i="17"/>
  <c r="J23" i="17"/>
  <c r="C23" i="17"/>
  <c r="R22" i="17"/>
  <c r="O22" i="17"/>
  <c r="N22" i="17" s="1"/>
  <c r="M22" i="17"/>
  <c r="L22" i="17"/>
  <c r="K22" i="17"/>
  <c r="J22" i="17"/>
  <c r="C22" i="17"/>
  <c r="R21" i="17"/>
  <c r="O21" i="17"/>
  <c r="N21" i="17" s="1"/>
  <c r="M21" i="17"/>
  <c r="L21" i="17"/>
  <c r="K21" i="17"/>
  <c r="J21" i="17"/>
  <c r="C21" i="17"/>
  <c r="R20" i="17"/>
  <c r="O20" i="17"/>
  <c r="N20" i="17" s="1"/>
  <c r="M20" i="17"/>
  <c r="L20" i="17"/>
  <c r="K20" i="17"/>
  <c r="J20" i="17"/>
  <c r="C20" i="17"/>
  <c r="R19" i="17"/>
  <c r="O19" i="17"/>
  <c r="N19" i="17" s="1"/>
  <c r="M19" i="17"/>
  <c r="L19" i="17"/>
  <c r="K19" i="17"/>
  <c r="J19" i="17"/>
  <c r="C19" i="17"/>
  <c r="R18" i="17"/>
  <c r="O18" i="17"/>
  <c r="N18" i="17"/>
  <c r="M18" i="17"/>
  <c r="L18" i="17"/>
  <c r="K18" i="17"/>
  <c r="J18" i="17"/>
  <c r="G18" i="17"/>
  <c r="C18" i="17"/>
  <c r="R17" i="17"/>
  <c r="O17" i="17"/>
  <c r="N17" i="17"/>
  <c r="M17" i="17"/>
  <c r="L17" i="17"/>
  <c r="K17" i="17"/>
  <c r="J17" i="17"/>
  <c r="G17" i="17"/>
  <c r="C17" i="17"/>
  <c r="U16" i="17"/>
  <c r="R16" i="17"/>
  <c r="O16" i="17"/>
  <c r="G16" i="17" s="1"/>
  <c r="N16" i="17"/>
  <c r="M16" i="17"/>
  <c r="L16" i="17"/>
  <c r="K16" i="17"/>
  <c r="J16" i="17"/>
  <c r="C16" i="17"/>
  <c r="U15" i="17"/>
  <c r="R15" i="17"/>
  <c r="O15" i="17"/>
  <c r="N15" i="17" s="1"/>
  <c r="M15" i="17"/>
  <c r="L15" i="17"/>
  <c r="K15" i="17"/>
  <c r="J15" i="17"/>
  <c r="C15" i="17"/>
  <c r="R14" i="17"/>
  <c r="O14" i="17"/>
  <c r="N14" i="17"/>
  <c r="M14" i="17"/>
  <c r="L14" i="17"/>
  <c r="K14" i="17"/>
  <c r="J14" i="17"/>
  <c r="G14" i="17"/>
  <c r="C14" i="17"/>
  <c r="U13" i="17"/>
  <c r="R13" i="17"/>
  <c r="O13" i="17"/>
  <c r="N13" i="17"/>
  <c r="M13" i="17"/>
  <c r="L13" i="17"/>
  <c r="K13" i="17"/>
  <c r="J13" i="17"/>
  <c r="G13" i="17"/>
  <c r="C13" i="17"/>
  <c r="R12" i="17"/>
  <c r="O12" i="17"/>
  <c r="G12" i="17" s="1"/>
  <c r="N12" i="17"/>
  <c r="M12" i="17"/>
  <c r="L12" i="17"/>
  <c r="K12" i="17"/>
  <c r="J12" i="17"/>
  <c r="C12" i="17"/>
  <c r="U11" i="17"/>
  <c r="R11" i="17"/>
  <c r="O11" i="17"/>
  <c r="N11" i="17" s="1"/>
  <c r="M11" i="17"/>
  <c r="L11" i="17"/>
  <c r="K11" i="17"/>
  <c r="J11" i="17"/>
  <c r="C11" i="17"/>
  <c r="R10" i="17"/>
  <c r="O10" i="17"/>
  <c r="N10" i="17"/>
  <c r="M10" i="17"/>
  <c r="L10" i="17"/>
  <c r="K10" i="17"/>
  <c r="J10" i="17"/>
  <c r="G10" i="17"/>
  <c r="C10" i="17"/>
  <c r="R9" i="17"/>
  <c r="O9" i="17"/>
  <c r="N9" i="17"/>
  <c r="M9" i="17"/>
  <c r="L9" i="17"/>
  <c r="K9" i="17"/>
  <c r="J9" i="17"/>
  <c r="G9" i="17"/>
  <c r="C9" i="17"/>
  <c r="R8" i="17"/>
  <c r="O8" i="17"/>
  <c r="G8" i="17" s="1"/>
  <c r="N8" i="17"/>
  <c r="M8" i="17"/>
  <c r="L8" i="17"/>
  <c r="K8" i="17"/>
  <c r="J8" i="17"/>
  <c r="C8" i="17"/>
  <c r="C35" i="17" s="1"/>
  <c r="V7" i="17"/>
  <c r="U7" i="17"/>
  <c r="R7" i="17"/>
  <c r="O7" i="17"/>
  <c r="N7" i="17"/>
  <c r="M7" i="17"/>
  <c r="L7" i="17"/>
  <c r="K7" i="17"/>
  <c r="J7" i="17"/>
  <c r="G7" i="17"/>
  <c r="C7" i="17"/>
  <c r="U6" i="17"/>
  <c r="E34" i="17" s="1"/>
  <c r="F34" i="17" s="1"/>
  <c r="R6" i="17"/>
  <c r="O6" i="17"/>
  <c r="N6" i="17"/>
  <c r="M6" i="17"/>
  <c r="L6" i="17"/>
  <c r="K6" i="17"/>
  <c r="J6" i="17"/>
  <c r="G6" i="17"/>
  <c r="C6" i="17"/>
  <c r="R5" i="17"/>
  <c r="O5" i="17"/>
  <c r="N5" i="17"/>
  <c r="M5" i="17"/>
  <c r="L5" i="17"/>
  <c r="K5" i="17"/>
  <c r="J5" i="17"/>
  <c r="G5" i="17"/>
  <c r="C5" i="17"/>
  <c r="R4" i="17"/>
  <c r="O4" i="17"/>
  <c r="O35" i="17" s="1"/>
  <c r="N4" i="17"/>
  <c r="N35" i="17" s="1"/>
  <c r="M4" i="17"/>
  <c r="L4" i="17"/>
  <c r="K4" i="17"/>
  <c r="J4" i="17"/>
  <c r="G4" i="17"/>
  <c r="C4" i="17"/>
  <c r="R35" i="16"/>
  <c r="Q35" i="16"/>
  <c r="J35" i="16"/>
  <c r="I35" i="16"/>
  <c r="H35" i="16"/>
  <c r="U9" i="16" s="1"/>
  <c r="D35" i="16"/>
  <c r="B35" i="16"/>
  <c r="R34" i="16"/>
  <c r="O34" i="16"/>
  <c r="N34" i="16" s="1"/>
  <c r="M34" i="16"/>
  <c r="L34" i="16"/>
  <c r="K34" i="16"/>
  <c r="J34" i="16"/>
  <c r="C34" i="16"/>
  <c r="R33" i="16"/>
  <c r="O33" i="16"/>
  <c r="N33" i="16" s="1"/>
  <c r="M33" i="16"/>
  <c r="L33" i="16"/>
  <c r="K33" i="16"/>
  <c r="J33" i="16"/>
  <c r="C33" i="16"/>
  <c r="R32" i="16"/>
  <c r="O32" i="16"/>
  <c r="N32" i="16" s="1"/>
  <c r="M32" i="16"/>
  <c r="L32" i="16"/>
  <c r="K32" i="16"/>
  <c r="J32" i="16"/>
  <c r="C32" i="16"/>
  <c r="R31" i="16"/>
  <c r="O31" i="16"/>
  <c r="N31" i="16" s="1"/>
  <c r="M31" i="16"/>
  <c r="L31" i="16"/>
  <c r="K31" i="16"/>
  <c r="J31" i="16"/>
  <c r="C31" i="16"/>
  <c r="R30" i="16"/>
  <c r="O30" i="16"/>
  <c r="N30" i="16" s="1"/>
  <c r="M30" i="16"/>
  <c r="L30" i="16"/>
  <c r="K30" i="16"/>
  <c r="J30" i="16"/>
  <c r="C30" i="16"/>
  <c r="R29" i="16"/>
  <c r="O29" i="16"/>
  <c r="N29" i="16" s="1"/>
  <c r="M29" i="16"/>
  <c r="L29" i="16"/>
  <c r="K29" i="16"/>
  <c r="J29" i="16"/>
  <c r="C29" i="16"/>
  <c r="R28" i="16"/>
  <c r="O28" i="16"/>
  <c r="N28" i="16" s="1"/>
  <c r="M28" i="16"/>
  <c r="L28" i="16"/>
  <c r="K28" i="16"/>
  <c r="J28" i="16"/>
  <c r="C28" i="16"/>
  <c r="R27" i="16"/>
  <c r="O27" i="16"/>
  <c r="N27" i="16" s="1"/>
  <c r="M27" i="16"/>
  <c r="L27" i="16"/>
  <c r="K27" i="16"/>
  <c r="J27" i="16"/>
  <c r="C27" i="16"/>
  <c r="R26" i="16"/>
  <c r="O26" i="16"/>
  <c r="N26" i="16" s="1"/>
  <c r="M26" i="16"/>
  <c r="L26" i="16"/>
  <c r="K26" i="16"/>
  <c r="J26" i="16"/>
  <c r="C26" i="16"/>
  <c r="R25" i="16"/>
  <c r="O25" i="16"/>
  <c r="N25" i="16" s="1"/>
  <c r="M25" i="16"/>
  <c r="L25" i="16"/>
  <c r="K25" i="16"/>
  <c r="J25" i="16"/>
  <c r="C25" i="16"/>
  <c r="R24" i="16"/>
  <c r="O24" i="16"/>
  <c r="N24" i="16" s="1"/>
  <c r="M24" i="16"/>
  <c r="L24" i="16"/>
  <c r="K24" i="16"/>
  <c r="J24" i="16"/>
  <c r="C24" i="16"/>
  <c r="R23" i="16"/>
  <c r="O23" i="16"/>
  <c r="N23" i="16" s="1"/>
  <c r="M23" i="16"/>
  <c r="L23" i="16"/>
  <c r="K23" i="16"/>
  <c r="J23" i="16"/>
  <c r="C23" i="16"/>
  <c r="R22" i="16"/>
  <c r="O22" i="16"/>
  <c r="N22" i="16" s="1"/>
  <c r="M22" i="16"/>
  <c r="L22" i="16"/>
  <c r="K22" i="16"/>
  <c r="J22" i="16"/>
  <c r="C22" i="16"/>
  <c r="R21" i="16"/>
  <c r="O21" i="16"/>
  <c r="N21" i="16" s="1"/>
  <c r="M21" i="16"/>
  <c r="L21" i="16"/>
  <c r="K21" i="16"/>
  <c r="J21" i="16"/>
  <c r="C21" i="16"/>
  <c r="R20" i="16"/>
  <c r="O20" i="16"/>
  <c r="N20" i="16" s="1"/>
  <c r="M20" i="16"/>
  <c r="L20" i="16"/>
  <c r="K20" i="16"/>
  <c r="J20" i="16"/>
  <c r="C20" i="16"/>
  <c r="R19" i="16"/>
  <c r="O19" i="16"/>
  <c r="N19" i="16" s="1"/>
  <c r="M19" i="16"/>
  <c r="L19" i="16"/>
  <c r="K19" i="16"/>
  <c r="J19" i="16"/>
  <c r="C19" i="16"/>
  <c r="R18" i="16"/>
  <c r="O18" i="16"/>
  <c r="N18" i="16"/>
  <c r="M18" i="16"/>
  <c r="L18" i="16"/>
  <c r="K18" i="16"/>
  <c r="J18" i="16"/>
  <c r="G18" i="16"/>
  <c r="C18" i="16"/>
  <c r="R17" i="16"/>
  <c r="O17" i="16"/>
  <c r="N17" i="16" s="1"/>
  <c r="M17" i="16"/>
  <c r="L17" i="16"/>
  <c r="K17" i="16"/>
  <c r="J17" i="16"/>
  <c r="G17" i="16"/>
  <c r="C17" i="16"/>
  <c r="U16" i="16"/>
  <c r="R16" i="16"/>
  <c r="O16" i="16"/>
  <c r="G16" i="16" s="1"/>
  <c r="N16" i="16"/>
  <c r="M16" i="16"/>
  <c r="L16" i="16"/>
  <c r="K16" i="16"/>
  <c r="J16" i="16"/>
  <c r="C16" i="16"/>
  <c r="R15" i="16"/>
  <c r="O15" i="16"/>
  <c r="N15" i="16" s="1"/>
  <c r="M15" i="16"/>
  <c r="L15" i="16"/>
  <c r="K15" i="16"/>
  <c r="J15" i="16"/>
  <c r="C15" i="16"/>
  <c r="R14" i="16"/>
  <c r="O14" i="16"/>
  <c r="N14" i="16"/>
  <c r="M14" i="16"/>
  <c r="L14" i="16"/>
  <c r="K14" i="16"/>
  <c r="J14" i="16"/>
  <c r="G14" i="16"/>
  <c r="C14" i="16"/>
  <c r="U13" i="16"/>
  <c r="R13" i="16"/>
  <c r="O13" i="16"/>
  <c r="N13" i="16" s="1"/>
  <c r="M13" i="16"/>
  <c r="L13" i="16"/>
  <c r="K13" i="16"/>
  <c r="J13" i="16"/>
  <c r="G13" i="16"/>
  <c r="C13" i="16"/>
  <c r="R12" i="16"/>
  <c r="O12" i="16"/>
  <c r="G12" i="16" s="1"/>
  <c r="N12" i="16"/>
  <c r="M12" i="16"/>
  <c r="L12" i="16"/>
  <c r="K12" i="16"/>
  <c r="J12" i="16"/>
  <c r="C12" i="16"/>
  <c r="U11" i="16"/>
  <c r="R11" i="16"/>
  <c r="O11" i="16"/>
  <c r="N11" i="16" s="1"/>
  <c r="M11" i="16"/>
  <c r="L11" i="16"/>
  <c r="K11" i="16"/>
  <c r="J11" i="16"/>
  <c r="C11" i="16"/>
  <c r="R10" i="16"/>
  <c r="O10" i="16"/>
  <c r="N10" i="16"/>
  <c r="M10" i="16"/>
  <c r="L10" i="16"/>
  <c r="K10" i="16"/>
  <c r="J10" i="16"/>
  <c r="G10" i="16"/>
  <c r="C10" i="16"/>
  <c r="R9" i="16"/>
  <c r="O9" i="16"/>
  <c r="N9" i="16" s="1"/>
  <c r="M9" i="16"/>
  <c r="L9" i="16"/>
  <c r="K9" i="16"/>
  <c r="J9" i="16"/>
  <c r="G9" i="16"/>
  <c r="C9" i="16"/>
  <c r="R8" i="16"/>
  <c r="O8" i="16"/>
  <c r="G8" i="16" s="1"/>
  <c r="N8" i="16"/>
  <c r="M8" i="16"/>
  <c r="L8" i="16"/>
  <c r="K8" i="16"/>
  <c r="J8" i="16"/>
  <c r="C8" i="16"/>
  <c r="V7" i="16"/>
  <c r="U7" i="16"/>
  <c r="R7" i="16"/>
  <c r="O7" i="16"/>
  <c r="N7" i="16"/>
  <c r="M7" i="16"/>
  <c r="L7" i="16"/>
  <c r="K7" i="16"/>
  <c r="J7" i="16"/>
  <c r="G7" i="16"/>
  <c r="C7" i="16"/>
  <c r="C35" i="16" s="1"/>
  <c r="U6" i="16"/>
  <c r="E13" i="16" s="1"/>
  <c r="F13" i="16" s="1"/>
  <c r="R6" i="16"/>
  <c r="O6" i="16"/>
  <c r="N6" i="16" s="1"/>
  <c r="M6" i="16"/>
  <c r="L6" i="16"/>
  <c r="K6" i="16"/>
  <c r="J6" i="16"/>
  <c r="G6" i="16"/>
  <c r="C6" i="16"/>
  <c r="R5" i="16"/>
  <c r="O5" i="16"/>
  <c r="N5" i="16" s="1"/>
  <c r="M5" i="16"/>
  <c r="L5" i="16"/>
  <c r="K5" i="16"/>
  <c r="J5" i="16"/>
  <c r="G5" i="16"/>
  <c r="C5" i="16"/>
  <c r="R4" i="16"/>
  <c r="O4" i="16"/>
  <c r="N4" i="16" s="1"/>
  <c r="M4" i="16"/>
  <c r="L4" i="16"/>
  <c r="K4" i="16"/>
  <c r="J4" i="16"/>
  <c r="G4" i="16"/>
  <c r="C4" i="16"/>
  <c r="Q35" i="15"/>
  <c r="L35" i="15"/>
  <c r="U17" i="15" s="1"/>
  <c r="U18" i="15" s="1"/>
  <c r="I35" i="15"/>
  <c r="R35" i="15" s="1"/>
  <c r="H35" i="15"/>
  <c r="U9" i="15" s="1"/>
  <c r="D35" i="15"/>
  <c r="B35" i="15"/>
  <c r="R34" i="15"/>
  <c r="O34" i="15"/>
  <c r="N34" i="15" s="1"/>
  <c r="M34" i="15"/>
  <c r="L34" i="15"/>
  <c r="K34" i="15"/>
  <c r="J34" i="15"/>
  <c r="C34" i="15"/>
  <c r="R33" i="15"/>
  <c r="O33" i="15"/>
  <c r="N33" i="15" s="1"/>
  <c r="M33" i="15"/>
  <c r="L33" i="15"/>
  <c r="K33" i="15"/>
  <c r="J33" i="15"/>
  <c r="C33" i="15"/>
  <c r="R32" i="15"/>
  <c r="O32" i="15"/>
  <c r="N32" i="15" s="1"/>
  <c r="M32" i="15"/>
  <c r="L32" i="15"/>
  <c r="K32" i="15"/>
  <c r="J32" i="15"/>
  <c r="C32" i="15"/>
  <c r="R31" i="15"/>
  <c r="O31" i="15"/>
  <c r="N31" i="15" s="1"/>
  <c r="M31" i="15"/>
  <c r="L31" i="15"/>
  <c r="K31" i="15"/>
  <c r="J31" i="15"/>
  <c r="C31" i="15"/>
  <c r="R30" i="15"/>
  <c r="O30" i="15"/>
  <c r="N30" i="15" s="1"/>
  <c r="M30" i="15"/>
  <c r="L30" i="15"/>
  <c r="K30" i="15"/>
  <c r="J30" i="15"/>
  <c r="C30" i="15"/>
  <c r="R29" i="15"/>
  <c r="O29" i="15"/>
  <c r="N29" i="15" s="1"/>
  <c r="M29" i="15"/>
  <c r="L29" i="15"/>
  <c r="K29" i="15"/>
  <c r="J29" i="15"/>
  <c r="C29" i="15"/>
  <c r="R28" i="15"/>
  <c r="O28" i="15"/>
  <c r="N28" i="15" s="1"/>
  <c r="M28" i="15"/>
  <c r="L28" i="15"/>
  <c r="K28" i="15"/>
  <c r="J28" i="15"/>
  <c r="C28" i="15"/>
  <c r="R27" i="15"/>
  <c r="O27" i="15"/>
  <c r="N27" i="15" s="1"/>
  <c r="M27" i="15"/>
  <c r="L27" i="15"/>
  <c r="K27" i="15"/>
  <c r="J27" i="15"/>
  <c r="C27" i="15"/>
  <c r="R26" i="15"/>
  <c r="O26" i="15"/>
  <c r="N26" i="15" s="1"/>
  <c r="M26" i="15"/>
  <c r="L26" i="15"/>
  <c r="K26" i="15"/>
  <c r="J26" i="15"/>
  <c r="C26" i="15"/>
  <c r="R25" i="15"/>
  <c r="O25" i="15"/>
  <c r="N25" i="15" s="1"/>
  <c r="M25" i="15"/>
  <c r="L25" i="15"/>
  <c r="K25" i="15"/>
  <c r="J25" i="15"/>
  <c r="C25" i="15"/>
  <c r="R24" i="15"/>
  <c r="O24" i="15"/>
  <c r="N24" i="15" s="1"/>
  <c r="M24" i="15"/>
  <c r="L24" i="15"/>
  <c r="K24" i="15"/>
  <c r="J24" i="15"/>
  <c r="C24" i="15"/>
  <c r="R23" i="15"/>
  <c r="O23" i="15"/>
  <c r="N23" i="15" s="1"/>
  <c r="M23" i="15"/>
  <c r="L23" i="15"/>
  <c r="K23" i="15"/>
  <c r="J23" i="15"/>
  <c r="C23" i="15"/>
  <c r="R22" i="15"/>
  <c r="O22" i="15"/>
  <c r="N22" i="15" s="1"/>
  <c r="M22" i="15"/>
  <c r="L22" i="15"/>
  <c r="K22" i="15"/>
  <c r="J22" i="15"/>
  <c r="C22" i="15"/>
  <c r="R21" i="15"/>
  <c r="O21" i="15"/>
  <c r="N21" i="15" s="1"/>
  <c r="M21" i="15"/>
  <c r="L21" i="15"/>
  <c r="K21" i="15"/>
  <c r="J21" i="15"/>
  <c r="C21" i="15"/>
  <c r="R20" i="15"/>
  <c r="O20" i="15"/>
  <c r="N20" i="15" s="1"/>
  <c r="M20" i="15"/>
  <c r="L20" i="15"/>
  <c r="K20" i="15"/>
  <c r="J20" i="15"/>
  <c r="C20" i="15"/>
  <c r="R19" i="15"/>
  <c r="O19" i="15"/>
  <c r="N19" i="15" s="1"/>
  <c r="M19" i="15"/>
  <c r="L19" i="15"/>
  <c r="K19" i="15"/>
  <c r="J19" i="15"/>
  <c r="C19" i="15"/>
  <c r="R18" i="15"/>
  <c r="O18" i="15"/>
  <c r="N18" i="15"/>
  <c r="M18" i="15"/>
  <c r="L18" i="15"/>
  <c r="K18" i="15"/>
  <c r="J18" i="15"/>
  <c r="G18" i="15"/>
  <c r="C18" i="15"/>
  <c r="R17" i="15"/>
  <c r="O17" i="15"/>
  <c r="N17" i="15"/>
  <c r="M17" i="15"/>
  <c r="L17" i="15"/>
  <c r="K17" i="15"/>
  <c r="J17" i="15"/>
  <c r="G17" i="15"/>
  <c r="C17" i="15"/>
  <c r="U16" i="15"/>
  <c r="R16" i="15"/>
  <c r="O16" i="15"/>
  <c r="G16" i="15" s="1"/>
  <c r="N16" i="15"/>
  <c r="M16" i="15"/>
  <c r="L16" i="15"/>
  <c r="K16" i="15"/>
  <c r="J16" i="15"/>
  <c r="C16" i="15"/>
  <c r="R15" i="15"/>
  <c r="O15" i="15"/>
  <c r="N15" i="15" s="1"/>
  <c r="M15" i="15"/>
  <c r="L15" i="15"/>
  <c r="K15" i="15"/>
  <c r="J15" i="15"/>
  <c r="C15" i="15"/>
  <c r="R14" i="15"/>
  <c r="O14" i="15"/>
  <c r="N14" i="15"/>
  <c r="M14" i="15"/>
  <c r="L14" i="15"/>
  <c r="K14" i="15"/>
  <c r="J14" i="15"/>
  <c r="G14" i="15"/>
  <c r="C14" i="15"/>
  <c r="U13" i="15"/>
  <c r="R13" i="15"/>
  <c r="O13" i="15"/>
  <c r="N13" i="15"/>
  <c r="M13" i="15"/>
  <c r="L13" i="15"/>
  <c r="K13" i="15"/>
  <c r="J13" i="15"/>
  <c r="G13" i="15"/>
  <c r="C13" i="15"/>
  <c r="R12" i="15"/>
  <c r="O12" i="15"/>
  <c r="G12" i="15" s="1"/>
  <c r="N12" i="15"/>
  <c r="M12" i="15"/>
  <c r="L12" i="15"/>
  <c r="K12" i="15"/>
  <c r="J12" i="15"/>
  <c r="C12" i="15"/>
  <c r="U11" i="15"/>
  <c r="R11" i="15"/>
  <c r="O11" i="15"/>
  <c r="N11" i="15" s="1"/>
  <c r="M11" i="15"/>
  <c r="L11" i="15"/>
  <c r="K11" i="15"/>
  <c r="J11" i="15"/>
  <c r="C11" i="15"/>
  <c r="R10" i="15"/>
  <c r="O10" i="15"/>
  <c r="N10" i="15"/>
  <c r="M10" i="15"/>
  <c r="L10" i="15"/>
  <c r="K10" i="15"/>
  <c r="J10" i="15"/>
  <c r="G10" i="15"/>
  <c r="C10" i="15"/>
  <c r="R9" i="15"/>
  <c r="O9" i="15"/>
  <c r="N9" i="15"/>
  <c r="M9" i="15"/>
  <c r="L9" i="15"/>
  <c r="K9" i="15"/>
  <c r="J9" i="15"/>
  <c r="G9" i="15"/>
  <c r="C9" i="15"/>
  <c r="R8" i="15"/>
  <c r="O8" i="15"/>
  <c r="G8" i="15" s="1"/>
  <c r="N8" i="15"/>
  <c r="M8" i="15"/>
  <c r="L8" i="15"/>
  <c r="K8" i="15"/>
  <c r="J8" i="15"/>
  <c r="C8" i="15"/>
  <c r="C35" i="15" s="1"/>
  <c r="V7" i="15"/>
  <c r="U7" i="15"/>
  <c r="R7" i="15"/>
  <c r="O7" i="15"/>
  <c r="N7" i="15"/>
  <c r="M7" i="15"/>
  <c r="L7" i="15"/>
  <c r="K7" i="15"/>
  <c r="J7" i="15"/>
  <c r="G7" i="15"/>
  <c r="C7" i="15"/>
  <c r="U6" i="15"/>
  <c r="E15" i="15" s="1"/>
  <c r="F15" i="15" s="1"/>
  <c r="R6" i="15"/>
  <c r="O6" i="15"/>
  <c r="N6" i="15"/>
  <c r="M6" i="15"/>
  <c r="L6" i="15"/>
  <c r="K6" i="15"/>
  <c r="J6" i="15"/>
  <c r="G6" i="15"/>
  <c r="C6" i="15"/>
  <c r="R5" i="15"/>
  <c r="O5" i="15"/>
  <c r="N5" i="15"/>
  <c r="M5" i="15"/>
  <c r="L5" i="15"/>
  <c r="K5" i="15"/>
  <c r="J5" i="15"/>
  <c r="G5" i="15"/>
  <c r="C5" i="15"/>
  <c r="R4" i="15"/>
  <c r="O4" i="15"/>
  <c r="O35" i="15" s="1"/>
  <c r="N4" i="15"/>
  <c r="M4" i="15"/>
  <c r="L4" i="15"/>
  <c r="K4" i="15"/>
  <c r="J4" i="15"/>
  <c r="G4" i="15"/>
  <c r="C4" i="15"/>
  <c r="Q35" i="14"/>
  <c r="L35" i="14"/>
  <c r="U17" i="14" s="1"/>
  <c r="U18" i="14" s="1"/>
  <c r="I35" i="14"/>
  <c r="R35" i="14" s="1"/>
  <c r="H35" i="14"/>
  <c r="U9" i="14" s="1"/>
  <c r="D35" i="14"/>
  <c r="B35" i="14"/>
  <c r="R34" i="14"/>
  <c r="O34" i="14"/>
  <c r="N34" i="14" s="1"/>
  <c r="M34" i="14"/>
  <c r="L34" i="14"/>
  <c r="K34" i="14"/>
  <c r="J34" i="14"/>
  <c r="C34" i="14"/>
  <c r="R33" i="14"/>
  <c r="O33" i="14"/>
  <c r="N33" i="14" s="1"/>
  <c r="M33" i="14"/>
  <c r="L33" i="14"/>
  <c r="K33" i="14"/>
  <c r="J33" i="14"/>
  <c r="C33" i="14"/>
  <c r="R32" i="14"/>
  <c r="O32" i="14"/>
  <c r="N32" i="14" s="1"/>
  <c r="M32" i="14"/>
  <c r="L32" i="14"/>
  <c r="K32" i="14"/>
  <c r="J32" i="14"/>
  <c r="C32" i="14"/>
  <c r="R31" i="14"/>
  <c r="O31" i="14"/>
  <c r="N31" i="14" s="1"/>
  <c r="M31" i="14"/>
  <c r="L31" i="14"/>
  <c r="K31" i="14"/>
  <c r="J31" i="14"/>
  <c r="C31" i="14"/>
  <c r="R30" i="14"/>
  <c r="O30" i="14"/>
  <c r="N30" i="14" s="1"/>
  <c r="M30" i="14"/>
  <c r="L30" i="14"/>
  <c r="K30" i="14"/>
  <c r="J30" i="14"/>
  <c r="C30" i="14"/>
  <c r="R29" i="14"/>
  <c r="O29" i="14"/>
  <c r="N29" i="14" s="1"/>
  <c r="M29" i="14"/>
  <c r="L29" i="14"/>
  <c r="K29" i="14"/>
  <c r="J29" i="14"/>
  <c r="C29" i="14"/>
  <c r="R28" i="14"/>
  <c r="O28" i="14"/>
  <c r="N28" i="14" s="1"/>
  <c r="M28" i="14"/>
  <c r="L28" i="14"/>
  <c r="K28" i="14"/>
  <c r="J28" i="14"/>
  <c r="C28" i="14"/>
  <c r="R27" i="14"/>
  <c r="O27" i="14"/>
  <c r="N27" i="14" s="1"/>
  <c r="M27" i="14"/>
  <c r="L27" i="14"/>
  <c r="K27" i="14"/>
  <c r="J27" i="14"/>
  <c r="C27" i="14"/>
  <c r="R26" i="14"/>
  <c r="O26" i="14"/>
  <c r="N26" i="14" s="1"/>
  <c r="M26" i="14"/>
  <c r="L26" i="14"/>
  <c r="K26" i="14"/>
  <c r="J26" i="14"/>
  <c r="C26" i="14"/>
  <c r="R25" i="14"/>
  <c r="O25" i="14"/>
  <c r="N25" i="14" s="1"/>
  <c r="M25" i="14"/>
  <c r="L25" i="14"/>
  <c r="K25" i="14"/>
  <c r="J25" i="14"/>
  <c r="C25" i="14"/>
  <c r="R24" i="14"/>
  <c r="O24" i="14"/>
  <c r="N24" i="14" s="1"/>
  <c r="M24" i="14"/>
  <c r="L24" i="14"/>
  <c r="K24" i="14"/>
  <c r="J24" i="14"/>
  <c r="C24" i="14"/>
  <c r="R23" i="14"/>
  <c r="O23" i="14"/>
  <c r="N23" i="14" s="1"/>
  <c r="M23" i="14"/>
  <c r="L23" i="14"/>
  <c r="K23" i="14"/>
  <c r="J23" i="14"/>
  <c r="C23" i="14"/>
  <c r="R22" i="14"/>
  <c r="O22" i="14"/>
  <c r="N22" i="14" s="1"/>
  <c r="M22" i="14"/>
  <c r="L22" i="14"/>
  <c r="K22" i="14"/>
  <c r="J22" i="14"/>
  <c r="C22" i="14"/>
  <c r="R21" i="14"/>
  <c r="O21" i="14"/>
  <c r="N21" i="14" s="1"/>
  <c r="M21" i="14"/>
  <c r="L21" i="14"/>
  <c r="K21" i="14"/>
  <c r="J21" i="14"/>
  <c r="C21" i="14"/>
  <c r="R20" i="14"/>
  <c r="O20" i="14"/>
  <c r="N20" i="14" s="1"/>
  <c r="M20" i="14"/>
  <c r="L20" i="14"/>
  <c r="K20" i="14"/>
  <c r="J20" i="14"/>
  <c r="C20" i="14"/>
  <c r="R19" i="14"/>
  <c r="O19" i="14"/>
  <c r="N19" i="14" s="1"/>
  <c r="M19" i="14"/>
  <c r="L19" i="14"/>
  <c r="K19" i="14"/>
  <c r="J19" i="14"/>
  <c r="C19" i="14"/>
  <c r="R18" i="14"/>
  <c r="O18" i="14"/>
  <c r="N18" i="14"/>
  <c r="M18" i="14"/>
  <c r="L18" i="14"/>
  <c r="K18" i="14"/>
  <c r="J18" i="14"/>
  <c r="G18" i="14"/>
  <c r="C18" i="14"/>
  <c r="R17" i="14"/>
  <c r="O17" i="14"/>
  <c r="N17" i="14"/>
  <c r="M17" i="14"/>
  <c r="L17" i="14"/>
  <c r="K17" i="14"/>
  <c r="J17" i="14"/>
  <c r="G17" i="14"/>
  <c r="C17" i="14"/>
  <c r="U16" i="14"/>
  <c r="R16" i="14"/>
  <c r="O16" i="14"/>
  <c r="G16" i="14" s="1"/>
  <c r="N16" i="14"/>
  <c r="M16" i="14"/>
  <c r="L16" i="14"/>
  <c r="K16" i="14"/>
  <c r="J16" i="14"/>
  <c r="C16" i="14"/>
  <c r="U15" i="14"/>
  <c r="R15" i="14"/>
  <c r="O15" i="14"/>
  <c r="N15" i="14" s="1"/>
  <c r="M15" i="14"/>
  <c r="L15" i="14"/>
  <c r="K15" i="14"/>
  <c r="J15" i="14"/>
  <c r="C15" i="14"/>
  <c r="R14" i="14"/>
  <c r="O14" i="14"/>
  <c r="N14" i="14"/>
  <c r="M14" i="14"/>
  <c r="L14" i="14"/>
  <c r="K14" i="14"/>
  <c r="J14" i="14"/>
  <c r="G14" i="14"/>
  <c r="C14" i="14"/>
  <c r="U13" i="14"/>
  <c r="R13" i="14"/>
  <c r="O13" i="14"/>
  <c r="N13" i="14"/>
  <c r="M13" i="14"/>
  <c r="L13" i="14"/>
  <c r="K13" i="14"/>
  <c r="J13" i="14"/>
  <c r="G13" i="14"/>
  <c r="C13" i="14"/>
  <c r="R12" i="14"/>
  <c r="O12" i="14"/>
  <c r="G12" i="14" s="1"/>
  <c r="N12" i="14"/>
  <c r="M12" i="14"/>
  <c r="L12" i="14"/>
  <c r="K12" i="14"/>
  <c r="J12" i="14"/>
  <c r="C12" i="14"/>
  <c r="U11" i="14"/>
  <c r="R11" i="14"/>
  <c r="O11" i="14"/>
  <c r="N11" i="14" s="1"/>
  <c r="M11" i="14"/>
  <c r="L11" i="14"/>
  <c r="K11" i="14"/>
  <c r="J11" i="14"/>
  <c r="C11" i="14"/>
  <c r="R10" i="14"/>
  <c r="O10" i="14"/>
  <c r="N10" i="14"/>
  <c r="M10" i="14"/>
  <c r="L10" i="14"/>
  <c r="K10" i="14"/>
  <c r="J10" i="14"/>
  <c r="G10" i="14"/>
  <c r="C10" i="14"/>
  <c r="R9" i="14"/>
  <c r="O9" i="14"/>
  <c r="N9" i="14"/>
  <c r="M9" i="14"/>
  <c r="L9" i="14"/>
  <c r="K9" i="14"/>
  <c r="J9" i="14"/>
  <c r="G9" i="14"/>
  <c r="C9" i="14"/>
  <c r="R8" i="14"/>
  <c r="O8" i="14"/>
  <c r="G8" i="14" s="1"/>
  <c r="N8" i="14"/>
  <c r="M8" i="14"/>
  <c r="L8" i="14"/>
  <c r="K8" i="14"/>
  <c r="J8" i="14"/>
  <c r="C8" i="14"/>
  <c r="C35" i="14" s="1"/>
  <c r="V7" i="14"/>
  <c r="U7" i="14"/>
  <c r="R7" i="14"/>
  <c r="O7" i="14"/>
  <c r="N7" i="14"/>
  <c r="M7" i="14"/>
  <c r="L7" i="14"/>
  <c r="K7" i="14"/>
  <c r="J7" i="14"/>
  <c r="G7" i="14"/>
  <c r="C7" i="14"/>
  <c r="U6" i="14"/>
  <c r="R6" i="14"/>
  <c r="O6" i="14"/>
  <c r="N6" i="14"/>
  <c r="M6" i="14"/>
  <c r="L6" i="14"/>
  <c r="K6" i="14"/>
  <c r="J6" i="14"/>
  <c r="G6" i="14"/>
  <c r="C6" i="14"/>
  <c r="R5" i="14"/>
  <c r="O5" i="14"/>
  <c r="N5" i="14"/>
  <c r="M5" i="14"/>
  <c r="L5" i="14"/>
  <c r="K5" i="14"/>
  <c r="J5" i="14"/>
  <c r="G5" i="14"/>
  <c r="C5" i="14"/>
  <c r="R4" i="14"/>
  <c r="O4" i="14"/>
  <c r="O35" i="14" s="1"/>
  <c r="N4" i="14"/>
  <c r="M4" i="14"/>
  <c r="L4" i="14"/>
  <c r="K4" i="14"/>
  <c r="J4" i="14"/>
  <c r="G4" i="14"/>
  <c r="C4" i="14"/>
  <c r="Q35" i="13"/>
  <c r="I35" i="13"/>
  <c r="F8" i="3" s="1"/>
  <c r="H35" i="13"/>
  <c r="E8" i="3" s="1"/>
  <c r="B35" i="13"/>
  <c r="C8" i="3" s="1"/>
  <c r="R34" i="13"/>
  <c r="O34" i="13"/>
  <c r="N34" i="13" s="1"/>
  <c r="M34" i="13"/>
  <c r="L34" i="13"/>
  <c r="K34" i="13"/>
  <c r="J34" i="13"/>
  <c r="C34" i="13"/>
  <c r="R33" i="13"/>
  <c r="O33" i="13"/>
  <c r="N33" i="13" s="1"/>
  <c r="M33" i="13"/>
  <c r="L33" i="13"/>
  <c r="K33" i="13"/>
  <c r="J33" i="13"/>
  <c r="C33" i="13"/>
  <c r="R32" i="13"/>
  <c r="O32" i="13"/>
  <c r="N32" i="13" s="1"/>
  <c r="M32" i="13"/>
  <c r="L32" i="13"/>
  <c r="K32" i="13"/>
  <c r="J32" i="13"/>
  <c r="C32" i="13"/>
  <c r="R31" i="13"/>
  <c r="O31" i="13"/>
  <c r="N31" i="13" s="1"/>
  <c r="M31" i="13"/>
  <c r="L31" i="13"/>
  <c r="K31" i="13"/>
  <c r="J31" i="13"/>
  <c r="C31" i="13"/>
  <c r="R30" i="13"/>
  <c r="O30" i="13"/>
  <c r="N30" i="13" s="1"/>
  <c r="M30" i="13"/>
  <c r="L30" i="13"/>
  <c r="K30" i="13"/>
  <c r="J30" i="13"/>
  <c r="C30" i="13"/>
  <c r="R29" i="13"/>
  <c r="O29" i="13"/>
  <c r="N29" i="13" s="1"/>
  <c r="M29" i="13"/>
  <c r="L29" i="13"/>
  <c r="K29" i="13"/>
  <c r="J29" i="13"/>
  <c r="C29" i="13"/>
  <c r="R28" i="13"/>
  <c r="O28" i="13"/>
  <c r="N28" i="13" s="1"/>
  <c r="M28" i="13"/>
  <c r="L28" i="13"/>
  <c r="K28" i="13"/>
  <c r="J28" i="13"/>
  <c r="C28" i="13"/>
  <c r="R27" i="13"/>
  <c r="O27" i="13"/>
  <c r="N27" i="13" s="1"/>
  <c r="M27" i="13"/>
  <c r="L27" i="13"/>
  <c r="K27" i="13"/>
  <c r="J27" i="13"/>
  <c r="C27" i="13"/>
  <c r="R26" i="13"/>
  <c r="O26" i="13"/>
  <c r="N26" i="13" s="1"/>
  <c r="M26" i="13"/>
  <c r="L26" i="13"/>
  <c r="K26" i="13"/>
  <c r="J26" i="13"/>
  <c r="C26" i="13"/>
  <c r="R25" i="13"/>
  <c r="O25" i="13"/>
  <c r="N25" i="13" s="1"/>
  <c r="M25" i="13"/>
  <c r="L25" i="13"/>
  <c r="K25" i="13"/>
  <c r="J25" i="13"/>
  <c r="C25" i="13"/>
  <c r="R24" i="13"/>
  <c r="O24" i="13"/>
  <c r="N24" i="13" s="1"/>
  <c r="M24" i="13"/>
  <c r="L24" i="13"/>
  <c r="K24" i="13"/>
  <c r="J24" i="13"/>
  <c r="C24" i="13"/>
  <c r="R23" i="13"/>
  <c r="O23" i="13"/>
  <c r="G23" i="13" s="1"/>
  <c r="M23" i="13"/>
  <c r="L23" i="13"/>
  <c r="K23" i="13"/>
  <c r="J23" i="13"/>
  <c r="C23" i="13"/>
  <c r="R22" i="13"/>
  <c r="O22" i="13"/>
  <c r="N22" i="13" s="1"/>
  <c r="M22" i="13"/>
  <c r="L22" i="13"/>
  <c r="K22" i="13"/>
  <c r="J22" i="13"/>
  <c r="C22" i="13"/>
  <c r="R21" i="13"/>
  <c r="O21" i="13"/>
  <c r="N21" i="13" s="1"/>
  <c r="M21" i="13"/>
  <c r="L21" i="13"/>
  <c r="K21" i="13"/>
  <c r="J21" i="13"/>
  <c r="C21" i="13"/>
  <c r="R20" i="13"/>
  <c r="O20" i="13"/>
  <c r="N20" i="13" s="1"/>
  <c r="M20" i="13"/>
  <c r="L20" i="13"/>
  <c r="K20" i="13"/>
  <c r="J20" i="13"/>
  <c r="C20" i="13"/>
  <c r="R19" i="13"/>
  <c r="K19" i="13"/>
  <c r="R18" i="13"/>
  <c r="K18" i="13"/>
  <c r="R17" i="13"/>
  <c r="K17" i="13"/>
  <c r="R16" i="13"/>
  <c r="K16" i="13"/>
  <c r="R15" i="13"/>
  <c r="K15" i="13"/>
  <c r="R14" i="13"/>
  <c r="O14" i="13"/>
  <c r="M14" i="13"/>
  <c r="L14" i="13"/>
  <c r="K14" i="13"/>
  <c r="J14" i="13"/>
  <c r="C14" i="13"/>
  <c r="R13" i="13"/>
  <c r="K13" i="13"/>
  <c r="R12" i="13"/>
  <c r="K12" i="13"/>
  <c r="R11" i="13"/>
  <c r="K11" i="13"/>
  <c r="R10" i="13"/>
  <c r="O10" i="13"/>
  <c r="M10" i="13"/>
  <c r="L10" i="13"/>
  <c r="K10" i="13"/>
  <c r="J10" i="13"/>
  <c r="C10" i="13"/>
  <c r="R9" i="13"/>
  <c r="O9" i="13"/>
  <c r="N9" i="13" s="1"/>
  <c r="M9" i="13"/>
  <c r="L9" i="13"/>
  <c r="K9" i="13"/>
  <c r="J9" i="13"/>
  <c r="C9" i="13"/>
  <c r="R8" i="13"/>
  <c r="K8" i="13"/>
  <c r="R7" i="13"/>
  <c r="O7" i="13"/>
  <c r="M7" i="13"/>
  <c r="L7" i="13"/>
  <c r="K7" i="13"/>
  <c r="J7" i="13"/>
  <c r="C7" i="13"/>
  <c r="U6" i="13"/>
  <c r="E9" i="13" s="1"/>
  <c r="F9" i="13" s="1"/>
  <c r="R6" i="13"/>
  <c r="O6" i="13"/>
  <c r="N6" i="13" s="1"/>
  <c r="M6" i="13"/>
  <c r="L6" i="13"/>
  <c r="K6" i="13"/>
  <c r="J6" i="13"/>
  <c r="C6" i="13"/>
  <c r="R5" i="13"/>
  <c r="O5" i="13"/>
  <c r="N5" i="13" s="1"/>
  <c r="M5" i="13"/>
  <c r="L5" i="13"/>
  <c r="K5" i="13"/>
  <c r="J5" i="13"/>
  <c r="C5" i="13"/>
  <c r="R4" i="13"/>
  <c r="O4" i="13"/>
  <c r="N4" i="13" s="1"/>
  <c r="M4" i="13"/>
  <c r="L4" i="13"/>
  <c r="K4" i="13"/>
  <c r="J4" i="13"/>
  <c r="C4" i="13"/>
  <c r="F7" i="3"/>
  <c r="E7" i="3"/>
  <c r="C7" i="3"/>
  <c r="C5" i="3"/>
  <c r="C4" i="3"/>
  <c r="G9" i="3"/>
  <c r="G20" i="13" l="1"/>
  <c r="G31" i="13"/>
  <c r="G32" i="13"/>
  <c r="R35" i="13"/>
  <c r="N23" i="13"/>
  <c r="G24" i="13"/>
  <c r="G27" i="13"/>
  <c r="G28" i="13"/>
  <c r="U9" i="13"/>
  <c r="K35" i="13"/>
  <c r="U16" i="13"/>
  <c r="G21" i="13"/>
  <c r="G25" i="13"/>
  <c r="G29" i="13"/>
  <c r="G33" i="13"/>
  <c r="N7" i="13"/>
  <c r="N10" i="13"/>
  <c r="N14" i="13"/>
  <c r="G22" i="13"/>
  <c r="G26" i="13"/>
  <c r="G30" i="13"/>
  <c r="G34" i="13"/>
  <c r="E4" i="13"/>
  <c r="F4" i="13" s="1"/>
  <c r="G4" i="13" s="1"/>
  <c r="E5" i="13"/>
  <c r="F5" i="13" s="1"/>
  <c r="G5" i="13" s="1"/>
  <c r="E6" i="13"/>
  <c r="F6" i="13" s="1"/>
  <c r="G6" i="13" s="1"/>
  <c r="E13" i="13"/>
  <c r="F6" i="3"/>
  <c r="E6" i="3"/>
  <c r="E11" i="15"/>
  <c r="F11" i="15" s="1"/>
  <c r="E16" i="13"/>
  <c r="E7" i="13"/>
  <c r="F7" i="13" s="1"/>
  <c r="G7" i="13" s="1"/>
  <c r="E10" i="13"/>
  <c r="F10" i="13" s="1"/>
  <c r="G10" i="13" s="1"/>
  <c r="E14" i="13"/>
  <c r="F14" i="13" s="1"/>
  <c r="G14" i="13" s="1"/>
  <c r="E17" i="13"/>
  <c r="E18" i="13"/>
  <c r="E16" i="14"/>
  <c r="F16" i="14" s="1"/>
  <c r="E11" i="14"/>
  <c r="F11" i="14" s="1"/>
  <c r="E15" i="14"/>
  <c r="F15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4" i="16"/>
  <c r="F4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5" i="16"/>
  <c r="F5" i="16" s="1"/>
  <c r="E11" i="16"/>
  <c r="F11" i="16" s="1"/>
  <c r="E15" i="16"/>
  <c r="F15" i="16" s="1"/>
  <c r="E6" i="16"/>
  <c r="F6" i="16" s="1"/>
  <c r="E16" i="16"/>
  <c r="F16" i="16" s="1"/>
  <c r="E17" i="16"/>
  <c r="F17" i="16" s="1"/>
  <c r="E9" i="16"/>
  <c r="F9" i="16" s="1"/>
  <c r="E11" i="17"/>
  <c r="F11" i="17" s="1"/>
  <c r="E15" i="17"/>
  <c r="F15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16" i="17"/>
  <c r="F16" i="17" s="1"/>
  <c r="E16" i="18"/>
  <c r="F16" i="18" s="1"/>
  <c r="E16" i="19"/>
  <c r="F16" i="19" s="1"/>
  <c r="E4" i="19"/>
  <c r="F4" i="19" s="1"/>
  <c r="E5" i="19"/>
  <c r="F5" i="19" s="1"/>
  <c r="E6" i="19"/>
  <c r="F6" i="19" s="1"/>
  <c r="E9" i="19"/>
  <c r="F9" i="19" s="1"/>
  <c r="E13" i="19"/>
  <c r="F13" i="19" s="1"/>
  <c r="E7" i="19"/>
  <c r="F7" i="19" s="1"/>
  <c r="E10" i="19"/>
  <c r="F10" i="19" s="1"/>
  <c r="E14" i="19"/>
  <c r="F14" i="19" s="1"/>
  <c r="E17" i="19"/>
  <c r="F17" i="19" s="1"/>
  <c r="E18" i="19"/>
  <c r="F18" i="19" s="1"/>
  <c r="E7" i="20"/>
  <c r="F7" i="20" s="1"/>
  <c r="E10" i="20"/>
  <c r="F10" i="20" s="1"/>
  <c r="E16" i="20"/>
  <c r="F16" i="20" s="1"/>
  <c r="E4" i="20"/>
  <c r="E5" i="20"/>
  <c r="F5" i="20" s="1"/>
  <c r="E6" i="20"/>
  <c r="F6" i="20" s="1"/>
  <c r="E9" i="20"/>
  <c r="F9" i="20" s="1"/>
  <c r="E13" i="20"/>
  <c r="F13" i="20" s="1"/>
  <c r="E17" i="20"/>
  <c r="F17" i="20" s="1"/>
  <c r="E18" i="20"/>
  <c r="F18" i="20" s="1"/>
  <c r="E16" i="15"/>
  <c r="F16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N35" i="20"/>
  <c r="N35" i="18"/>
  <c r="N35" i="16"/>
  <c r="N35" i="15"/>
  <c r="F4" i="20"/>
  <c r="P4" i="20"/>
  <c r="P5" i="20" s="1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G4" i="20"/>
  <c r="G5" i="20"/>
  <c r="G6" i="20"/>
  <c r="G9" i="20"/>
  <c r="E11" i="20"/>
  <c r="F11" i="20" s="1"/>
  <c r="G13" i="20"/>
  <c r="E15" i="20"/>
  <c r="F15" i="20" s="1"/>
  <c r="G17" i="20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L35" i="20"/>
  <c r="U17" i="20" s="1"/>
  <c r="U18" i="20" s="1"/>
  <c r="O35" i="20"/>
  <c r="E8" i="20"/>
  <c r="F8" i="20" s="1"/>
  <c r="E12" i="20"/>
  <c r="F12" i="20" s="1"/>
  <c r="N35" i="19"/>
  <c r="P4" i="19"/>
  <c r="P5" i="19" s="1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G4" i="19"/>
  <c r="G5" i="19"/>
  <c r="G6" i="19"/>
  <c r="G9" i="19"/>
  <c r="E11" i="19"/>
  <c r="F11" i="19" s="1"/>
  <c r="G13" i="19"/>
  <c r="E15" i="19"/>
  <c r="F15" i="19" s="1"/>
  <c r="G17" i="19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L35" i="19"/>
  <c r="U17" i="19" s="1"/>
  <c r="U18" i="19" s="1"/>
  <c r="O35" i="19"/>
  <c r="E8" i="19"/>
  <c r="F8" i="19" s="1"/>
  <c r="E12" i="19"/>
  <c r="F12" i="19" s="1"/>
  <c r="P4" i="18"/>
  <c r="P5" i="18" s="1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G4" i="18"/>
  <c r="G5" i="18"/>
  <c r="G6" i="18"/>
  <c r="G9" i="18"/>
  <c r="E11" i="18"/>
  <c r="F11" i="18" s="1"/>
  <c r="U12" i="18"/>
  <c r="U8" i="18" s="1"/>
  <c r="G13" i="18"/>
  <c r="E15" i="18"/>
  <c r="F15" i="18" s="1"/>
  <c r="G17" i="18"/>
  <c r="E19" i="18"/>
  <c r="F19" i="18" s="1"/>
  <c r="E20" i="18"/>
  <c r="F20" i="18" s="1"/>
  <c r="E21" i="18"/>
  <c r="F21" i="18" s="1"/>
  <c r="E22" i="18"/>
  <c r="F22" i="18" s="1"/>
  <c r="E23" i="18"/>
  <c r="F23" i="18" s="1"/>
  <c r="E24" i="18"/>
  <c r="F24" i="18" s="1"/>
  <c r="E25" i="18"/>
  <c r="F25" i="18" s="1"/>
  <c r="E26" i="18"/>
  <c r="F26" i="18" s="1"/>
  <c r="E27" i="18"/>
  <c r="F27" i="18" s="1"/>
  <c r="E28" i="18"/>
  <c r="F28" i="18" s="1"/>
  <c r="E29" i="18"/>
  <c r="F29" i="18" s="1"/>
  <c r="E30" i="18"/>
  <c r="F30" i="18" s="1"/>
  <c r="E31" i="18"/>
  <c r="F31" i="18" s="1"/>
  <c r="E32" i="18"/>
  <c r="F32" i="18" s="1"/>
  <c r="E33" i="18"/>
  <c r="F33" i="18" s="1"/>
  <c r="E34" i="18"/>
  <c r="F34" i="18" s="1"/>
  <c r="L35" i="18"/>
  <c r="U17" i="18" s="1"/>
  <c r="U18" i="18" s="1"/>
  <c r="O35" i="18"/>
  <c r="E8" i="18"/>
  <c r="F8" i="18" s="1"/>
  <c r="E12" i="18"/>
  <c r="F12" i="18" s="1"/>
  <c r="L35" i="17"/>
  <c r="U17" i="17" s="1"/>
  <c r="U18" i="17" s="1"/>
  <c r="E4" i="17"/>
  <c r="E5" i="17"/>
  <c r="F5" i="17" s="1"/>
  <c r="E6" i="17"/>
  <c r="F6" i="17" s="1"/>
  <c r="E9" i="17"/>
  <c r="F9" i="17" s="1"/>
  <c r="G11" i="17"/>
  <c r="E13" i="17"/>
  <c r="F13" i="17" s="1"/>
  <c r="G15" i="17"/>
  <c r="E17" i="17"/>
  <c r="F17" i="17" s="1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J35" i="17"/>
  <c r="P4" i="17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E7" i="17"/>
  <c r="F7" i="17" s="1"/>
  <c r="E10" i="17"/>
  <c r="F10" i="17" s="1"/>
  <c r="E14" i="17"/>
  <c r="F14" i="17" s="1"/>
  <c r="E18" i="17"/>
  <c r="F18" i="17" s="1"/>
  <c r="K35" i="17"/>
  <c r="D36" i="17"/>
  <c r="D37" i="17" s="1"/>
  <c r="D38" i="17" s="1"/>
  <c r="E8" i="17"/>
  <c r="F8" i="17" s="1"/>
  <c r="E12" i="17"/>
  <c r="F12" i="17" s="1"/>
  <c r="G11" i="16"/>
  <c r="G15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P4" i="16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E7" i="16"/>
  <c r="F7" i="16" s="1"/>
  <c r="E10" i="16"/>
  <c r="F10" i="16" s="1"/>
  <c r="E14" i="16"/>
  <c r="F14" i="16" s="1"/>
  <c r="U15" i="16"/>
  <c r="E18" i="16"/>
  <c r="F18" i="16" s="1"/>
  <c r="K35" i="16"/>
  <c r="O35" i="16"/>
  <c r="D36" i="16"/>
  <c r="D37" i="16" s="1"/>
  <c r="D38" i="16" s="1"/>
  <c r="L35" i="16"/>
  <c r="U17" i="16" s="1"/>
  <c r="U18" i="16" s="1"/>
  <c r="E8" i="16"/>
  <c r="F8" i="16" s="1"/>
  <c r="E12" i="16"/>
  <c r="F12" i="16" s="1"/>
  <c r="E4" i="15"/>
  <c r="E5" i="15"/>
  <c r="F5" i="15" s="1"/>
  <c r="E6" i="15"/>
  <c r="F6" i="15" s="1"/>
  <c r="E9" i="15"/>
  <c r="F9" i="15" s="1"/>
  <c r="G11" i="15"/>
  <c r="E13" i="15"/>
  <c r="F13" i="15" s="1"/>
  <c r="G15" i="15"/>
  <c r="E17" i="15"/>
  <c r="F17" i="15" s="1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J35" i="15"/>
  <c r="P4" i="15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E7" i="15"/>
  <c r="F7" i="15" s="1"/>
  <c r="E10" i="15"/>
  <c r="F10" i="15" s="1"/>
  <c r="E14" i="15"/>
  <c r="F14" i="15" s="1"/>
  <c r="U15" i="15"/>
  <c r="E18" i="15"/>
  <c r="F18" i="15" s="1"/>
  <c r="K35" i="15"/>
  <c r="D36" i="15"/>
  <c r="D37" i="15" s="1"/>
  <c r="D38" i="15" s="1"/>
  <c r="E8" i="15"/>
  <c r="F8" i="15" s="1"/>
  <c r="E12" i="15"/>
  <c r="F12" i="15" s="1"/>
  <c r="N35" i="14"/>
  <c r="E4" i="14"/>
  <c r="E5" i="14"/>
  <c r="F5" i="14" s="1"/>
  <c r="E6" i="14"/>
  <c r="F6" i="14" s="1"/>
  <c r="E9" i="14"/>
  <c r="F9" i="14" s="1"/>
  <c r="G11" i="14"/>
  <c r="E13" i="14"/>
  <c r="F13" i="14" s="1"/>
  <c r="G15" i="14"/>
  <c r="E17" i="14"/>
  <c r="F17" i="14" s="1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J35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E7" i="14"/>
  <c r="F7" i="14" s="1"/>
  <c r="E10" i="14"/>
  <c r="F10" i="14" s="1"/>
  <c r="E14" i="14"/>
  <c r="F14" i="14" s="1"/>
  <c r="E18" i="14"/>
  <c r="F18" i="14" s="1"/>
  <c r="K35" i="14"/>
  <c r="D36" i="14"/>
  <c r="D37" i="14" s="1"/>
  <c r="D38" i="14" s="1"/>
  <c r="E8" i="14"/>
  <c r="F8" i="14" s="1"/>
  <c r="E12" i="14"/>
  <c r="F12" i="14" s="1"/>
  <c r="G9" i="13"/>
  <c r="E11" i="13"/>
  <c r="E15" i="13"/>
  <c r="E19" i="13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P4" i="13"/>
  <c r="P5" i="13" s="1"/>
  <c r="P6" i="13" s="1"/>
  <c r="P7" i="13" s="1"/>
  <c r="E8" i="13"/>
  <c r="E12" i="13"/>
  <c r="G35" i="14" l="1"/>
  <c r="G35" i="16"/>
  <c r="G35" i="17"/>
  <c r="G35" i="20"/>
  <c r="G35" i="15"/>
  <c r="U10" i="20"/>
  <c r="U14" i="20"/>
  <c r="U12" i="20"/>
  <c r="U8" i="20" s="1"/>
  <c r="E35" i="20"/>
  <c r="U14" i="19"/>
  <c r="U10" i="19"/>
  <c r="U12" i="19"/>
  <c r="U8" i="19" s="1"/>
  <c r="E35" i="19"/>
  <c r="G35" i="19"/>
  <c r="E35" i="18"/>
  <c r="G35" i="18"/>
  <c r="U14" i="18"/>
  <c r="U10" i="18"/>
  <c r="F4" i="17"/>
  <c r="E35" i="17"/>
  <c r="U12" i="17"/>
  <c r="U8" i="17" s="1"/>
  <c r="U14" i="17"/>
  <c r="U10" i="17"/>
  <c r="U12" i="16"/>
  <c r="U8" i="16" s="1"/>
  <c r="U14" i="16"/>
  <c r="U10" i="16"/>
  <c r="E35" i="16"/>
  <c r="U14" i="15"/>
  <c r="U12" i="15"/>
  <c r="U8" i="15" s="1"/>
  <c r="U10" i="15"/>
  <c r="F4" i="15"/>
  <c r="E35" i="15"/>
  <c r="U12" i="14"/>
  <c r="U8" i="14" s="1"/>
  <c r="U14" i="14"/>
  <c r="U10" i="14"/>
  <c r="F4" i="14"/>
  <c r="E35" i="14"/>
  <c r="E35" i="13"/>
  <c r="E5" i="3" l="1"/>
  <c r="H7" i="3" l="1"/>
  <c r="F5" i="3" l="1"/>
  <c r="F4" i="3" l="1"/>
  <c r="E4" i="3" l="1"/>
  <c r="F25" i="3" l="1"/>
  <c r="G25" i="3" s="1"/>
  <c r="I16" i="3"/>
  <c r="H15" i="3"/>
  <c r="H14" i="3"/>
  <c r="H13" i="3"/>
  <c r="H12" i="3"/>
  <c r="H11" i="3"/>
  <c r="H9" i="3"/>
  <c r="L9" i="3"/>
  <c r="J16" i="3"/>
  <c r="H5" i="3"/>
  <c r="H4" i="3"/>
  <c r="I2" i="3" l="1"/>
  <c r="H8" i="3"/>
  <c r="C2" i="3"/>
  <c r="C16" i="3"/>
  <c r="M9" i="3"/>
  <c r="J2" i="3"/>
  <c r="K9" i="3"/>
  <c r="F2" i="3" l="1"/>
  <c r="F16" i="3"/>
  <c r="E20" i="3" l="1"/>
  <c r="L10" i="3"/>
  <c r="K10" i="3"/>
  <c r="M10" i="3"/>
  <c r="E2" i="3"/>
  <c r="H2" i="3" s="1"/>
  <c r="E16" i="3"/>
  <c r="H16" i="3" s="1"/>
  <c r="G11" i="3" l="1"/>
  <c r="M11" i="3"/>
  <c r="K11" i="3"/>
  <c r="L11" i="3"/>
  <c r="E21" i="3"/>
  <c r="K12" i="3" l="1"/>
  <c r="G12" i="3"/>
  <c r="L12" i="3"/>
  <c r="M12" i="3"/>
  <c r="E22" i="3"/>
  <c r="E25" i="3" s="1"/>
  <c r="M13" i="3" l="1"/>
  <c r="G13" i="3"/>
  <c r="L13" i="3"/>
  <c r="K13" i="3"/>
  <c r="L14" i="3" l="1"/>
  <c r="G14" i="3"/>
  <c r="M14" i="3"/>
  <c r="K14" i="3"/>
  <c r="K15" i="3" l="1"/>
  <c r="L15" i="3"/>
  <c r="G15" i="3"/>
  <c r="M15" i="3"/>
  <c r="D4" i="3" l="1"/>
  <c r="L4" i="3" l="1"/>
  <c r="M4" i="3"/>
  <c r="K4" i="3"/>
  <c r="G4" i="3"/>
  <c r="D5" i="3" l="1"/>
  <c r="M5" i="3" l="1"/>
  <c r="G5" i="3"/>
  <c r="K5" i="3"/>
  <c r="L5" i="3"/>
  <c r="D6" i="3" l="1"/>
  <c r="G6" i="3"/>
  <c r="K6" i="3" l="1"/>
  <c r="M6" i="3"/>
  <c r="L6" i="3"/>
  <c r="D7" i="3" l="1"/>
  <c r="G7" i="3"/>
  <c r="L7" i="3" l="1"/>
  <c r="M7" i="3"/>
  <c r="K7" i="3"/>
  <c r="M8" i="13" l="1"/>
  <c r="C8" i="13"/>
  <c r="L8" i="13"/>
  <c r="O8" i="13"/>
  <c r="J8" i="13"/>
  <c r="F8" i="13"/>
  <c r="N8" i="13" l="1"/>
  <c r="G8" i="13"/>
  <c r="P8" i="13"/>
  <c r="P9" i="13" s="1"/>
  <c r="P10" i="13" s="1"/>
  <c r="M11" i="13" l="1"/>
  <c r="L11" i="13"/>
  <c r="O11" i="13"/>
  <c r="J11" i="13"/>
  <c r="C11" i="13"/>
  <c r="F11" i="13"/>
  <c r="N11" i="13" l="1"/>
  <c r="G11" i="13"/>
  <c r="P11" i="13"/>
  <c r="L12" i="13" l="1"/>
  <c r="O12" i="13"/>
  <c r="M12" i="13"/>
  <c r="C12" i="13"/>
  <c r="J12" i="13"/>
  <c r="F12" i="13"/>
  <c r="N12" i="13" l="1"/>
  <c r="G12" i="13"/>
  <c r="P12" i="13"/>
  <c r="M13" i="13" l="1"/>
  <c r="C13" i="13"/>
  <c r="L13" i="13"/>
  <c r="J13" i="13"/>
  <c r="O13" i="13"/>
  <c r="F13" i="13"/>
  <c r="N13" i="13" l="1"/>
  <c r="G13" i="13"/>
  <c r="P13" i="13"/>
  <c r="P14" i="13" s="1"/>
  <c r="C15" i="13" l="1"/>
  <c r="O15" i="13"/>
  <c r="J15" i="13"/>
  <c r="L15" i="13"/>
  <c r="M15" i="13"/>
  <c r="F15" i="13"/>
  <c r="N15" i="13" l="1"/>
  <c r="G15" i="13"/>
  <c r="P15" i="13"/>
  <c r="L16" i="13" l="1"/>
  <c r="O16" i="13"/>
  <c r="C16" i="13"/>
  <c r="J16" i="13"/>
  <c r="M16" i="13"/>
  <c r="F16" i="13"/>
  <c r="N16" i="13" l="1"/>
  <c r="G16" i="13"/>
  <c r="P16" i="13"/>
  <c r="M17" i="13" l="1"/>
  <c r="C17" i="13"/>
  <c r="L17" i="13"/>
  <c r="O17" i="13"/>
  <c r="J17" i="13"/>
  <c r="F17" i="13"/>
  <c r="N17" i="13" l="1"/>
  <c r="G17" i="13"/>
  <c r="P17" i="13"/>
  <c r="O18" i="13" l="1"/>
  <c r="J18" i="13"/>
  <c r="M18" i="13"/>
  <c r="C18" i="13"/>
  <c r="L18" i="13"/>
  <c r="F18" i="13"/>
  <c r="G18" i="13" l="1"/>
  <c r="N18" i="13"/>
  <c r="P18" i="13"/>
  <c r="O19" i="13" l="1"/>
  <c r="J19" i="13"/>
  <c r="M19" i="13"/>
  <c r="C19" i="13"/>
  <c r="C35" i="13" s="1"/>
  <c r="L19" i="13"/>
  <c r="F19" i="13"/>
  <c r="D35" i="13"/>
  <c r="D8" i="3" l="1"/>
  <c r="U13" i="13"/>
  <c r="J35" i="13"/>
  <c r="U15" i="13"/>
  <c r="M35" i="13"/>
  <c r="U11" i="13"/>
  <c r="V7" i="13"/>
  <c r="U7" i="13" s="1"/>
  <c r="L35" i="13"/>
  <c r="U17" i="13" s="1"/>
  <c r="U18" i="13" s="1"/>
  <c r="G19" i="13"/>
  <c r="G35" i="13" s="1"/>
  <c r="N19" i="13"/>
  <c r="N35" i="13" s="1"/>
  <c r="O35" i="13"/>
  <c r="P19" i="13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U10" i="13" s="1"/>
  <c r="D36" i="13" l="1"/>
  <c r="D37" i="13" s="1"/>
  <c r="U14" i="13"/>
  <c r="U12" i="13"/>
  <c r="U8" i="13" s="1"/>
  <c r="M8" i="3"/>
  <c r="K8" i="3"/>
  <c r="L8" i="3"/>
  <c r="G8" i="3"/>
  <c r="D16" i="3"/>
  <c r="D2" i="3"/>
  <c r="M2" i="3" l="1"/>
  <c r="G2" i="3"/>
  <c r="L2" i="3"/>
  <c r="K2" i="3"/>
  <c r="U19" i="13"/>
  <c r="D38" i="13"/>
  <c r="M16" i="3"/>
  <c r="K16" i="3"/>
  <c r="G16" i="3"/>
  <c r="L16" i="3"/>
</calcChain>
</file>

<file path=xl/sharedStrings.xml><?xml version="1.0" encoding="utf-8"?>
<sst xmlns="http://schemas.openxmlformats.org/spreadsheetml/2006/main" count="339" uniqueCount="74">
  <si>
    <t>Date</t>
  </si>
  <si>
    <t>Gross Sale</t>
  </si>
  <si>
    <t>Per Day 
Target</t>
  </si>
  <si>
    <t>Achievment</t>
  </si>
  <si>
    <t>Units</t>
  </si>
  <si>
    <t>Invoices</t>
  </si>
  <si>
    <t>ATV</t>
  </si>
  <si>
    <t>UPT</t>
  </si>
  <si>
    <t>ASP</t>
  </si>
  <si>
    <t>Growth</t>
  </si>
  <si>
    <t>Footfall</t>
  </si>
  <si>
    <t>Per Day 
Conversion</t>
  </si>
  <si>
    <t>SUMMARY</t>
  </si>
  <si>
    <t>From</t>
  </si>
  <si>
    <t>To</t>
  </si>
  <si>
    <t>No. of Days</t>
  </si>
  <si>
    <t>Total Target</t>
  </si>
  <si>
    <t>Per Day Target</t>
  </si>
  <si>
    <t>Target Achieved</t>
  </si>
  <si>
    <t>Projection</t>
  </si>
  <si>
    <t>Total Unit Sold</t>
  </si>
  <si>
    <t>Per Day Unit Sold</t>
  </si>
  <si>
    <t>Total Net Sale</t>
  </si>
  <si>
    <t>Per Day Avg.</t>
  </si>
  <si>
    <t>Required</t>
  </si>
  <si>
    <t>Per Day Required</t>
  </si>
  <si>
    <t>Total Unit target</t>
  </si>
  <si>
    <t>Total Unit Req</t>
  </si>
  <si>
    <t>Subtotal</t>
  </si>
  <si>
    <t>Months</t>
  </si>
  <si>
    <t>Sold Units</t>
  </si>
  <si>
    <t>Working Days</t>
  </si>
  <si>
    <t>Target</t>
  </si>
  <si>
    <t>Achievement</t>
  </si>
  <si>
    <t>Per Day AVG.</t>
  </si>
  <si>
    <t>Quarters</t>
  </si>
  <si>
    <t>January</t>
  </si>
  <si>
    <t>1st</t>
  </si>
  <si>
    <t>February</t>
  </si>
  <si>
    <t>March</t>
  </si>
  <si>
    <t>April</t>
  </si>
  <si>
    <t>May</t>
  </si>
  <si>
    <t>2nd</t>
  </si>
  <si>
    <t>June</t>
  </si>
  <si>
    <t>July</t>
  </si>
  <si>
    <t>August</t>
  </si>
  <si>
    <t>September</t>
  </si>
  <si>
    <t>October</t>
  </si>
  <si>
    <t>November</t>
  </si>
  <si>
    <t>December</t>
  </si>
  <si>
    <t>3rd</t>
  </si>
  <si>
    <t>4th</t>
  </si>
  <si>
    <t>Total</t>
  </si>
  <si>
    <t>Sales</t>
  </si>
  <si>
    <t>Month</t>
  </si>
  <si>
    <t xml:space="preserve"> </t>
  </si>
  <si>
    <t>Target % Forecast</t>
  </si>
  <si>
    <t>Net Sale 2018-19</t>
  </si>
  <si>
    <t>Nov
2018 Net Sale</t>
  </si>
  <si>
    <t>dec
2018 Net Sale</t>
  </si>
  <si>
    <t>Jan
2019 Net Sale</t>
  </si>
  <si>
    <t>feb
2019 Net Sale</t>
  </si>
  <si>
    <t>Mar
2019 Net Sale</t>
  </si>
  <si>
    <t>Apr
2019 Net Sale</t>
  </si>
  <si>
    <t>May
2019 Net Sale</t>
  </si>
  <si>
    <t>June
2019 Net Sale</t>
  </si>
  <si>
    <t>Nov
2019 Net Sale</t>
  </si>
  <si>
    <t>Dec
2019 Net Sale</t>
  </si>
  <si>
    <t>Jan
2020 Net Sale</t>
  </si>
  <si>
    <t>Feb
2020 Net Sale</t>
  </si>
  <si>
    <t>Mar
2020 Net Sale</t>
  </si>
  <si>
    <t>Apr
2020 Net Sale</t>
  </si>
  <si>
    <t>May
2020 Net Sale</t>
  </si>
  <si>
    <t>June
2020 Net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</si>
</sst>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[$-409]dd\-mmm\-yy;@"/>
    <numFmt numFmtId="166" formatCode="[$-F800]dddd\,\ mmmm\ dd\,\ yyyy"/>
    <numFmt numFmtId="167" formatCode="_(* #,##0_);_(* \(#,##0\);_(* &quot;-&quot;??_);_(@_)"/>
    <numFmt numFmtId="168" formatCode="_(* #,##0.0_);_(* \(#,##0.0\);_(* &quot;-&quot;??_);_(@_)"/>
    <numFmt numFmtId="169" formatCode="[$-409]m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0" fillId="0" borderId="0" xfId="0" applyProtection="1"/>
    <xf numFmtId="0" fontId="3" fillId="2" borderId="7" xfId="0" applyFont="1" applyFill="1" applyBorder="1" applyAlignment="1" applyProtection="1"/>
    <xf numFmtId="164" fontId="3" fillId="2" borderId="8" xfId="0" applyNumberFormat="1" applyFont="1" applyFill="1" applyBorder="1" applyAlignment="1" applyProtection="1"/>
    <xf numFmtId="165" fontId="3" fillId="2" borderId="7" xfId="0" applyNumberFormat="1" applyFont="1" applyFill="1" applyBorder="1" applyAlignment="1" applyProtection="1">
      <alignment vertical="center" wrapText="1"/>
    </xf>
    <xf numFmtId="0" fontId="3" fillId="0" borderId="6" xfId="0" applyFont="1" applyBorder="1" applyProtection="1"/>
    <xf numFmtId="9" fontId="0" fillId="0" borderId="14" xfId="2" applyFont="1" applyBorder="1" applyProtection="1"/>
    <xf numFmtId="9" fontId="0" fillId="0" borderId="14" xfId="2" applyFont="1" applyBorder="1" applyAlignment="1" applyProtection="1">
      <alignment horizontal="center"/>
    </xf>
    <xf numFmtId="0" fontId="0" fillId="0" borderId="14" xfId="0" applyBorder="1" applyProtection="1"/>
    <xf numFmtId="9" fontId="3" fillId="0" borderId="7" xfId="2" applyNumberFormat="1" applyFont="1" applyBorder="1" applyProtection="1"/>
    <xf numFmtId="167" fontId="3" fillId="0" borderId="8" xfId="0" applyNumberFormat="1" applyFont="1" applyBorder="1" applyProtection="1"/>
    <xf numFmtId="0" fontId="3" fillId="0" borderId="6" xfId="0" applyFont="1" applyFill="1" applyBorder="1" applyProtection="1"/>
    <xf numFmtId="0" fontId="3" fillId="0" borderId="7" xfId="0" applyFont="1" applyFill="1" applyBorder="1" applyProtection="1"/>
    <xf numFmtId="9" fontId="0" fillId="0" borderId="0" xfId="2" applyFont="1" applyProtection="1"/>
    <xf numFmtId="43" fontId="2" fillId="0" borderId="21" xfId="0" applyNumberFormat="1" applyFont="1" applyBorder="1" applyProtection="1"/>
    <xf numFmtId="9" fontId="2" fillId="0" borderId="20" xfId="2" applyFont="1" applyBorder="1" applyProtection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7" fontId="9" fillId="0" borderId="2" xfId="1" applyNumberFormat="1" applyFont="1" applyBorder="1"/>
    <xf numFmtId="168" fontId="9" fillId="0" borderId="2" xfId="1" applyNumberFormat="1" applyFont="1" applyBorder="1"/>
    <xf numFmtId="9" fontId="8" fillId="0" borderId="2" xfId="2" applyFont="1" applyBorder="1"/>
    <xf numFmtId="9" fontId="8" fillId="0" borderId="2" xfId="2" applyFont="1" applyBorder="1" applyAlignment="1">
      <alignment horizontal="right"/>
    </xf>
    <xf numFmtId="167" fontId="9" fillId="0" borderId="4" xfId="1" applyNumberFormat="1" applyFont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0" borderId="22" xfId="0" applyFont="1" applyBorder="1"/>
    <xf numFmtId="167" fontId="8" fillId="0" borderId="14" xfId="1" applyNumberFormat="1" applyFont="1" applyBorder="1"/>
    <xf numFmtId="167" fontId="8" fillId="0" borderId="14" xfId="1" applyNumberFormat="1" applyFont="1" applyBorder="1" applyAlignment="1">
      <alignment horizontal="center" vertical="center"/>
    </xf>
    <xf numFmtId="9" fontId="8" fillId="0" borderId="14" xfId="2" applyFont="1" applyBorder="1"/>
    <xf numFmtId="167" fontId="10" fillId="0" borderId="14" xfId="1" applyNumberFormat="1" applyFont="1" applyBorder="1"/>
    <xf numFmtId="9" fontId="8" fillId="0" borderId="14" xfId="2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9" fontId="8" fillId="6" borderId="14" xfId="2" applyFont="1" applyFill="1" applyBorder="1"/>
    <xf numFmtId="9" fontId="8" fillId="7" borderId="14" xfId="2" applyFont="1" applyFill="1" applyBorder="1"/>
    <xf numFmtId="9" fontId="8" fillId="5" borderId="14" xfId="2" applyFont="1" applyFill="1" applyBorder="1"/>
    <xf numFmtId="0" fontId="8" fillId="4" borderId="18" xfId="0" applyFont="1" applyFill="1" applyBorder="1"/>
    <xf numFmtId="167" fontId="8" fillId="4" borderId="19" xfId="1" applyNumberFormat="1" applyFont="1" applyFill="1" applyBorder="1"/>
    <xf numFmtId="9" fontId="8" fillId="4" borderId="19" xfId="2" applyFont="1" applyFill="1" applyBorder="1"/>
    <xf numFmtId="167" fontId="10" fillId="4" borderId="19" xfId="1" applyNumberFormat="1" applyFont="1" applyFill="1" applyBorder="1"/>
    <xf numFmtId="9" fontId="8" fillId="4" borderId="19" xfId="2" applyNumberFormat="1" applyFont="1" applyFill="1" applyBorder="1" applyAlignment="1">
      <alignment horizontal="right" vertical="center"/>
    </xf>
    <xf numFmtId="0" fontId="1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9" fontId="0" fillId="0" borderId="14" xfId="0" applyNumberFormat="1" applyBorder="1"/>
    <xf numFmtId="3" fontId="0" fillId="0" borderId="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7" fontId="0" fillId="0" borderId="14" xfId="1" applyNumberFormat="1" applyFont="1" applyBorder="1" applyProtection="1"/>
    <xf numFmtId="167" fontId="0" fillId="0" borderId="14" xfId="1" applyNumberFormat="1" applyFont="1" applyBorder="1" applyProtection="1">
      <protection locked="0"/>
    </xf>
    <xf numFmtId="168" fontId="0" fillId="0" borderId="14" xfId="1" applyNumberFormat="1" applyFont="1" applyBorder="1" applyProtection="1"/>
    <xf numFmtId="9" fontId="2" fillId="0" borderId="14" xfId="2" applyNumberFormat="1" applyFont="1" applyBorder="1" applyProtection="1"/>
    <xf numFmtId="0" fontId="0" fillId="0" borderId="14" xfId="0" applyBorder="1" applyAlignment="1" applyProtection="1">
      <alignment horizontal="center"/>
    </xf>
    <xf numFmtId="167" fontId="0" fillId="0" borderId="14" xfId="0" applyNumberFormat="1" applyBorder="1" applyAlignment="1" applyProtection="1">
      <alignment horizontal="center"/>
    </xf>
    <xf numFmtId="167" fontId="6" fillId="0" borderId="14" xfId="3" applyNumberFormat="1" applyFont="1" applyFill="1" applyBorder="1" applyAlignment="1" applyProtection="1">
      <alignment horizontal="center"/>
    </xf>
    <xf numFmtId="167" fontId="2" fillId="2" borderId="26" xfId="1" applyNumberFormat="1" applyFont="1" applyFill="1" applyBorder="1" applyAlignment="1" applyProtection="1">
      <alignment horizontal="center" vertical="center"/>
    </xf>
    <xf numFmtId="167" fontId="3" fillId="2" borderId="11" xfId="1" applyNumberFormat="1" applyFont="1" applyFill="1" applyBorder="1" applyAlignment="1" applyProtection="1">
      <alignment horizontal="center" vertical="center"/>
    </xf>
    <xf numFmtId="9" fontId="3" fillId="2" borderId="11" xfId="2" applyFont="1" applyFill="1" applyBorder="1" applyAlignment="1" applyProtection="1">
      <alignment horizontal="center" vertical="center"/>
    </xf>
    <xf numFmtId="168" fontId="3" fillId="2" borderId="11" xfId="1" applyNumberFormat="1" applyFont="1" applyFill="1" applyBorder="1" applyAlignment="1" applyProtection="1">
      <alignment horizontal="center" vertical="center"/>
    </xf>
    <xf numFmtId="1" fontId="3" fillId="2" borderId="27" xfId="1" applyNumberFormat="1" applyFont="1" applyFill="1" applyBorder="1" applyAlignment="1" applyProtection="1">
      <alignment horizontal="center" vertical="center"/>
    </xf>
    <xf numFmtId="9" fontId="3" fillId="2" borderId="28" xfId="2" applyNumberFormat="1" applyFont="1" applyFill="1" applyBorder="1" applyAlignment="1" applyProtection="1">
      <alignment horizontal="center" vertical="center"/>
    </xf>
    <xf numFmtId="167" fontId="3" fillId="3" borderId="29" xfId="2" applyNumberFormat="1" applyFont="1" applyFill="1" applyBorder="1" applyAlignment="1" applyProtection="1">
      <alignment horizontal="center" vertical="center"/>
    </xf>
    <xf numFmtId="0" fontId="2" fillId="3" borderId="11" xfId="0" applyFont="1" applyFill="1" applyBorder="1" applyProtection="1"/>
    <xf numFmtId="0" fontId="2" fillId="3" borderId="27" xfId="0" applyFont="1" applyFill="1" applyBorder="1" applyProtection="1"/>
    <xf numFmtId="0" fontId="2" fillId="2" borderId="30" xfId="0" applyFont="1" applyFill="1" applyBorder="1" applyAlignment="1" applyProtection="1">
      <alignment horizontal="center" vertical="center"/>
    </xf>
    <xf numFmtId="167" fontId="2" fillId="2" borderId="28" xfId="0" applyNumberFormat="1" applyFont="1" applyFill="1" applyBorder="1" applyAlignment="1" applyProtection="1">
      <alignment horizontal="center" vertical="center"/>
    </xf>
    <xf numFmtId="167" fontId="6" fillId="0" borderId="14" xfId="3" applyNumberFormat="1" applyFont="1" applyFill="1" applyBorder="1" applyAlignment="1">
      <alignment horizontal="center"/>
    </xf>
    <xf numFmtId="43" fontId="2" fillId="0" borderId="13" xfId="1" applyNumberFormat="1" applyFont="1" applyBorder="1" applyProtection="1"/>
    <xf numFmtId="0" fontId="2" fillId="2" borderId="2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167" fontId="3" fillId="0" borderId="6" xfId="0" applyNumberFormat="1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/>
      <protection locked="0"/>
    </xf>
    <xf numFmtId="167" fontId="3" fillId="0" borderId="6" xfId="1" applyNumberFormat="1" applyFont="1" applyBorder="1" applyAlignment="1" applyProtection="1">
      <alignment horizontal="center"/>
      <protection locked="0"/>
    </xf>
    <xf numFmtId="167" fontId="3" fillId="0" borderId="6" xfId="1" applyNumberFormat="1" applyFont="1" applyBorder="1" applyAlignment="1" applyProtection="1">
      <alignment horizontal="center"/>
    </xf>
    <xf numFmtId="167" fontId="3" fillId="0" borderId="6" xfId="1" applyNumberFormat="1" applyFont="1" applyBorder="1" applyAlignment="1" applyProtection="1">
      <alignment horizontal="right"/>
    </xf>
    <xf numFmtId="9" fontId="3" fillId="0" borderId="16" xfId="2" applyFont="1" applyBorder="1" applyAlignment="1" applyProtection="1">
      <alignment horizontal="right"/>
    </xf>
    <xf numFmtId="9" fontId="3" fillId="0" borderId="17" xfId="2" applyFont="1" applyBorder="1" applyAlignment="1" applyProtection="1">
      <alignment horizontal="right"/>
    </xf>
    <xf numFmtId="168" fontId="3" fillId="0" borderId="6" xfId="1" applyNumberFormat="1" applyFont="1" applyBorder="1" applyAlignment="1" applyProtection="1">
      <alignment horizontal="center"/>
    </xf>
    <xf numFmtId="167" fontId="3" fillId="0" borderId="5" xfId="1" applyNumberFormat="1" applyFont="1" applyBorder="1" applyAlignment="1" applyProtection="1">
      <alignment horizontal="center"/>
    </xf>
    <xf numFmtId="167" fontId="3" fillId="0" borderId="16" xfId="1" applyNumberFormat="1" applyFont="1" applyBorder="1" applyAlignment="1" applyProtection="1">
      <alignment horizontal="center"/>
    </xf>
    <xf numFmtId="167" fontId="3" fillId="0" borderId="17" xfId="1" applyNumberFormat="1" applyFont="1" applyBorder="1" applyAlignment="1" applyProtection="1">
      <alignment horizontal="center"/>
    </xf>
    <xf numFmtId="9" fontId="3" fillId="0" borderId="7" xfId="2" applyFont="1" applyBorder="1" applyAlignment="1" applyProtection="1">
      <alignment horizontal="right"/>
    </xf>
    <xf numFmtId="9" fontId="3" fillId="0" borderId="8" xfId="2" applyFont="1" applyBorder="1" applyAlignment="1" applyProtection="1">
      <alignment horizontal="right"/>
    </xf>
    <xf numFmtId="167" fontId="2" fillId="0" borderId="6" xfId="1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right"/>
      <protection locked="0"/>
    </xf>
    <xf numFmtId="0" fontId="3" fillId="0" borderId="8" xfId="0" applyFont="1" applyBorder="1" applyAlignment="1" applyProtection="1">
      <alignment horizontal="right"/>
      <protection locked="0"/>
    </xf>
  </cellXfs>
  <cellStyles count="4">
    <cellStyle name="Comma" xfId="1" builtinId="3"/>
    <cellStyle name="Comma 3 2" xfId="3"/>
    <cellStyle name="Normal" xfId="0" builtinId="0"/>
    <cellStyle name="Percent" xfId="2" builtinId="5"/>
  </cellStyles>
  <dxfs count="44"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26.1406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.85546875" style="2" bestFit="1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58</v>
      </c>
      <c r="C2" s="77" t="s">
        <v>1</v>
      </c>
      <c r="D2" s="81" t="s">
        <v>66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43770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43799</v>
      </c>
    </row>
    <row r="4" spans="1:22" ht="16.5" thickBot="1" x14ac:dyDescent="0.3">
      <c r="A4" s="56">
        <v>43770</v>
      </c>
      <c r="B4" s="75"/>
      <c r="C4" s="57">
        <f>D4</f>
        <v>0</v>
      </c>
      <c r="D4" s="57"/>
      <c r="E4" s="57">
        <f t="shared" ref="E4:E34" si="0">$U$6</f>
        <v>568965.51724137936</v>
      </c>
      <c r="F4" s="7">
        <f>D4/E4</f>
        <v>0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0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29</v>
      </c>
      <c r="V4" s="93"/>
    </row>
    <row r="5" spans="1:22" ht="16.5" thickBot="1" x14ac:dyDescent="0.3">
      <c r="A5" s="56">
        <v>43771</v>
      </c>
      <c r="B5" s="75"/>
      <c r="C5" s="57">
        <f t="shared" ref="C5:C34" si="6">D5</f>
        <v>0</v>
      </c>
      <c r="D5" s="57"/>
      <c r="E5" s="57">
        <f t="shared" si="0"/>
        <v>568965.51724137936</v>
      </c>
      <c r="F5" s="7">
        <f t="shared" ref="F5:F34" si="7">D5/E5</f>
        <v>0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0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94">
        <v>16500000</v>
      </c>
      <c r="V5" s="94"/>
    </row>
    <row r="6" spans="1:22" ht="16.5" thickBot="1" x14ac:dyDescent="0.3">
      <c r="A6" s="56">
        <v>43772</v>
      </c>
      <c r="B6" s="75"/>
      <c r="C6" s="57">
        <f t="shared" si="6"/>
        <v>0</v>
      </c>
      <c r="D6" s="57"/>
      <c r="E6" s="57">
        <f t="shared" si="0"/>
        <v>568965.51724137936</v>
      </c>
      <c r="F6" s="7">
        <f t="shared" si="7"/>
        <v>0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0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568965.51724137936</v>
      </c>
      <c r="V6" s="95"/>
    </row>
    <row r="7" spans="1:22" ht="16.5" thickBot="1" x14ac:dyDescent="0.3">
      <c r="A7" s="56">
        <v>43773</v>
      </c>
      <c r="B7" s="75"/>
      <c r="C7" s="57">
        <f t="shared" si="6"/>
        <v>0</v>
      </c>
      <c r="D7" s="57"/>
      <c r="E7" s="57">
        <f t="shared" si="0"/>
        <v>568965.51724137936</v>
      </c>
      <c r="F7" s="7">
        <f t="shared" si="7"/>
        <v>0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0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43774</v>
      </c>
      <c r="B8" s="75"/>
      <c r="C8" s="57">
        <f t="shared" si="6"/>
        <v>0</v>
      </c>
      <c r="D8" s="57"/>
      <c r="E8" s="57">
        <f t="shared" si="0"/>
        <v>568965.51724137936</v>
      </c>
      <c r="F8" s="7">
        <f t="shared" si="7"/>
        <v>0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0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43775</v>
      </c>
      <c r="B9" s="75"/>
      <c r="C9" s="57">
        <f t="shared" si="6"/>
        <v>0</v>
      </c>
      <c r="D9" s="57"/>
      <c r="E9" s="57">
        <f t="shared" si="0"/>
        <v>568965.51724137936</v>
      </c>
      <c r="F9" s="7">
        <f t="shared" si="7"/>
        <v>0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0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43776</v>
      </c>
      <c r="B10" s="75"/>
      <c r="C10" s="57">
        <f t="shared" si="6"/>
        <v>0</v>
      </c>
      <c r="D10" s="57"/>
      <c r="E10" s="57">
        <f t="shared" si="0"/>
        <v>568965.51724137936</v>
      </c>
      <c r="F10" s="7">
        <f>D10/E10</f>
        <v>0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0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43777</v>
      </c>
      <c r="B11" s="75"/>
      <c r="C11" s="57">
        <f t="shared" si="6"/>
        <v>0</v>
      </c>
      <c r="D11" s="57"/>
      <c r="E11" s="57">
        <f t="shared" si="0"/>
        <v>568965.51724137936</v>
      </c>
      <c r="F11" s="7">
        <f t="shared" si="7"/>
        <v>0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0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43778</v>
      </c>
      <c r="B12" s="75"/>
      <c r="C12" s="57">
        <f t="shared" si="6"/>
        <v>0</v>
      </c>
      <c r="D12" s="57"/>
      <c r="E12" s="57">
        <f t="shared" si="0"/>
        <v>568965.51724137936</v>
      </c>
      <c r="F12" s="7">
        <f t="shared" si="7"/>
        <v>0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0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43779</v>
      </c>
      <c r="B13" s="75"/>
      <c r="C13" s="57">
        <f t="shared" si="6"/>
        <v>0</v>
      </c>
      <c r="D13" s="57"/>
      <c r="E13" s="57">
        <f t="shared" si="0"/>
        <v>568965.51724137936</v>
      </c>
      <c r="F13" s="7">
        <f t="shared" si="7"/>
        <v>0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0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16500000</v>
      </c>
      <c r="V13" s="95"/>
    </row>
    <row r="14" spans="1:22" ht="16.5" thickBot="1" x14ac:dyDescent="0.3">
      <c r="A14" s="56">
        <v>43780</v>
      </c>
      <c r="B14" s="75"/>
      <c r="C14" s="57">
        <f t="shared" si="6"/>
        <v>0</v>
      </c>
      <c r="D14" s="57"/>
      <c r="E14" s="57">
        <f t="shared" si="0"/>
        <v>568965.51724137936</v>
      </c>
      <c r="F14" s="7">
        <f t="shared" si="7"/>
        <v>0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0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568965.51724137936</v>
      </c>
      <c r="V14" s="95"/>
    </row>
    <row r="15" spans="1:22" ht="16.5" thickBot="1" x14ac:dyDescent="0.3">
      <c r="A15" s="56">
        <v>43781</v>
      </c>
      <c r="B15" s="75"/>
      <c r="C15" s="57">
        <f t="shared" si="6"/>
        <v>0</v>
      </c>
      <c r="D15" s="57"/>
      <c r="E15" s="57">
        <f t="shared" si="0"/>
        <v>568965.51724137936</v>
      </c>
      <c r="F15" s="7">
        <f t="shared" si="7"/>
        <v>0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0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43782</v>
      </c>
      <c r="B16" s="75"/>
      <c r="C16" s="57">
        <f t="shared" si="6"/>
        <v>0</v>
      </c>
      <c r="D16" s="57"/>
      <c r="E16" s="57">
        <f t="shared" si="0"/>
        <v>568965.51724137936</v>
      </c>
      <c r="F16" s="7">
        <f t="shared" si="7"/>
        <v>0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0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43783</v>
      </c>
      <c r="B17" s="75"/>
      <c r="C17" s="57">
        <f t="shared" si="6"/>
        <v>0</v>
      </c>
      <c r="D17" s="57"/>
      <c r="E17" s="57">
        <f t="shared" si="0"/>
        <v>568965.51724137936</v>
      </c>
      <c r="F17" s="7">
        <f t="shared" si="7"/>
        <v>0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0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43784</v>
      </c>
      <c r="B18" s="75"/>
      <c r="C18" s="57">
        <f t="shared" si="6"/>
        <v>0</v>
      </c>
      <c r="D18" s="57"/>
      <c r="E18" s="57">
        <f t="shared" si="0"/>
        <v>568965.51724137936</v>
      </c>
      <c r="F18" s="7">
        <f t="shared" si="7"/>
        <v>0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0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43785</v>
      </c>
      <c r="B19" s="75"/>
      <c r="C19" s="57">
        <f t="shared" si="6"/>
        <v>0</v>
      </c>
      <c r="D19" s="57"/>
      <c r="E19" s="57">
        <f t="shared" si="0"/>
        <v>568965.51724137936</v>
      </c>
      <c r="F19" s="7">
        <f t="shared" si="7"/>
        <v>0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0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43786</v>
      </c>
      <c r="B20" s="75"/>
      <c r="C20" s="57">
        <f t="shared" si="6"/>
        <v>0</v>
      </c>
      <c r="D20" s="57"/>
      <c r="E20" s="57">
        <f t="shared" si="0"/>
        <v>568965.51724137936</v>
      </c>
      <c r="F20" s="7">
        <f t="shared" si="7"/>
        <v>0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0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43787</v>
      </c>
      <c r="B21" s="75"/>
      <c r="C21" s="57">
        <f t="shared" si="6"/>
        <v>0</v>
      </c>
      <c r="D21" s="57"/>
      <c r="E21" s="57">
        <f t="shared" si="0"/>
        <v>568965.51724137936</v>
      </c>
      <c r="F21" s="7">
        <f t="shared" si="7"/>
        <v>0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0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43788</v>
      </c>
      <c r="B22" s="75"/>
      <c r="C22" s="57">
        <f t="shared" si="6"/>
        <v>0</v>
      </c>
      <c r="D22" s="57"/>
      <c r="E22" s="57">
        <f t="shared" si="0"/>
        <v>568965.51724137936</v>
      </c>
      <c r="F22" s="7">
        <f t="shared" si="7"/>
        <v>0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0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43789</v>
      </c>
      <c r="B23" s="75"/>
      <c r="C23" s="57">
        <f t="shared" si="6"/>
        <v>0</v>
      </c>
      <c r="D23" s="57"/>
      <c r="E23" s="57">
        <f t="shared" si="0"/>
        <v>568965.51724137936</v>
      </c>
      <c r="F23" s="7">
        <f t="shared" si="7"/>
        <v>0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0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43790</v>
      </c>
      <c r="B24" s="75"/>
      <c r="C24" s="57">
        <f t="shared" si="6"/>
        <v>0</v>
      </c>
      <c r="D24" s="57"/>
      <c r="E24" s="57">
        <f t="shared" si="0"/>
        <v>568965.51724137936</v>
      </c>
      <c r="F24" s="7">
        <f t="shared" si="7"/>
        <v>0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0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43791</v>
      </c>
      <c r="B25" s="75"/>
      <c r="C25" s="57">
        <f t="shared" si="6"/>
        <v>0</v>
      </c>
      <c r="D25" s="57"/>
      <c r="E25" s="57">
        <f t="shared" si="0"/>
        <v>568965.51724137936</v>
      </c>
      <c r="F25" s="7">
        <f t="shared" si="7"/>
        <v>0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0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43792</v>
      </c>
      <c r="B26" s="75"/>
      <c r="C26" s="57">
        <f t="shared" si="6"/>
        <v>0</v>
      </c>
      <c r="D26" s="57"/>
      <c r="E26" s="57">
        <f t="shared" si="0"/>
        <v>568965.51724137936</v>
      </c>
      <c r="F26" s="7">
        <f t="shared" si="7"/>
        <v>0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0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43793</v>
      </c>
      <c r="B27" s="75"/>
      <c r="C27" s="57">
        <f t="shared" si="6"/>
        <v>0</v>
      </c>
      <c r="D27" s="57"/>
      <c r="E27" s="57">
        <f t="shared" si="0"/>
        <v>568965.51724137936</v>
      </c>
      <c r="F27" s="7">
        <f t="shared" si="7"/>
        <v>0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0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43794</v>
      </c>
      <c r="B28" s="75"/>
      <c r="C28" s="57">
        <f t="shared" si="6"/>
        <v>0</v>
      </c>
      <c r="D28" s="57"/>
      <c r="E28" s="57">
        <f t="shared" si="0"/>
        <v>568965.51724137936</v>
      </c>
      <c r="F28" s="7">
        <f t="shared" si="7"/>
        <v>0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0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43795</v>
      </c>
      <c r="B29" s="75"/>
      <c r="C29" s="57">
        <f t="shared" si="6"/>
        <v>0</v>
      </c>
      <c r="D29" s="57"/>
      <c r="E29" s="57">
        <f t="shared" si="0"/>
        <v>568965.51724137936</v>
      </c>
      <c r="F29" s="7">
        <f t="shared" si="7"/>
        <v>0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0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43796</v>
      </c>
      <c r="B30" s="75"/>
      <c r="C30" s="57">
        <f t="shared" si="6"/>
        <v>0</v>
      </c>
      <c r="D30" s="57"/>
      <c r="E30" s="57">
        <f t="shared" si="0"/>
        <v>568965.51724137936</v>
      </c>
      <c r="F30" s="7">
        <f t="shared" si="7"/>
        <v>0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0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43797</v>
      </c>
      <c r="B31" s="75"/>
      <c r="C31" s="57">
        <f t="shared" si="6"/>
        <v>0</v>
      </c>
      <c r="D31" s="57"/>
      <c r="E31" s="57">
        <f t="shared" si="0"/>
        <v>568965.51724137936</v>
      </c>
      <c r="F31" s="7">
        <f t="shared" si="7"/>
        <v>0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0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43798</v>
      </c>
      <c r="B32" s="75"/>
      <c r="C32" s="57">
        <f t="shared" si="6"/>
        <v>0</v>
      </c>
      <c r="D32" s="57"/>
      <c r="E32" s="57">
        <f t="shared" si="0"/>
        <v>568965.51724137936</v>
      </c>
      <c r="F32" s="7">
        <f t="shared" si="7"/>
        <v>0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0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43799</v>
      </c>
      <c r="B33" s="75"/>
      <c r="C33" s="57">
        <f t="shared" si="6"/>
        <v>0</v>
      </c>
      <c r="D33" s="57"/>
      <c r="E33" s="57">
        <f t="shared" si="0"/>
        <v>568965.51724137936</v>
      </c>
      <c r="F33" s="7">
        <f t="shared" si="7"/>
        <v>0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0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/>
      <c r="B34" s="63"/>
      <c r="C34" s="57">
        <f t="shared" si="6"/>
        <v>0</v>
      </c>
      <c r="D34" s="57"/>
      <c r="E34" s="57">
        <f t="shared" si="0"/>
        <v>568965.51724137936</v>
      </c>
      <c r="F34" s="7">
        <f t="shared" si="7"/>
        <v>0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0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0</v>
      </c>
      <c r="C35" s="65">
        <f>SUBTOTAL(9,C4:C34)</f>
        <v>0</v>
      </c>
      <c r="D35" s="65">
        <f>SUBTOTAL(9,D4:D34)</f>
        <v>0</v>
      </c>
      <c r="E35" s="65">
        <f>SUBTOTAL(9,E4:E34)</f>
        <v>17637931.034482762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 t="e">
        <f>D35/B35-1</f>
        <v>#DIV/0!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 t="e">
        <f>D35/P35</f>
        <v>#DIV/0!</v>
      </c>
    </row>
    <row r="37" spans="1:18" x14ac:dyDescent="0.25">
      <c r="D37" s="76" t="e">
        <f>30*D36</f>
        <v>#DIV/0!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43" priority="5" operator="lessThan">
      <formula>0</formula>
    </cfRule>
  </conditionalFormatting>
  <conditionalFormatting sqref="U12:V12">
    <cfRule type="cellIs" dxfId="42" priority="4" operator="lessThan">
      <formula>0</formula>
    </cfRule>
  </conditionalFormatting>
  <conditionalFormatting sqref="G35">
    <cfRule type="cellIs" dxfId="41" priority="3" operator="lessThan">
      <formula>1</formula>
    </cfRule>
  </conditionalFormatting>
  <conditionalFormatting sqref="U15">
    <cfRule type="cellIs" dxfId="40" priority="2" operator="lessThan">
      <formula>0</formula>
    </cfRule>
  </conditionalFormatting>
  <conditionalFormatting sqref="G4:G34">
    <cfRule type="cellIs" dxfId="3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5.710937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59</v>
      </c>
      <c r="C2" s="77" t="s">
        <v>1</v>
      </c>
      <c r="D2" s="81" t="s">
        <v>67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43800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43830</v>
      </c>
    </row>
    <row r="4" spans="1:22" ht="16.5" thickBot="1" x14ac:dyDescent="0.3">
      <c r="A4" s="56">
        <v>43800</v>
      </c>
      <c r="B4" s="75">
        <v>598090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31</v>
      </c>
      <c r="V4" s="93"/>
    </row>
    <row r="5" spans="1:22" ht="16.5" thickBot="1" x14ac:dyDescent="0.3">
      <c r="A5" s="56">
        <v>43801</v>
      </c>
      <c r="B5" s="75">
        <v>590640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43802</v>
      </c>
      <c r="B6" s="75">
        <v>284720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43803</v>
      </c>
      <c r="B7" s="75">
        <v>243450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43804</v>
      </c>
      <c r="B8" s="75">
        <v>322700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43805</v>
      </c>
      <c r="B9" s="75">
        <v>328220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43806</v>
      </c>
      <c r="B10" s="75">
        <v>340720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-1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43807</v>
      </c>
      <c r="B11" s="75">
        <v>664670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43808</v>
      </c>
      <c r="B12" s="75">
        <v>690170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43809</v>
      </c>
      <c r="B13" s="75">
        <v>270200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43810</v>
      </c>
      <c r="B14" s="75">
        <v>409240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43811</v>
      </c>
      <c r="B15" s="75">
        <v>384790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43812</v>
      </c>
      <c r="B16" s="75">
        <v>382120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43813</v>
      </c>
      <c r="B17" s="75">
        <v>526340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43814</v>
      </c>
      <c r="B18" s="75">
        <v>745250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43815</v>
      </c>
      <c r="B19" s="75">
        <v>847580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43816</v>
      </c>
      <c r="B20" s="75">
        <v>418740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43817</v>
      </c>
      <c r="B21" s="75">
        <v>451820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43818</v>
      </c>
      <c r="B22" s="75">
        <v>560570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43819</v>
      </c>
      <c r="B23" s="75">
        <v>398480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43820</v>
      </c>
      <c r="B24" s="75">
        <v>421070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43821</v>
      </c>
      <c r="B25" s="75">
        <v>796800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43822</v>
      </c>
      <c r="B26" s="75">
        <v>835180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43823</v>
      </c>
      <c r="B27" s="75">
        <v>473540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43824</v>
      </c>
      <c r="B28" s="75">
        <v>534260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43825</v>
      </c>
      <c r="B29" s="75">
        <v>463900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43826</v>
      </c>
      <c r="B30" s="75">
        <v>388250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43827</v>
      </c>
      <c r="B31" s="75">
        <v>430440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43828</v>
      </c>
      <c r="B32" s="75">
        <v>504230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43829</v>
      </c>
      <c r="B33" s="75">
        <v>507190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>
        <v>43830</v>
      </c>
      <c r="B34" s="63">
        <v>277770</v>
      </c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-1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15091140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38" priority="5" operator="lessThan">
      <formula>0</formula>
    </cfRule>
  </conditionalFormatting>
  <conditionalFormatting sqref="U12:V12">
    <cfRule type="cellIs" dxfId="37" priority="4" operator="lessThan">
      <formula>0</formula>
    </cfRule>
  </conditionalFormatting>
  <conditionalFormatting sqref="G35">
    <cfRule type="cellIs" dxfId="36" priority="3" operator="lessThan">
      <formula>1</formula>
    </cfRule>
  </conditionalFormatting>
  <conditionalFormatting sqref="U15">
    <cfRule type="cellIs" dxfId="35" priority="2" operator="lessThan">
      <formula>0</formula>
    </cfRule>
  </conditionalFormatting>
  <conditionalFormatting sqref="G4:G34">
    <cfRule type="cellIs" dxfId="3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60</v>
      </c>
      <c r="C2" s="77" t="s">
        <v>1</v>
      </c>
      <c r="D2" s="81" t="s">
        <v>68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43831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43861</v>
      </c>
    </row>
    <row r="4" spans="1:22" ht="16.5" thickBot="1" x14ac:dyDescent="0.3">
      <c r="A4" s="56">
        <v>43831</v>
      </c>
      <c r="B4" s="75">
        <v>373680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106">
        <v>31</v>
      </c>
      <c r="V4" s="107"/>
    </row>
    <row r="5" spans="1:22" ht="16.5" thickBot="1" x14ac:dyDescent="0.3">
      <c r="A5" s="56">
        <v>43832</v>
      </c>
      <c r="B5" s="75">
        <v>301670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43833</v>
      </c>
      <c r="B6" s="75">
        <v>303510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43834</v>
      </c>
      <c r="B7" s="75">
        <v>350790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43835</v>
      </c>
      <c r="B8" s="75">
        <v>580900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43836</v>
      </c>
      <c r="B9" s="75">
        <v>440480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43837</v>
      </c>
      <c r="B10" s="75">
        <v>258830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-1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43838</v>
      </c>
      <c r="B11" s="75">
        <v>252280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43839</v>
      </c>
      <c r="B12" s="75">
        <v>227080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43840</v>
      </c>
      <c r="B13" s="75">
        <v>271200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43841</v>
      </c>
      <c r="B14" s="75">
        <v>205130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43842</v>
      </c>
      <c r="B15" s="75">
        <v>372850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43843</v>
      </c>
      <c r="B16" s="75">
        <v>365620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43844</v>
      </c>
      <c r="B17" s="75">
        <v>203660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43845</v>
      </c>
      <c r="B18" s="75">
        <v>200100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43846</v>
      </c>
      <c r="B19" s="75">
        <v>230160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43847</v>
      </c>
      <c r="B20" s="75">
        <v>236930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43848</v>
      </c>
      <c r="B21" s="75">
        <v>324130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43849</v>
      </c>
      <c r="B22" s="75">
        <v>544060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43850</v>
      </c>
      <c r="B23" s="75">
        <v>394010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43851</v>
      </c>
      <c r="B24" s="75">
        <v>152200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43852</v>
      </c>
      <c r="B25" s="75">
        <v>314370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43853</v>
      </c>
      <c r="B26" s="75">
        <v>249660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43854</v>
      </c>
      <c r="B27" s="75">
        <v>391830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43855</v>
      </c>
      <c r="B28" s="75">
        <v>375320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43856</v>
      </c>
      <c r="B29" s="75">
        <v>518790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43857</v>
      </c>
      <c r="B30" s="75">
        <v>565390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43858</v>
      </c>
      <c r="B31" s="75">
        <v>281420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43859</v>
      </c>
      <c r="B32" s="75">
        <v>300200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43860</v>
      </c>
      <c r="B33" s="75">
        <v>205250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>
        <v>43861</v>
      </c>
      <c r="B34" s="63">
        <v>243180</v>
      </c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-1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10034680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33" priority="5" operator="lessThan">
      <formula>0</formula>
    </cfRule>
  </conditionalFormatting>
  <conditionalFormatting sqref="U12:V12">
    <cfRule type="cellIs" dxfId="32" priority="4" operator="lessThan">
      <formula>0</formula>
    </cfRule>
  </conditionalFormatting>
  <conditionalFormatting sqref="G35">
    <cfRule type="cellIs" dxfId="31" priority="3" operator="lessThan">
      <formula>1</formula>
    </cfRule>
  </conditionalFormatting>
  <conditionalFormatting sqref="U15">
    <cfRule type="cellIs" dxfId="30" priority="2" operator="lessThan">
      <formula>0</formula>
    </cfRule>
  </conditionalFormatting>
  <conditionalFormatting sqref="G4:G34">
    <cfRule type="cellIs" dxfId="2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5" sqref="D35"/>
    </sheetView>
  </sheetViews>
  <sheetFormatPr defaultRowHeight="15" x14ac:dyDescent="0.25"/>
  <cols>
    <col min="1" max="1" width="24.8554687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61</v>
      </c>
      <c r="C2" s="77" t="s">
        <v>1</v>
      </c>
      <c r="D2" s="81" t="s">
        <v>69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43862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43890</v>
      </c>
    </row>
    <row r="4" spans="1:22" ht="16.5" thickBot="1" x14ac:dyDescent="0.3">
      <c r="A4" s="56">
        <v>43862</v>
      </c>
      <c r="B4" s="75">
        <v>281690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29</v>
      </c>
      <c r="V4" s="93"/>
    </row>
    <row r="5" spans="1:22" ht="16.5" thickBot="1" x14ac:dyDescent="0.3">
      <c r="A5" s="56">
        <v>43863</v>
      </c>
      <c r="B5" s="75">
        <v>543780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43864</v>
      </c>
      <c r="B6" s="75">
        <v>476400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43865</v>
      </c>
      <c r="B7" s="75">
        <v>313480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43866</v>
      </c>
      <c r="B8" s="75">
        <v>394650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43867</v>
      </c>
      <c r="B9" s="75">
        <v>215420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43868</v>
      </c>
      <c r="B10" s="75">
        <v>243920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-1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43869</v>
      </c>
      <c r="B11" s="75">
        <v>258590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43870</v>
      </c>
      <c r="B12" s="75">
        <v>527600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43871</v>
      </c>
      <c r="B13" s="75">
        <v>364990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43872</v>
      </c>
      <c r="B14" s="75">
        <v>197720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43873</v>
      </c>
      <c r="B15" s="75">
        <v>235300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43874</v>
      </c>
      <c r="B16" s="75">
        <v>218480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43875</v>
      </c>
      <c r="B17" s="75">
        <v>241740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43876</v>
      </c>
      <c r="B18" s="75">
        <v>250810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43877</v>
      </c>
      <c r="B19" s="75">
        <v>378840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103" t="e">
        <f>D37/U5*100%</f>
        <v>#DIV/0!</v>
      </c>
      <c r="V19" s="104"/>
    </row>
    <row r="20" spans="1:25" x14ac:dyDescent="0.25">
      <c r="A20" s="56">
        <v>43878</v>
      </c>
      <c r="B20" s="75">
        <v>388570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43879</v>
      </c>
      <c r="B21" s="75">
        <v>169210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43880</v>
      </c>
      <c r="B22" s="75">
        <v>209680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43881</v>
      </c>
      <c r="B23" s="75">
        <v>175640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43882</v>
      </c>
      <c r="B24" s="75">
        <v>195570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43883</v>
      </c>
      <c r="B25" s="75">
        <v>246380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43884</v>
      </c>
      <c r="B26" s="75">
        <v>361250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43885</v>
      </c>
      <c r="B27" s="75">
        <v>310670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43886</v>
      </c>
      <c r="B28" s="75">
        <v>219170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43887</v>
      </c>
      <c r="B29" s="75">
        <v>191860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43888</v>
      </c>
      <c r="B30" s="75">
        <v>122460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43889</v>
      </c>
      <c r="B31" s="75">
        <v>149580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43890</v>
      </c>
      <c r="B32" s="75"/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0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/>
      <c r="B33" s="75"/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0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/>
      <c r="B34" s="63"/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0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7883450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28" priority="5" operator="lessThan">
      <formula>0</formula>
    </cfRule>
  </conditionalFormatting>
  <conditionalFormatting sqref="U12:V12">
    <cfRule type="cellIs" dxfId="27" priority="4" operator="lessThan">
      <formula>0</formula>
    </cfRule>
  </conditionalFormatting>
  <conditionalFormatting sqref="G35">
    <cfRule type="cellIs" dxfId="26" priority="3" operator="lessThan">
      <formula>1</formula>
    </cfRule>
  </conditionalFormatting>
  <conditionalFormatting sqref="U15">
    <cfRule type="cellIs" dxfId="25" priority="2" operator="lessThan">
      <formula>0</formula>
    </cfRule>
  </conditionalFormatting>
  <conditionalFormatting sqref="G4:G34">
    <cfRule type="cellIs" dxfId="2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62</v>
      </c>
      <c r="C2" s="77" t="s">
        <v>1</v>
      </c>
      <c r="D2" s="81" t="s">
        <v>70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43891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43921</v>
      </c>
    </row>
    <row r="4" spans="1:22" ht="16.5" thickBot="1" x14ac:dyDescent="0.3">
      <c r="A4" s="56">
        <v>43891</v>
      </c>
      <c r="B4" s="75">
        <v>250690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31</v>
      </c>
      <c r="V4" s="93"/>
    </row>
    <row r="5" spans="1:22" ht="16.5" thickBot="1" x14ac:dyDescent="0.3">
      <c r="A5" s="56">
        <v>43892</v>
      </c>
      <c r="B5" s="75">
        <v>397460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43893</v>
      </c>
      <c r="B6" s="75">
        <v>477320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43894</v>
      </c>
      <c r="B7" s="75">
        <v>214700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43895</v>
      </c>
      <c r="B8" s="75">
        <v>266800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43896</v>
      </c>
      <c r="B9" s="75">
        <v>308750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43897</v>
      </c>
      <c r="B10" s="75">
        <v>339030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-1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43898</v>
      </c>
      <c r="B11" s="75">
        <v>444870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43899</v>
      </c>
      <c r="B12" s="75">
        <v>700380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43900</v>
      </c>
      <c r="B13" s="75">
        <v>689000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43901</v>
      </c>
      <c r="B14" s="75">
        <v>264650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43902</v>
      </c>
      <c r="B15" s="75">
        <v>272290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43903</v>
      </c>
      <c r="B16" s="75">
        <v>271780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43904</v>
      </c>
      <c r="B17" s="75">
        <v>251670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43905</v>
      </c>
      <c r="B18" s="75">
        <v>335670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43906</v>
      </c>
      <c r="B19" s="75">
        <v>758630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43907</v>
      </c>
      <c r="B20" s="75">
        <v>544120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43908</v>
      </c>
      <c r="B21" s="75">
        <v>236770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43909</v>
      </c>
      <c r="B22" s="75">
        <v>294710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43910</v>
      </c>
      <c r="B23" s="75">
        <v>245950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43911</v>
      </c>
      <c r="B24" s="75">
        <v>302500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43912</v>
      </c>
      <c r="B25" s="75">
        <v>540440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43913</v>
      </c>
      <c r="B26" s="75">
        <v>1260115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43914</v>
      </c>
      <c r="B27" s="75">
        <v>1054415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43915</v>
      </c>
      <c r="B28" s="75">
        <v>349270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43916</v>
      </c>
      <c r="B29" s="75">
        <v>329015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43917</v>
      </c>
      <c r="B30" s="75">
        <v>300105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43918</v>
      </c>
      <c r="B31" s="75">
        <v>318430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43919</v>
      </c>
      <c r="B32" s="75">
        <v>416206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43920</v>
      </c>
      <c r="B33" s="75">
        <v>755090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>
        <v>43921</v>
      </c>
      <c r="B34" s="63">
        <v>854865</v>
      </c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-1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14045691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23" priority="5" operator="lessThan">
      <formula>0</formula>
    </cfRule>
  </conditionalFormatting>
  <conditionalFormatting sqref="U12:V12">
    <cfRule type="cellIs" dxfId="22" priority="4" operator="lessThan">
      <formula>0</formula>
    </cfRule>
  </conditionalFormatting>
  <conditionalFormatting sqref="G35">
    <cfRule type="cellIs" dxfId="21" priority="3" operator="lessThan">
      <formula>1</formula>
    </cfRule>
  </conditionalFormatting>
  <conditionalFormatting sqref="U15">
    <cfRule type="cellIs" dxfId="20" priority="2" operator="lessThan">
      <formula>0</formula>
    </cfRule>
  </conditionalFormatting>
  <conditionalFormatting sqref="G4:G34">
    <cfRule type="cellIs" dxfId="1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63</v>
      </c>
      <c r="C2" s="77" t="s">
        <v>1</v>
      </c>
      <c r="D2" s="81" t="s">
        <v>71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43922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43951</v>
      </c>
    </row>
    <row r="4" spans="1:22" ht="16.5" thickBot="1" x14ac:dyDescent="0.3">
      <c r="A4" s="56">
        <v>43922</v>
      </c>
      <c r="B4" s="75">
        <v>301015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30</v>
      </c>
      <c r="V4" s="93"/>
    </row>
    <row r="5" spans="1:22" ht="16.5" thickBot="1" x14ac:dyDescent="0.3">
      <c r="A5" s="56">
        <v>43923</v>
      </c>
      <c r="B5" s="75">
        <v>344370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43924</v>
      </c>
      <c r="B6" s="75">
        <v>360105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43925</v>
      </c>
      <c r="B7" s="75">
        <v>441455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43926</v>
      </c>
      <c r="B8" s="75">
        <v>411890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43927</v>
      </c>
      <c r="B9" s="75">
        <v>838660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43928</v>
      </c>
      <c r="B10" s="75">
        <v>716260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-1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43929</v>
      </c>
      <c r="B11" s="75">
        <v>228650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43930</v>
      </c>
      <c r="B12" s="75">
        <v>297415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43931</v>
      </c>
      <c r="B13" s="75">
        <v>258350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43932</v>
      </c>
      <c r="B14" s="75">
        <v>358090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43933</v>
      </c>
      <c r="B15" s="75">
        <v>434085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43934</v>
      </c>
      <c r="B16" s="75">
        <v>681495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43935</v>
      </c>
      <c r="B17" s="75">
        <v>703685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43936</v>
      </c>
      <c r="B18" s="75">
        <v>204970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43937</v>
      </c>
      <c r="B19" s="75">
        <v>275595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43938</v>
      </c>
      <c r="B20" s="75">
        <v>295210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43939</v>
      </c>
      <c r="B21" s="75">
        <v>314505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43940</v>
      </c>
      <c r="B22" s="75">
        <v>479420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43941</v>
      </c>
      <c r="B23" s="75">
        <v>388575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43942</v>
      </c>
      <c r="B24" s="75">
        <v>482295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43943</v>
      </c>
      <c r="B25" s="75">
        <v>228390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43944</v>
      </c>
      <c r="B26" s="75">
        <v>233230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43945</v>
      </c>
      <c r="B27" s="75">
        <v>210985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43946</v>
      </c>
      <c r="B28" s="75">
        <v>302915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43947</v>
      </c>
      <c r="B29" s="75">
        <v>388850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43948</v>
      </c>
      <c r="B30" s="75">
        <v>744485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43949</v>
      </c>
      <c r="B31" s="75">
        <v>606440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43950</v>
      </c>
      <c r="B32" s="75">
        <v>204125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43951</v>
      </c>
      <c r="B33" s="75">
        <v>222930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/>
      <c r="B34" s="63"/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0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11958445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18" priority="5" operator="lessThan">
      <formula>0</formula>
    </cfRule>
  </conditionalFormatting>
  <conditionalFormatting sqref="U12:V12">
    <cfRule type="cellIs" dxfId="17" priority="4" operator="lessThan">
      <formula>0</formula>
    </cfRule>
  </conditionalFormatting>
  <conditionalFormatting sqref="G35">
    <cfRule type="cellIs" dxfId="16" priority="3" operator="lessThan">
      <formula>1</formula>
    </cfRule>
  </conditionalFormatting>
  <conditionalFormatting sqref="U15">
    <cfRule type="cellIs" dxfId="15" priority="2" operator="lessThan">
      <formula>0</formula>
    </cfRule>
  </conditionalFormatting>
  <conditionalFormatting sqref="G4:G34">
    <cfRule type="cellIs" dxfId="1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0" sqref="B10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64</v>
      </c>
      <c r="C2" s="77" t="s">
        <v>1</v>
      </c>
      <c r="D2" s="81" t="s">
        <v>72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43952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43982</v>
      </c>
    </row>
    <row r="4" spans="1:22" ht="16.5" thickBot="1" x14ac:dyDescent="0.3">
      <c r="A4" s="56">
        <v>43952</v>
      </c>
      <c r="B4" s="75">
        <v>430815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31</v>
      </c>
      <c r="V4" s="93"/>
    </row>
    <row r="5" spans="1:22" ht="16.5" thickBot="1" x14ac:dyDescent="0.3">
      <c r="A5" s="56">
        <v>43953</v>
      </c>
      <c r="B5" s="75">
        <v>230165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43954</v>
      </c>
      <c r="B6" s="75">
        <v>508315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43955</v>
      </c>
      <c r="B7" s="75">
        <v>758715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43956</v>
      </c>
      <c r="B8" s="75">
        <v>750110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43957</v>
      </c>
      <c r="B9" s="75">
        <v>277535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-1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43958</v>
      </c>
      <c r="B10" s="75">
        <v>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0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43959</v>
      </c>
      <c r="B11" s="75">
        <v>0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0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43960</v>
      </c>
      <c r="B12" s="75">
        <v>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0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43961</v>
      </c>
      <c r="B13" s="75">
        <v>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0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43962</v>
      </c>
      <c r="B14" s="75">
        <v>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0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43963</v>
      </c>
      <c r="B15" s="75">
        <v>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0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43964</v>
      </c>
      <c r="B16" s="75">
        <v>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0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43965</v>
      </c>
      <c r="B17" s="75">
        <v>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0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43966</v>
      </c>
      <c r="B18" s="75">
        <v>0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0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43967</v>
      </c>
      <c r="B19" s="75">
        <v>0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0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43968</v>
      </c>
      <c r="B20" s="75">
        <v>952765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43969</v>
      </c>
      <c r="B21" s="75">
        <v>1279705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43970</v>
      </c>
      <c r="B22" s="75">
        <v>1144600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43971</v>
      </c>
      <c r="B23" s="75">
        <v>757175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43972</v>
      </c>
      <c r="B24" s="75">
        <v>786230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43973</v>
      </c>
      <c r="B25" s="75">
        <v>819760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43974</v>
      </c>
      <c r="B26" s="75">
        <v>885830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43975</v>
      </c>
      <c r="B27" s="75">
        <v>1002055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43976</v>
      </c>
      <c r="B28" s="75">
        <v>1318180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43977</v>
      </c>
      <c r="B29" s="75">
        <v>1201260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43978</v>
      </c>
      <c r="B30" s="75">
        <v>851420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43979</v>
      </c>
      <c r="B31" s="75">
        <v>944735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43980</v>
      </c>
      <c r="B32" s="75">
        <v>1255895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43981</v>
      </c>
      <c r="B33" s="75">
        <v>1017390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>
        <v>43982</v>
      </c>
      <c r="B34" s="63">
        <v>911280</v>
      </c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-1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18083935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13" priority="5" operator="lessThan">
      <formula>0</formula>
    </cfRule>
  </conditionalFormatting>
  <conditionalFormatting sqref="U12:V12">
    <cfRule type="cellIs" dxfId="12" priority="4" operator="lessThan">
      <formula>0</formula>
    </cfRule>
  </conditionalFormatting>
  <conditionalFormatting sqref="G35">
    <cfRule type="cellIs" dxfId="11" priority="3" operator="lessThan">
      <formula>1</formula>
    </cfRule>
  </conditionalFormatting>
  <conditionalFormatting sqref="U15">
    <cfRule type="cellIs" dxfId="10" priority="2" operator="lessThan">
      <formula>0</formula>
    </cfRule>
  </conditionalFormatting>
  <conditionalFormatting sqref="G4:G34">
    <cfRule type="cellIs" dxfId="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79" t="s">
        <v>0</v>
      </c>
      <c r="B2" s="81" t="s">
        <v>65</v>
      </c>
      <c r="C2" s="77" t="s">
        <v>1</v>
      </c>
      <c r="D2" s="81" t="s">
        <v>73</v>
      </c>
      <c r="E2" s="81" t="s">
        <v>2</v>
      </c>
      <c r="F2" s="83" t="s">
        <v>3</v>
      </c>
      <c r="G2" s="77" t="s">
        <v>3</v>
      </c>
      <c r="H2" s="77" t="s">
        <v>4</v>
      </c>
      <c r="I2" s="77" t="s">
        <v>5</v>
      </c>
      <c r="J2" s="77" t="s">
        <v>6</v>
      </c>
      <c r="K2" s="77" t="s">
        <v>7</v>
      </c>
      <c r="L2" s="77" t="s">
        <v>8</v>
      </c>
      <c r="M2" s="87" t="s">
        <v>9</v>
      </c>
      <c r="N2" s="87" t="s">
        <v>9</v>
      </c>
      <c r="O2" s="89" t="s">
        <v>9</v>
      </c>
      <c r="P2" s="89" t="s">
        <v>9</v>
      </c>
      <c r="Q2" s="87" t="s">
        <v>10</v>
      </c>
      <c r="R2" s="91" t="s">
        <v>11</v>
      </c>
      <c r="T2" s="92" t="s">
        <v>12</v>
      </c>
      <c r="U2" s="3" t="s">
        <v>13</v>
      </c>
      <c r="V2" s="4">
        <v>43983</v>
      </c>
    </row>
    <row r="3" spans="1:22" ht="16.5" thickBot="1" x14ac:dyDescent="0.3">
      <c r="A3" s="80"/>
      <c r="B3" s="82"/>
      <c r="C3" s="78"/>
      <c r="D3" s="82"/>
      <c r="E3" s="78"/>
      <c r="F3" s="84"/>
      <c r="G3" s="78"/>
      <c r="H3" s="78"/>
      <c r="I3" s="78"/>
      <c r="J3" s="78"/>
      <c r="K3" s="78"/>
      <c r="L3" s="78"/>
      <c r="M3" s="88"/>
      <c r="N3" s="88"/>
      <c r="O3" s="90"/>
      <c r="P3" s="90"/>
      <c r="Q3" s="88"/>
      <c r="R3" s="90"/>
      <c r="T3" s="92"/>
      <c r="U3" s="5" t="s">
        <v>14</v>
      </c>
      <c r="V3" s="4">
        <v>44012</v>
      </c>
    </row>
    <row r="4" spans="1:22" ht="16.5" thickBot="1" x14ac:dyDescent="0.3">
      <c r="A4" s="56">
        <v>43983</v>
      </c>
      <c r="B4" s="75">
        <v>1105635</v>
      </c>
      <c r="C4" s="57">
        <f>D4</f>
        <v>0</v>
      </c>
      <c r="D4" s="57"/>
      <c r="E4" s="57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7"/>
      <c r="I4" s="58"/>
      <c r="J4" s="57">
        <f>IFERROR((D4/I4),0)</f>
        <v>0</v>
      </c>
      <c r="K4" s="59">
        <f>IFERROR((H4/I4),0)</f>
        <v>0</v>
      </c>
      <c r="L4" s="57" t="e">
        <f>D4/H4</f>
        <v>#DIV/0!</v>
      </c>
      <c r="M4" s="60">
        <f t="shared" ref="M4:M34" si="2">IFERROR(((D4-B4)/B4),0)</f>
        <v>-1</v>
      </c>
      <c r="N4" s="57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1"/>
      <c r="R4" s="62" t="e">
        <f t="shared" ref="R4:R34" si="5">I4/Q4*100</f>
        <v>#DIV/0!</v>
      </c>
      <c r="T4" s="6" t="s">
        <v>15</v>
      </c>
      <c r="U4" s="93">
        <v>30</v>
      </c>
      <c r="V4" s="93"/>
    </row>
    <row r="5" spans="1:22" ht="16.5" thickBot="1" x14ac:dyDescent="0.3">
      <c r="A5" s="56">
        <v>43984</v>
      </c>
      <c r="B5" s="75">
        <v>1417170</v>
      </c>
      <c r="C5" s="57">
        <f t="shared" ref="C5:C34" si="6">D5</f>
        <v>0</v>
      </c>
      <c r="D5" s="57"/>
      <c r="E5" s="57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7"/>
      <c r="I5" s="58"/>
      <c r="J5" s="57">
        <f t="shared" ref="J5:J34" si="8">IFERROR((D5/I5),0)</f>
        <v>0</v>
      </c>
      <c r="K5" s="59">
        <f t="shared" ref="K5:K34" si="9">IFERROR((H5/I5),0)</f>
        <v>0</v>
      </c>
      <c r="L5" s="57" t="e">
        <f t="shared" ref="L5:L34" si="10">D5/H5</f>
        <v>#DIV/0!</v>
      </c>
      <c r="M5" s="60">
        <f t="shared" si="2"/>
        <v>-1</v>
      </c>
      <c r="N5" s="57">
        <f t="shared" si="3"/>
        <v>0</v>
      </c>
      <c r="O5" s="9">
        <f t="shared" si="4"/>
        <v>0</v>
      </c>
      <c r="P5" s="9">
        <f t="shared" ref="P5:P34" si="11">P4+O5</f>
        <v>0</v>
      </c>
      <c r="Q5" s="61"/>
      <c r="R5" s="62" t="e">
        <f t="shared" si="5"/>
        <v>#DIV/0!</v>
      </c>
      <c r="T5" s="6" t="s">
        <v>16</v>
      </c>
      <c r="U5" s="105"/>
      <c r="V5" s="105"/>
    </row>
    <row r="6" spans="1:22" ht="16.5" thickBot="1" x14ac:dyDescent="0.3">
      <c r="A6" s="56">
        <v>43985</v>
      </c>
      <c r="B6" s="75">
        <v>1090055</v>
      </c>
      <c r="C6" s="57">
        <f t="shared" si="6"/>
        <v>0</v>
      </c>
      <c r="D6" s="57"/>
      <c r="E6" s="57">
        <f t="shared" si="0"/>
        <v>0</v>
      </c>
      <c r="F6" s="7" t="e">
        <f t="shared" si="7"/>
        <v>#DIV/0!</v>
      </c>
      <c r="G6" s="8" t="str">
        <f t="shared" si="1"/>
        <v>-</v>
      </c>
      <c r="H6" s="57"/>
      <c r="I6" s="58"/>
      <c r="J6" s="57">
        <f t="shared" si="8"/>
        <v>0</v>
      </c>
      <c r="K6" s="59">
        <f t="shared" si="9"/>
        <v>0</v>
      </c>
      <c r="L6" s="57" t="e">
        <f t="shared" si="10"/>
        <v>#DIV/0!</v>
      </c>
      <c r="M6" s="60">
        <f t="shared" si="2"/>
        <v>-1</v>
      </c>
      <c r="N6" s="57">
        <f t="shared" si="3"/>
        <v>0</v>
      </c>
      <c r="O6" s="9">
        <f t="shared" si="4"/>
        <v>0</v>
      </c>
      <c r="P6" s="9">
        <f t="shared" si="11"/>
        <v>0</v>
      </c>
      <c r="Q6" s="61"/>
      <c r="R6" s="62" t="e">
        <f t="shared" si="5"/>
        <v>#DIV/0!</v>
      </c>
      <c r="T6" s="6" t="s">
        <v>17</v>
      </c>
      <c r="U6" s="95">
        <f>IFERROR((U5/U4),0)</f>
        <v>0</v>
      </c>
      <c r="V6" s="95"/>
    </row>
    <row r="7" spans="1:22" ht="16.5" thickBot="1" x14ac:dyDescent="0.3">
      <c r="A7" s="56">
        <v>43986</v>
      </c>
      <c r="B7" s="75">
        <v>945850</v>
      </c>
      <c r="C7" s="57">
        <f t="shared" si="6"/>
        <v>0</v>
      </c>
      <c r="D7" s="57"/>
      <c r="E7" s="57">
        <f t="shared" si="0"/>
        <v>0</v>
      </c>
      <c r="F7" s="7" t="e">
        <f t="shared" si="7"/>
        <v>#DIV/0!</v>
      </c>
      <c r="G7" s="8" t="str">
        <f t="shared" si="1"/>
        <v>-</v>
      </c>
      <c r="H7" s="57"/>
      <c r="I7" s="58"/>
      <c r="J7" s="57">
        <f t="shared" si="8"/>
        <v>0</v>
      </c>
      <c r="K7" s="59">
        <f t="shared" si="9"/>
        <v>0</v>
      </c>
      <c r="L7" s="57" t="e">
        <f t="shared" si="10"/>
        <v>#DIV/0!</v>
      </c>
      <c r="M7" s="60">
        <f t="shared" si="2"/>
        <v>-1</v>
      </c>
      <c r="N7" s="57">
        <f t="shared" si="3"/>
        <v>0</v>
      </c>
      <c r="O7" s="9">
        <f t="shared" si="4"/>
        <v>0</v>
      </c>
      <c r="P7" s="9">
        <f t="shared" si="11"/>
        <v>0</v>
      </c>
      <c r="Q7" s="61"/>
      <c r="R7" s="62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6">
        <v>43987</v>
      </c>
      <c r="B8" s="75">
        <v>72610</v>
      </c>
      <c r="C8" s="57">
        <f t="shared" si="6"/>
        <v>0</v>
      </c>
      <c r="D8" s="57"/>
      <c r="E8" s="57">
        <f t="shared" si="0"/>
        <v>0</v>
      </c>
      <c r="F8" s="7" t="e">
        <f t="shared" si="7"/>
        <v>#DIV/0!</v>
      </c>
      <c r="G8" s="8" t="str">
        <f t="shared" si="1"/>
        <v>-</v>
      </c>
      <c r="H8" s="57"/>
      <c r="I8" s="58"/>
      <c r="J8" s="57">
        <f t="shared" si="8"/>
        <v>0</v>
      </c>
      <c r="K8" s="59">
        <f t="shared" si="9"/>
        <v>0</v>
      </c>
      <c r="L8" s="57" t="e">
        <f t="shared" si="10"/>
        <v>#DIV/0!</v>
      </c>
      <c r="M8" s="60">
        <f t="shared" si="2"/>
        <v>-1</v>
      </c>
      <c r="N8" s="57">
        <f t="shared" si="3"/>
        <v>0</v>
      </c>
      <c r="O8" s="9">
        <f t="shared" si="4"/>
        <v>0</v>
      </c>
      <c r="P8" s="9">
        <f t="shared" si="11"/>
        <v>0</v>
      </c>
      <c r="Q8" s="61"/>
      <c r="R8" s="62" t="e">
        <f t="shared" si="5"/>
        <v>#DIV/0!</v>
      </c>
      <c r="T8" s="6" t="s">
        <v>19</v>
      </c>
      <c r="U8" s="96">
        <f>IFERROR((U12*U4),0)</f>
        <v>0</v>
      </c>
      <c r="V8" s="96"/>
    </row>
    <row r="9" spans="1:22" ht="16.5" thickBot="1" x14ac:dyDescent="0.3">
      <c r="A9" s="56">
        <v>43988</v>
      </c>
      <c r="B9" s="75">
        <v>0</v>
      </c>
      <c r="C9" s="57">
        <f t="shared" si="6"/>
        <v>0</v>
      </c>
      <c r="D9" s="57"/>
      <c r="E9" s="57">
        <f t="shared" si="0"/>
        <v>0</v>
      </c>
      <c r="F9" s="7" t="e">
        <f t="shared" si="7"/>
        <v>#DIV/0!</v>
      </c>
      <c r="G9" s="8" t="str">
        <f t="shared" si="1"/>
        <v>-</v>
      </c>
      <c r="H9" s="57"/>
      <c r="I9" s="58"/>
      <c r="J9" s="57">
        <f t="shared" si="8"/>
        <v>0</v>
      </c>
      <c r="K9" s="59">
        <f t="shared" si="9"/>
        <v>0</v>
      </c>
      <c r="L9" s="57" t="e">
        <f t="shared" si="10"/>
        <v>#DIV/0!</v>
      </c>
      <c r="M9" s="60">
        <f t="shared" si="2"/>
        <v>0</v>
      </c>
      <c r="N9" s="57">
        <f t="shared" si="3"/>
        <v>0</v>
      </c>
      <c r="O9" s="9">
        <f t="shared" si="4"/>
        <v>0</v>
      </c>
      <c r="P9" s="9">
        <f t="shared" si="11"/>
        <v>0</v>
      </c>
      <c r="Q9" s="61"/>
      <c r="R9" s="62" t="e">
        <f t="shared" si="5"/>
        <v>#DIV/0!</v>
      </c>
      <c r="T9" s="6" t="s">
        <v>20</v>
      </c>
      <c r="U9" s="85">
        <f>H35</f>
        <v>0</v>
      </c>
      <c r="V9" s="86"/>
    </row>
    <row r="10" spans="1:22" ht="16.5" thickBot="1" x14ac:dyDescent="0.3">
      <c r="A10" s="56">
        <v>43989</v>
      </c>
      <c r="B10" s="75">
        <v>0</v>
      </c>
      <c r="C10" s="57">
        <f t="shared" si="6"/>
        <v>0</v>
      </c>
      <c r="D10" s="57"/>
      <c r="E10" s="57">
        <f t="shared" si="0"/>
        <v>0</v>
      </c>
      <c r="F10" s="7" t="e">
        <f>D10/E10</f>
        <v>#DIV/0!</v>
      </c>
      <c r="G10" s="8" t="str">
        <f t="shared" si="1"/>
        <v>-</v>
      </c>
      <c r="H10" s="57"/>
      <c r="I10" s="58"/>
      <c r="J10" s="57">
        <f>IFERROR((D10/I10),0)</f>
        <v>0</v>
      </c>
      <c r="K10" s="59">
        <f t="shared" si="9"/>
        <v>0</v>
      </c>
      <c r="L10" s="57" t="e">
        <f>D10/H10</f>
        <v>#DIV/0!</v>
      </c>
      <c r="M10" s="60">
        <f>IFERROR(((D10-B10)/B10),0)</f>
        <v>0</v>
      </c>
      <c r="N10" s="57">
        <f t="shared" si="3"/>
        <v>0</v>
      </c>
      <c r="O10" s="9">
        <f>IF(D10&gt;0,1,0)</f>
        <v>0</v>
      </c>
      <c r="P10" s="9">
        <f t="shared" si="11"/>
        <v>0</v>
      </c>
      <c r="Q10" s="61"/>
      <c r="R10" s="62" t="e">
        <f t="shared" si="5"/>
        <v>#DIV/0!</v>
      </c>
      <c r="T10" s="6" t="s">
        <v>21</v>
      </c>
      <c r="U10" s="95">
        <f>IFERROR((U9/P35),0)</f>
        <v>0</v>
      </c>
      <c r="V10" s="95"/>
    </row>
    <row r="11" spans="1:22" ht="16.5" thickBot="1" x14ac:dyDescent="0.3">
      <c r="A11" s="56">
        <v>43990</v>
      </c>
      <c r="B11" s="75">
        <v>356505</v>
      </c>
      <c r="C11" s="57">
        <f t="shared" si="6"/>
        <v>0</v>
      </c>
      <c r="D11" s="57"/>
      <c r="E11" s="57">
        <f t="shared" si="0"/>
        <v>0</v>
      </c>
      <c r="F11" s="7" t="e">
        <f t="shared" si="7"/>
        <v>#DIV/0!</v>
      </c>
      <c r="G11" s="8" t="str">
        <f t="shared" si="1"/>
        <v>-</v>
      </c>
      <c r="H11" s="57"/>
      <c r="I11" s="58"/>
      <c r="J11" s="57">
        <f t="shared" si="8"/>
        <v>0</v>
      </c>
      <c r="K11" s="59">
        <f t="shared" si="9"/>
        <v>0</v>
      </c>
      <c r="L11" s="57" t="e">
        <f t="shared" si="10"/>
        <v>#DIV/0!</v>
      </c>
      <c r="M11" s="60">
        <f t="shared" si="2"/>
        <v>-1</v>
      </c>
      <c r="N11" s="57">
        <f t="shared" si="3"/>
        <v>0</v>
      </c>
      <c r="O11" s="9">
        <f t="shared" si="4"/>
        <v>0</v>
      </c>
      <c r="P11" s="9">
        <f t="shared" si="11"/>
        <v>0</v>
      </c>
      <c r="Q11" s="61"/>
      <c r="R11" s="62" t="e">
        <f t="shared" si="5"/>
        <v>#DIV/0!</v>
      </c>
      <c r="T11" s="6" t="s">
        <v>22</v>
      </c>
      <c r="U11" s="95">
        <f>D35</f>
        <v>0</v>
      </c>
      <c r="V11" s="95"/>
    </row>
    <row r="12" spans="1:22" ht="16.5" thickBot="1" x14ac:dyDescent="0.3">
      <c r="A12" s="56">
        <v>43991</v>
      </c>
      <c r="B12" s="75">
        <v>333670</v>
      </c>
      <c r="C12" s="57">
        <f t="shared" si="6"/>
        <v>0</v>
      </c>
      <c r="D12" s="57"/>
      <c r="E12" s="57">
        <f t="shared" si="0"/>
        <v>0</v>
      </c>
      <c r="F12" s="7" t="e">
        <f t="shared" si="7"/>
        <v>#DIV/0!</v>
      </c>
      <c r="G12" s="8" t="str">
        <f t="shared" si="1"/>
        <v>-</v>
      </c>
      <c r="H12" s="57"/>
      <c r="I12" s="58"/>
      <c r="J12" s="57">
        <f t="shared" si="8"/>
        <v>0</v>
      </c>
      <c r="K12" s="59">
        <f t="shared" si="9"/>
        <v>0</v>
      </c>
      <c r="L12" s="57" t="e">
        <f t="shared" si="10"/>
        <v>#DIV/0!</v>
      </c>
      <c r="M12" s="60">
        <f t="shared" si="2"/>
        <v>-1</v>
      </c>
      <c r="N12" s="57">
        <f t="shared" si="3"/>
        <v>0</v>
      </c>
      <c r="O12" s="9">
        <f t="shared" si="4"/>
        <v>0</v>
      </c>
      <c r="P12" s="9">
        <f t="shared" si="11"/>
        <v>0</v>
      </c>
      <c r="Q12" s="61"/>
      <c r="R12" s="62" t="e">
        <f t="shared" si="5"/>
        <v>#DIV/0!</v>
      </c>
      <c r="T12" s="6" t="s">
        <v>23</v>
      </c>
      <c r="U12" s="85">
        <f>IFERROR((D35/P35),0)</f>
        <v>0</v>
      </c>
      <c r="V12" s="86"/>
    </row>
    <row r="13" spans="1:22" ht="16.5" thickBot="1" x14ac:dyDescent="0.3">
      <c r="A13" s="56">
        <v>43992</v>
      </c>
      <c r="B13" s="75">
        <v>271030</v>
      </c>
      <c r="C13" s="57">
        <f t="shared" si="6"/>
        <v>0</v>
      </c>
      <c r="D13" s="57"/>
      <c r="E13" s="57">
        <f t="shared" si="0"/>
        <v>0</v>
      </c>
      <c r="F13" s="7" t="e">
        <f t="shared" si="7"/>
        <v>#DIV/0!</v>
      </c>
      <c r="G13" s="8" t="str">
        <f t="shared" si="1"/>
        <v>-</v>
      </c>
      <c r="H13" s="57"/>
      <c r="I13" s="58"/>
      <c r="J13" s="57">
        <f t="shared" si="8"/>
        <v>0</v>
      </c>
      <c r="K13" s="59">
        <f t="shared" si="9"/>
        <v>0</v>
      </c>
      <c r="L13" s="57" t="e">
        <f t="shared" si="10"/>
        <v>#DIV/0!</v>
      </c>
      <c r="M13" s="60">
        <f t="shared" si="2"/>
        <v>-1</v>
      </c>
      <c r="N13" s="57">
        <f t="shared" si="3"/>
        <v>0</v>
      </c>
      <c r="O13" s="9">
        <f t="shared" si="4"/>
        <v>0</v>
      </c>
      <c r="P13" s="9">
        <f t="shared" si="11"/>
        <v>0</v>
      </c>
      <c r="Q13" s="61"/>
      <c r="R13" s="62" t="e">
        <f t="shared" si="5"/>
        <v>#DIV/0!</v>
      </c>
      <c r="T13" s="6" t="s">
        <v>24</v>
      </c>
      <c r="U13" s="95">
        <f>U5-D35</f>
        <v>0</v>
      </c>
      <c r="V13" s="95"/>
    </row>
    <row r="14" spans="1:22" ht="16.5" thickBot="1" x14ac:dyDescent="0.3">
      <c r="A14" s="56">
        <v>43993</v>
      </c>
      <c r="B14" s="75">
        <v>264080</v>
      </c>
      <c r="C14" s="57">
        <f t="shared" si="6"/>
        <v>0</v>
      </c>
      <c r="D14" s="57"/>
      <c r="E14" s="57">
        <f t="shared" si="0"/>
        <v>0</v>
      </c>
      <c r="F14" s="7" t="e">
        <f t="shared" si="7"/>
        <v>#DIV/0!</v>
      </c>
      <c r="G14" s="8" t="str">
        <f t="shared" si="1"/>
        <v>-</v>
      </c>
      <c r="H14" s="57"/>
      <c r="I14" s="58"/>
      <c r="J14" s="57">
        <f t="shared" si="8"/>
        <v>0</v>
      </c>
      <c r="K14" s="59">
        <f t="shared" si="9"/>
        <v>0</v>
      </c>
      <c r="L14" s="57" t="e">
        <f t="shared" si="10"/>
        <v>#DIV/0!</v>
      </c>
      <c r="M14" s="60">
        <f t="shared" si="2"/>
        <v>-1</v>
      </c>
      <c r="N14" s="57">
        <f t="shared" si="3"/>
        <v>0</v>
      </c>
      <c r="O14" s="9">
        <f t="shared" si="4"/>
        <v>0</v>
      </c>
      <c r="P14" s="9">
        <f t="shared" si="11"/>
        <v>0</v>
      </c>
      <c r="Q14" s="61"/>
      <c r="R14" s="62" t="e">
        <f t="shared" si="5"/>
        <v>#DIV/0!</v>
      </c>
      <c r="T14" s="6" t="s">
        <v>25</v>
      </c>
      <c r="U14" s="95">
        <f>IFERROR((U5-D35)/(U4-P35),0)</f>
        <v>0</v>
      </c>
      <c r="V14" s="95"/>
    </row>
    <row r="15" spans="1:22" ht="16.5" thickBot="1" x14ac:dyDescent="0.3">
      <c r="A15" s="56">
        <v>43994</v>
      </c>
      <c r="B15" s="75">
        <v>233720</v>
      </c>
      <c r="C15" s="57">
        <f t="shared" si="6"/>
        <v>0</v>
      </c>
      <c r="D15" s="57"/>
      <c r="E15" s="57">
        <f t="shared" si="0"/>
        <v>0</v>
      </c>
      <c r="F15" s="7" t="e">
        <f t="shared" si="7"/>
        <v>#DIV/0!</v>
      </c>
      <c r="G15" s="8" t="str">
        <f t="shared" si="1"/>
        <v>-</v>
      </c>
      <c r="H15" s="57"/>
      <c r="I15" s="58"/>
      <c r="J15" s="57">
        <f t="shared" si="8"/>
        <v>0</v>
      </c>
      <c r="K15" s="59">
        <f t="shared" si="9"/>
        <v>0</v>
      </c>
      <c r="L15" s="57" t="e">
        <f t="shared" si="10"/>
        <v>#DIV/0!</v>
      </c>
      <c r="M15" s="60">
        <f t="shared" si="2"/>
        <v>-1</v>
      </c>
      <c r="N15" s="57">
        <f t="shared" si="3"/>
        <v>0</v>
      </c>
      <c r="O15" s="9">
        <f t="shared" si="4"/>
        <v>0</v>
      </c>
      <c r="P15" s="9">
        <f t="shared" si="11"/>
        <v>0</v>
      </c>
      <c r="Q15" s="61"/>
      <c r="R15" s="62" t="e">
        <f t="shared" si="5"/>
        <v>#DIV/0!</v>
      </c>
      <c r="T15" s="12" t="s">
        <v>6</v>
      </c>
      <c r="U15" s="95">
        <f>IFERROR((D35/I35),0)</f>
        <v>0</v>
      </c>
      <c r="V15" s="95"/>
    </row>
    <row r="16" spans="1:22" ht="16.5" thickBot="1" x14ac:dyDescent="0.3">
      <c r="A16" s="56">
        <v>43995</v>
      </c>
      <c r="B16" s="75">
        <v>353760</v>
      </c>
      <c r="C16" s="57">
        <f t="shared" si="6"/>
        <v>0</v>
      </c>
      <c r="D16" s="57"/>
      <c r="E16" s="57">
        <f t="shared" si="0"/>
        <v>0</v>
      </c>
      <c r="F16" s="7" t="e">
        <f t="shared" si="7"/>
        <v>#DIV/0!</v>
      </c>
      <c r="G16" s="8" t="str">
        <f t="shared" si="1"/>
        <v>-</v>
      </c>
      <c r="H16" s="57"/>
      <c r="I16" s="58"/>
      <c r="J16" s="57">
        <f t="shared" si="8"/>
        <v>0</v>
      </c>
      <c r="K16" s="59">
        <f t="shared" si="9"/>
        <v>0</v>
      </c>
      <c r="L16" s="57" t="e">
        <f t="shared" si="10"/>
        <v>#DIV/0!</v>
      </c>
      <c r="M16" s="60">
        <f t="shared" si="2"/>
        <v>-1</v>
      </c>
      <c r="N16" s="57">
        <f t="shared" si="3"/>
        <v>0</v>
      </c>
      <c r="O16" s="9">
        <f t="shared" si="4"/>
        <v>0</v>
      </c>
      <c r="P16" s="9">
        <f t="shared" si="11"/>
        <v>0</v>
      </c>
      <c r="Q16" s="61"/>
      <c r="R16" s="62" t="e">
        <f t="shared" si="5"/>
        <v>#DIV/0!</v>
      </c>
      <c r="T16" s="12" t="s">
        <v>7</v>
      </c>
      <c r="U16" s="99">
        <f>IFERROR((H35/I35),0)</f>
        <v>0</v>
      </c>
      <c r="V16" s="99"/>
    </row>
    <row r="17" spans="1:25" ht="16.5" thickBot="1" x14ac:dyDescent="0.3">
      <c r="A17" s="56">
        <v>43996</v>
      </c>
      <c r="B17" s="75">
        <v>335410</v>
      </c>
      <c r="C17" s="57">
        <f t="shared" si="6"/>
        <v>0</v>
      </c>
      <c r="D17" s="57"/>
      <c r="E17" s="57">
        <f t="shared" si="0"/>
        <v>0</v>
      </c>
      <c r="F17" s="7" t="e">
        <f t="shared" si="7"/>
        <v>#DIV/0!</v>
      </c>
      <c r="G17" s="8" t="str">
        <f t="shared" si="1"/>
        <v>-</v>
      </c>
      <c r="H17" s="57"/>
      <c r="I17" s="58"/>
      <c r="J17" s="57">
        <f t="shared" si="8"/>
        <v>0</v>
      </c>
      <c r="K17" s="59">
        <f t="shared" si="9"/>
        <v>0</v>
      </c>
      <c r="L17" s="57" t="e">
        <f t="shared" si="10"/>
        <v>#DIV/0!</v>
      </c>
      <c r="M17" s="60">
        <f t="shared" si="2"/>
        <v>-1</v>
      </c>
      <c r="N17" s="57">
        <f t="shared" si="3"/>
        <v>0</v>
      </c>
      <c r="O17" s="9">
        <f t="shared" si="4"/>
        <v>0</v>
      </c>
      <c r="P17" s="9">
        <f t="shared" si="11"/>
        <v>0</v>
      </c>
      <c r="Q17" s="61"/>
      <c r="R17" s="62" t="e">
        <f t="shared" si="5"/>
        <v>#DIV/0!</v>
      </c>
      <c r="T17" s="12" t="s">
        <v>26</v>
      </c>
      <c r="U17" s="100" t="e">
        <f>U5/L35</f>
        <v>#DIV/0!</v>
      </c>
      <c r="V17" s="100"/>
    </row>
    <row r="18" spans="1:25" ht="16.5" thickBot="1" x14ac:dyDescent="0.3">
      <c r="A18" s="56">
        <v>43997</v>
      </c>
      <c r="B18" s="75">
        <v>613575</v>
      </c>
      <c r="C18" s="57">
        <f t="shared" si="6"/>
        <v>0</v>
      </c>
      <c r="D18" s="57"/>
      <c r="E18" s="57">
        <f t="shared" si="0"/>
        <v>0</v>
      </c>
      <c r="F18" s="7" t="e">
        <f t="shared" si="7"/>
        <v>#DIV/0!</v>
      </c>
      <c r="G18" s="8" t="str">
        <f t="shared" si="1"/>
        <v>-</v>
      </c>
      <c r="H18" s="57"/>
      <c r="I18" s="58"/>
      <c r="J18" s="57">
        <f t="shared" si="8"/>
        <v>0</v>
      </c>
      <c r="K18" s="59">
        <f t="shared" si="9"/>
        <v>0</v>
      </c>
      <c r="L18" s="57" t="e">
        <f t="shared" si="10"/>
        <v>#DIV/0!</v>
      </c>
      <c r="M18" s="60">
        <f t="shared" si="2"/>
        <v>-1</v>
      </c>
      <c r="N18" s="57">
        <f t="shared" si="3"/>
        <v>0</v>
      </c>
      <c r="O18" s="9">
        <f t="shared" si="4"/>
        <v>0</v>
      </c>
      <c r="P18" s="9">
        <f t="shared" si="11"/>
        <v>0</v>
      </c>
      <c r="Q18" s="61"/>
      <c r="R18" s="62" t="e">
        <f t="shared" si="5"/>
        <v>#DIV/0!</v>
      </c>
      <c r="T18" s="13" t="s">
        <v>27</v>
      </c>
      <c r="U18" s="101" t="e">
        <f>U17-H35</f>
        <v>#DIV/0!</v>
      </c>
      <c r="V18" s="102"/>
    </row>
    <row r="19" spans="1:25" ht="16.5" thickBot="1" x14ac:dyDescent="0.3">
      <c r="A19" s="56">
        <v>43998</v>
      </c>
      <c r="B19" s="75">
        <v>433205</v>
      </c>
      <c r="C19" s="57">
        <f t="shared" si="6"/>
        <v>0</v>
      </c>
      <c r="D19" s="57"/>
      <c r="E19" s="57">
        <f t="shared" si="0"/>
        <v>0</v>
      </c>
      <c r="F19" s="7" t="e">
        <f t="shared" si="7"/>
        <v>#DIV/0!</v>
      </c>
      <c r="G19" s="8" t="str">
        <f t="shared" si="1"/>
        <v>-</v>
      </c>
      <c r="H19" s="57"/>
      <c r="I19" s="58"/>
      <c r="J19" s="57">
        <f t="shared" si="8"/>
        <v>0</v>
      </c>
      <c r="K19" s="59">
        <f t="shared" si="9"/>
        <v>0</v>
      </c>
      <c r="L19" s="57" t="e">
        <f t="shared" si="10"/>
        <v>#DIV/0!</v>
      </c>
      <c r="M19" s="60">
        <f t="shared" si="2"/>
        <v>-1</v>
      </c>
      <c r="N19" s="57">
        <f t="shared" si="3"/>
        <v>0</v>
      </c>
      <c r="O19" s="9">
        <f t="shared" si="4"/>
        <v>0</v>
      </c>
      <c r="P19" s="9">
        <f t="shared" si="11"/>
        <v>0</v>
      </c>
      <c r="Q19" s="61"/>
      <c r="R19" s="62" t="e">
        <f t="shared" si="5"/>
        <v>#DIV/0!</v>
      </c>
      <c r="T19" s="12" t="s">
        <v>56</v>
      </c>
      <c r="U19" s="97" t="e">
        <f>D37/U5*100%</f>
        <v>#DIV/0!</v>
      </c>
      <c r="V19" s="98"/>
    </row>
    <row r="20" spans="1:25" x14ac:dyDescent="0.25">
      <c r="A20" s="56">
        <v>43999</v>
      </c>
      <c r="B20" s="75">
        <v>347500</v>
      </c>
      <c r="C20" s="57">
        <f t="shared" si="6"/>
        <v>0</v>
      </c>
      <c r="D20" s="57"/>
      <c r="E20" s="57">
        <f t="shared" si="0"/>
        <v>0</v>
      </c>
      <c r="F20" s="7" t="e">
        <f t="shared" si="7"/>
        <v>#DIV/0!</v>
      </c>
      <c r="G20" s="8" t="str">
        <f t="shared" si="1"/>
        <v>-</v>
      </c>
      <c r="H20" s="57"/>
      <c r="I20" s="58"/>
      <c r="J20" s="57">
        <f t="shared" si="8"/>
        <v>0</v>
      </c>
      <c r="K20" s="59">
        <f t="shared" si="9"/>
        <v>0</v>
      </c>
      <c r="L20" s="57" t="e">
        <f t="shared" si="10"/>
        <v>#DIV/0!</v>
      </c>
      <c r="M20" s="60">
        <f t="shared" si="2"/>
        <v>-1</v>
      </c>
      <c r="N20" s="57">
        <f t="shared" si="3"/>
        <v>0</v>
      </c>
      <c r="O20" s="9">
        <f t="shared" si="4"/>
        <v>0</v>
      </c>
      <c r="P20" s="9">
        <f t="shared" si="11"/>
        <v>0</v>
      </c>
      <c r="Q20" s="61"/>
      <c r="R20" s="62" t="e">
        <f t="shared" si="5"/>
        <v>#DIV/0!</v>
      </c>
      <c r="Y20" s="14"/>
    </row>
    <row r="21" spans="1:25" x14ac:dyDescent="0.25">
      <c r="A21" s="56">
        <v>44000</v>
      </c>
      <c r="B21" s="75">
        <v>348490</v>
      </c>
      <c r="C21" s="57">
        <f t="shared" si="6"/>
        <v>0</v>
      </c>
      <c r="D21" s="57"/>
      <c r="E21" s="57">
        <f t="shared" si="0"/>
        <v>0</v>
      </c>
      <c r="F21" s="7" t="e">
        <f t="shared" si="7"/>
        <v>#DIV/0!</v>
      </c>
      <c r="G21" s="8" t="str">
        <f t="shared" si="1"/>
        <v>-</v>
      </c>
      <c r="H21" s="57"/>
      <c r="I21" s="58"/>
      <c r="J21" s="57">
        <f t="shared" si="8"/>
        <v>0</v>
      </c>
      <c r="K21" s="59">
        <f t="shared" si="9"/>
        <v>0</v>
      </c>
      <c r="L21" s="57" t="e">
        <f t="shared" si="10"/>
        <v>#DIV/0!</v>
      </c>
      <c r="M21" s="60">
        <f t="shared" si="2"/>
        <v>-1</v>
      </c>
      <c r="N21" s="57">
        <f t="shared" si="3"/>
        <v>0</v>
      </c>
      <c r="O21" s="9">
        <f t="shared" si="4"/>
        <v>0</v>
      </c>
      <c r="P21" s="9">
        <f t="shared" si="11"/>
        <v>0</v>
      </c>
      <c r="Q21" s="61"/>
      <c r="R21" s="62" t="e">
        <f t="shared" si="5"/>
        <v>#DIV/0!</v>
      </c>
    </row>
    <row r="22" spans="1:25" x14ac:dyDescent="0.25">
      <c r="A22" s="56">
        <v>44001</v>
      </c>
      <c r="B22" s="75">
        <v>428975</v>
      </c>
      <c r="C22" s="57">
        <f t="shared" si="6"/>
        <v>0</v>
      </c>
      <c r="D22" s="57"/>
      <c r="E22" s="57">
        <f t="shared" si="0"/>
        <v>0</v>
      </c>
      <c r="F22" s="7" t="e">
        <f t="shared" si="7"/>
        <v>#DIV/0!</v>
      </c>
      <c r="G22" s="8" t="str">
        <f t="shared" si="1"/>
        <v>-</v>
      </c>
      <c r="H22" s="57"/>
      <c r="I22" s="58"/>
      <c r="J22" s="57">
        <f t="shared" si="8"/>
        <v>0</v>
      </c>
      <c r="K22" s="59">
        <f t="shared" si="9"/>
        <v>0</v>
      </c>
      <c r="L22" s="57" t="e">
        <f t="shared" si="10"/>
        <v>#DIV/0!</v>
      </c>
      <c r="M22" s="60">
        <f t="shared" si="2"/>
        <v>-1</v>
      </c>
      <c r="N22" s="57">
        <f t="shared" si="3"/>
        <v>0</v>
      </c>
      <c r="O22" s="9">
        <f t="shared" si="4"/>
        <v>0</v>
      </c>
      <c r="P22" s="9">
        <f t="shared" si="11"/>
        <v>0</v>
      </c>
      <c r="Q22" s="61"/>
      <c r="R22" s="62" t="e">
        <f t="shared" si="5"/>
        <v>#DIV/0!</v>
      </c>
    </row>
    <row r="23" spans="1:25" x14ac:dyDescent="0.25">
      <c r="A23" s="56">
        <v>44002</v>
      </c>
      <c r="B23" s="75">
        <v>420690</v>
      </c>
      <c r="C23" s="57">
        <f t="shared" si="6"/>
        <v>0</v>
      </c>
      <c r="D23" s="57"/>
      <c r="E23" s="57">
        <f t="shared" si="0"/>
        <v>0</v>
      </c>
      <c r="F23" s="7" t="e">
        <f t="shared" si="7"/>
        <v>#DIV/0!</v>
      </c>
      <c r="G23" s="8" t="str">
        <f t="shared" si="1"/>
        <v>-</v>
      </c>
      <c r="H23" s="57"/>
      <c r="I23" s="58"/>
      <c r="J23" s="57">
        <f t="shared" si="8"/>
        <v>0</v>
      </c>
      <c r="K23" s="59">
        <f t="shared" si="9"/>
        <v>0</v>
      </c>
      <c r="L23" s="57" t="e">
        <f t="shared" si="10"/>
        <v>#DIV/0!</v>
      </c>
      <c r="M23" s="60">
        <f t="shared" si="2"/>
        <v>-1</v>
      </c>
      <c r="N23" s="57">
        <f t="shared" si="3"/>
        <v>0</v>
      </c>
      <c r="O23" s="9">
        <f t="shared" si="4"/>
        <v>0</v>
      </c>
      <c r="P23" s="9">
        <f t="shared" si="11"/>
        <v>0</v>
      </c>
      <c r="Q23" s="61"/>
      <c r="R23" s="62" t="e">
        <f t="shared" si="5"/>
        <v>#DIV/0!</v>
      </c>
    </row>
    <row r="24" spans="1:25" x14ac:dyDescent="0.25">
      <c r="A24" s="56">
        <v>44003</v>
      </c>
      <c r="B24" s="75">
        <v>406970</v>
      </c>
      <c r="C24" s="57">
        <f t="shared" si="6"/>
        <v>0</v>
      </c>
      <c r="D24" s="57"/>
      <c r="E24" s="57">
        <f t="shared" si="0"/>
        <v>0</v>
      </c>
      <c r="F24" s="7" t="e">
        <f t="shared" si="7"/>
        <v>#DIV/0!</v>
      </c>
      <c r="G24" s="8" t="str">
        <f t="shared" si="1"/>
        <v>-</v>
      </c>
      <c r="H24" s="57"/>
      <c r="I24" s="58"/>
      <c r="J24" s="57">
        <f t="shared" si="8"/>
        <v>0</v>
      </c>
      <c r="K24" s="59">
        <f t="shared" si="9"/>
        <v>0</v>
      </c>
      <c r="L24" s="57" t="e">
        <f t="shared" si="10"/>
        <v>#DIV/0!</v>
      </c>
      <c r="M24" s="60">
        <f t="shared" si="2"/>
        <v>-1</v>
      </c>
      <c r="N24" s="57">
        <f t="shared" si="3"/>
        <v>0</v>
      </c>
      <c r="O24" s="9">
        <f t="shared" si="4"/>
        <v>0</v>
      </c>
      <c r="P24" s="9">
        <f t="shared" si="11"/>
        <v>0</v>
      </c>
      <c r="Q24" s="61"/>
      <c r="R24" s="62" t="e">
        <f t="shared" si="5"/>
        <v>#DIV/0!</v>
      </c>
    </row>
    <row r="25" spans="1:25" x14ac:dyDescent="0.25">
      <c r="A25" s="56">
        <v>44004</v>
      </c>
      <c r="B25" s="75">
        <v>600570</v>
      </c>
      <c r="C25" s="57">
        <f t="shared" si="6"/>
        <v>0</v>
      </c>
      <c r="D25" s="57"/>
      <c r="E25" s="57">
        <f t="shared" si="0"/>
        <v>0</v>
      </c>
      <c r="F25" s="7" t="e">
        <f t="shared" si="7"/>
        <v>#DIV/0!</v>
      </c>
      <c r="G25" s="8" t="str">
        <f t="shared" si="1"/>
        <v>-</v>
      </c>
      <c r="H25" s="57"/>
      <c r="I25" s="58"/>
      <c r="J25" s="57">
        <f t="shared" si="8"/>
        <v>0</v>
      </c>
      <c r="K25" s="59">
        <f t="shared" si="9"/>
        <v>0</v>
      </c>
      <c r="L25" s="57" t="e">
        <f t="shared" si="10"/>
        <v>#DIV/0!</v>
      </c>
      <c r="M25" s="60">
        <f t="shared" si="2"/>
        <v>-1</v>
      </c>
      <c r="N25" s="57">
        <f t="shared" si="3"/>
        <v>0</v>
      </c>
      <c r="O25" s="9">
        <f t="shared" si="4"/>
        <v>0</v>
      </c>
      <c r="P25" s="9">
        <f t="shared" si="11"/>
        <v>0</v>
      </c>
      <c r="Q25" s="61"/>
      <c r="R25" s="62" t="e">
        <f t="shared" si="5"/>
        <v>#DIV/0!</v>
      </c>
    </row>
    <row r="26" spans="1:25" x14ac:dyDescent="0.25">
      <c r="A26" s="56">
        <v>44005</v>
      </c>
      <c r="B26" s="75">
        <v>406715</v>
      </c>
      <c r="C26" s="57">
        <f t="shared" si="6"/>
        <v>0</v>
      </c>
      <c r="D26" s="57"/>
      <c r="E26" s="57">
        <f t="shared" si="0"/>
        <v>0</v>
      </c>
      <c r="F26" s="7" t="e">
        <f t="shared" si="7"/>
        <v>#DIV/0!</v>
      </c>
      <c r="G26" s="8" t="str">
        <f t="shared" si="1"/>
        <v>-</v>
      </c>
      <c r="H26" s="57"/>
      <c r="I26" s="58"/>
      <c r="J26" s="57">
        <f t="shared" si="8"/>
        <v>0</v>
      </c>
      <c r="K26" s="59">
        <f t="shared" si="9"/>
        <v>0</v>
      </c>
      <c r="L26" s="57" t="e">
        <f t="shared" si="10"/>
        <v>#DIV/0!</v>
      </c>
      <c r="M26" s="60">
        <f t="shared" si="2"/>
        <v>-1</v>
      </c>
      <c r="N26" s="57">
        <f t="shared" si="3"/>
        <v>0</v>
      </c>
      <c r="O26" s="9">
        <f t="shared" si="4"/>
        <v>0</v>
      </c>
      <c r="P26" s="9">
        <f t="shared" si="11"/>
        <v>0</v>
      </c>
      <c r="Q26" s="61"/>
      <c r="R26" s="62" t="e">
        <f t="shared" si="5"/>
        <v>#DIV/0!</v>
      </c>
    </row>
    <row r="27" spans="1:25" x14ac:dyDescent="0.25">
      <c r="A27" s="56">
        <v>44006</v>
      </c>
      <c r="B27" s="75">
        <v>240270</v>
      </c>
      <c r="C27" s="57">
        <f t="shared" si="6"/>
        <v>0</v>
      </c>
      <c r="D27" s="57"/>
      <c r="E27" s="57">
        <f t="shared" si="0"/>
        <v>0</v>
      </c>
      <c r="F27" s="7" t="e">
        <f t="shared" si="7"/>
        <v>#DIV/0!</v>
      </c>
      <c r="G27" s="8" t="str">
        <f t="shared" si="1"/>
        <v>-</v>
      </c>
      <c r="H27" s="57"/>
      <c r="I27" s="58"/>
      <c r="J27" s="57">
        <f t="shared" si="8"/>
        <v>0</v>
      </c>
      <c r="K27" s="59">
        <f t="shared" si="9"/>
        <v>0</v>
      </c>
      <c r="L27" s="57" t="e">
        <f t="shared" si="10"/>
        <v>#DIV/0!</v>
      </c>
      <c r="M27" s="60">
        <f t="shared" si="2"/>
        <v>-1</v>
      </c>
      <c r="N27" s="57">
        <f t="shared" si="3"/>
        <v>0</v>
      </c>
      <c r="O27" s="9">
        <f t="shared" si="4"/>
        <v>0</v>
      </c>
      <c r="P27" s="9">
        <f t="shared" si="11"/>
        <v>0</v>
      </c>
      <c r="Q27" s="61"/>
      <c r="R27" s="62" t="e">
        <f t="shared" si="5"/>
        <v>#DIV/0!</v>
      </c>
    </row>
    <row r="28" spans="1:25" x14ac:dyDescent="0.25">
      <c r="A28" s="56">
        <v>44007</v>
      </c>
      <c r="B28" s="75">
        <v>287975</v>
      </c>
      <c r="C28" s="57">
        <f t="shared" si="6"/>
        <v>0</v>
      </c>
      <c r="D28" s="57"/>
      <c r="E28" s="57">
        <f t="shared" si="0"/>
        <v>0</v>
      </c>
      <c r="F28" s="7" t="e">
        <f t="shared" si="7"/>
        <v>#DIV/0!</v>
      </c>
      <c r="G28" s="8" t="str">
        <f t="shared" si="1"/>
        <v>-</v>
      </c>
      <c r="H28" s="57"/>
      <c r="I28" s="58"/>
      <c r="J28" s="57">
        <f t="shared" si="8"/>
        <v>0</v>
      </c>
      <c r="K28" s="59">
        <f t="shared" si="9"/>
        <v>0</v>
      </c>
      <c r="L28" s="57" t="e">
        <f t="shared" si="10"/>
        <v>#DIV/0!</v>
      </c>
      <c r="M28" s="60">
        <f t="shared" si="2"/>
        <v>-1</v>
      </c>
      <c r="N28" s="57">
        <f t="shared" si="3"/>
        <v>0</v>
      </c>
      <c r="O28" s="9">
        <f t="shared" si="4"/>
        <v>0</v>
      </c>
      <c r="P28" s="9">
        <f t="shared" si="11"/>
        <v>0</v>
      </c>
      <c r="Q28" s="61"/>
      <c r="R28" s="62" t="e">
        <f t="shared" si="5"/>
        <v>#DIV/0!</v>
      </c>
    </row>
    <row r="29" spans="1:25" x14ac:dyDescent="0.25">
      <c r="A29" s="56">
        <v>44008</v>
      </c>
      <c r="B29" s="75">
        <v>214735</v>
      </c>
      <c r="C29" s="57">
        <f t="shared" si="6"/>
        <v>0</v>
      </c>
      <c r="D29" s="57"/>
      <c r="E29" s="57">
        <f t="shared" si="0"/>
        <v>0</v>
      </c>
      <c r="F29" s="7" t="e">
        <f t="shared" si="7"/>
        <v>#DIV/0!</v>
      </c>
      <c r="G29" s="8" t="str">
        <f t="shared" si="1"/>
        <v>-</v>
      </c>
      <c r="H29" s="57"/>
      <c r="I29" s="58"/>
      <c r="J29" s="57">
        <f t="shared" si="8"/>
        <v>0</v>
      </c>
      <c r="K29" s="59">
        <f t="shared" si="9"/>
        <v>0</v>
      </c>
      <c r="L29" s="57" t="e">
        <f t="shared" si="10"/>
        <v>#DIV/0!</v>
      </c>
      <c r="M29" s="60">
        <f t="shared" si="2"/>
        <v>-1</v>
      </c>
      <c r="N29" s="57">
        <f t="shared" si="3"/>
        <v>0</v>
      </c>
      <c r="O29" s="9">
        <f t="shared" si="4"/>
        <v>0</v>
      </c>
      <c r="P29" s="9">
        <f t="shared" si="11"/>
        <v>0</v>
      </c>
      <c r="Q29" s="61"/>
      <c r="R29" s="62" t="e">
        <f t="shared" si="5"/>
        <v>#DIV/0!</v>
      </c>
    </row>
    <row r="30" spans="1:25" x14ac:dyDescent="0.25">
      <c r="A30" s="56">
        <v>44009</v>
      </c>
      <c r="B30" s="75">
        <v>267545</v>
      </c>
      <c r="C30" s="57">
        <f t="shared" si="6"/>
        <v>0</v>
      </c>
      <c r="D30" s="57"/>
      <c r="E30" s="57">
        <f t="shared" si="0"/>
        <v>0</v>
      </c>
      <c r="F30" s="7" t="e">
        <f t="shared" si="7"/>
        <v>#DIV/0!</v>
      </c>
      <c r="G30" s="8" t="str">
        <f t="shared" si="1"/>
        <v>-</v>
      </c>
      <c r="H30" s="57"/>
      <c r="I30" s="58"/>
      <c r="J30" s="57">
        <f t="shared" si="8"/>
        <v>0</v>
      </c>
      <c r="K30" s="59">
        <f t="shared" si="9"/>
        <v>0</v>
      </c>
      <c r="L30" s="57" t="e">
        <f t="shared" si="10"/>
        <v>#DIV/0!</v>
      </c>
      <c r="M30" s="60">
        <f t="shared" si="2"/>
        <v>-1</v>
      </c>
      <c r="N30" s="57">
        <f t="shared" si="3"/>
        <v>0</v>
      </c>
      <c r="O30" s="9">
        <f t="shared" si="4"/>
        <v>0</v>
      </c>
      <c r="P30" s="9">
        <f t="shared" si="11"/>
        <v>0</v>
      </c>
      <c r="Q30" s="61"/>
      <c r="R30" s="62" t="e">
        <f t="shared" si="5"/>
        <v>#DIV/0!</v>
      </c>
    </row>
    <row r="31" spans="1:25" x14ac:dyDescent="0.25">
      <c r="A31" s="56">
        <v>44010</v>
      </c>
      <c r="B31" s="75">
        <v>223070</v>
      </c>
      <c r="C31" s="57">
        <f t="shared" si="6"/>
        <v>0</v>
      </c>
      <c r="D31" s="57"/>
      <c r="E31" s="57">
        <f t="shared" si="0"/>
        <v>0</v>
      </c>
      <c r="F31" s="7" t="e">
        <f t="shared" si="7"/>
        <v>#DIV/0!</v>
      </c>
      <c r="G31" s="8" t="str">
        <f t="shared" si="1"/>
        <v>-</v>
      </c>
      <c r="H31" s="57"/>
      <c r="I31" s="58"/>
      <c r="J31" s="57">
        <f t="shared" si="8"/>
        <v>0</v>
      </c>
      <c r="K31" s="59">
        <f t="shared" si="9"/>
        <v>0</v>
      </c>
      <c r="L31" s="57" t="e">
        <f t="shared" si="10"/>
        <v>#DIV/0!</v>
      </c>
      <c r="M31" s="60">
        <f t="shared" si="2"/>
        <v>-1</v>
      </c>
      <c r="N31" s="57">
        <f t="shared" si="3"/>
        <v>0</v>
      </c>
      <c r="O31" s="9">
        <f t="shared" si="4"/>
        <v>0</v>
      </c>
      <c r="P31" s="9">
        <f t="shared" si="11"/>
        <v>0</v>
      </c>
      <c r="Q31" s="61"/>
      <c r="R31" s="62" t="e">
        <f t="shared" si="5"/>
        <v>#DIV/0!</v>
      </c>
      <c r="T31" s="14"/>
    </row>
    <row r="32" spans="1:25" x14ac:dyDescent="0.25">
      <c r="A32" s="56">
        <v>44011</v>
      </c>
      <c r="B32" s="75">
        <v>398810</v>
      </c>
      <c r="C32" s="57">
        <f t="shared" si="6"/>
        <v>0</v>
      </c>
      <c r="D32" s="57"/>
      <c r="E32" s="57">
        <f t="shared" si="0"/>
        <v>0</v>
      </c>
      <c r="F32" s="7" t="e">
        <f t="shared" si="7"/>
        <v>#DIV/0!</v>
      </c>
      <c r="G32" s="8" t="str">
        <f t="shared" si="1"/>
        <v>-</v>
      </c>
      <c r="H32" s="57"/>
      <c r="I32" s="58"/>
      <c r="J32" s="57">
        <f t="shared" si="8"/>
        <v>0</v>
      </c>
      <c r="K32" s="59">
        <f t="shared" si="9"/>
        <v>0</v>
      </c>
      <c r="L32" s="57" t="e">
        <f t="shared" si="10"/>
        <v>#DIV/0!</v>
      </c>
      <c r="M32" s="60">
        <f t="shared" si="2"/>
        <v>-1</v>
      </c>
      <c r="N32" s="57">
        <f t="shared" si="3"/>
        <v>0</v>
      </c>
      <c r="O32" s="9">
        <f t="shared" si="4"/>
        <v>0</v>
      </c>
      <c r="P32" s="9">
        <f t="shared" si="11"/>
        <v>0</v>
      </c>
      <c r="Q32" s="61"/>
      <c r="R32" s="62" t="e">
        <f t="shared" si="5"/>
        <v>#DIV/0!</v>
      </c>
    </row>
    <row r="33" spans="1:18" x14ac:dyDescent="0.25">
      <c r="A33" s="56">
        <v>44012</v>
      </c>
      <c r="B33" s="75">
        <v>335465</v>
      </c>
      <c r="C33" s="57">
        <f t="shared" si="6"/>
        <v>0</v>
      </c>
      <c r="D33" s="57"/>
      <c r="E33" s="57">
        <f t="shared" si="0"/>
        <v>0</v>
      </c>
      <c r="F33" s="7" t="e">
        <f t="shared" si="7"/>
        <v>#DIV/0!</v>
      </c>
      <c r="G33" s="8" t="str">
        <f t="shared" si="1"/>
        <v>-</v>
      </c>
      <c r="H33" s="57"/>
      <c r="I33" s="58"/>
      <c r="J33" s="57">
        <f t="shared" si="8"/>
        <v>0</v>
      </c>
      <c r="K33" s="59">
        <f t="shared" si="9"/>
        <v>0</v>
      </c>
      <c r="L33" s="57" t="e">
        <f t="shared" si="10"/>
        <v>#DIV/0!</v>
      </c>
      <c r="M33" s="60">
        <f t="shared" si="2"/>
        <v>-1</v>
      </c>
      <c r="N33" s="57">
        <f t="shared" si="3"/>
        <v>0</v>
      </c>
      <c r="O33" s="9">
        <f t="shared" si="4"/>
        <v>0</v>
      </c>
      <c r="P33" s="9">
        <f t="shared" si="11"/>
        <v>0</v>
      </c>
      <c r="Q33" s="61"/>
      <c r="R33" s="62" t="e">
        <f t="shared" si="5"/>
        <v>#DIV/0!</v>
      </c>
    </row>
    <row r="34" spans="1:18" x14ac:dyDescent="0.25">
      <c r="A34" s="56"/>
      <c r="B34" s="63"/>
      <c r="C34" s="57">
        <f t="shared" si="6"/>
        <v>0</v>
      </c>
      <c r="D34" s="57"/>
      <c r="E34" s="57">
        <f t="shared" si="0"/>
        <v>0</v>
      </c>
      <c r="F34" s="7" t="e">
        <f t="shared" si="7"/>
        <v>#DIV/0!</v>
      </c>
      <c r="G34" s="8" t="str">
        <f t="shared" si="1"/>
        <v>-</v>
      </c>
      <c r="H34" s="57"/>
      <c r="I34" s="58"/>
      <c r="J34" s="57">
        <f t="shared" si="8"/>
        <v>0</v>
      </c>
      <c r="K34" s="59">
        <f t="shared" si="9"/>
        <v>0</v>
      </c>
      <c r="L34" s="57" t="e">
        <f t="shared" si="10"/>
        <v>#DIV/0!</v>
      </c>
      <c r="M34" s="60">
        <f t="shared" si="2"/>
        <v>0</v>
      </c>
      <c r="N34" s="57">
        <f t="shared" si="3"/>
        <v>0</v>
      </c>
      <c r="O34" s="9">
        <f t="shared" si="4"/>
        <v>0</v>
      </c>
      <c r="P34" s="9">
        <f t="shared" si="11"/>
        <v>0</v>
      </c>
      <c r="Q34" s="61"/>
      <c r="R34" s="62" t="e">
        <f t="shared" si="5"/>
        <v>#DIV/0!</v>
      </c>
    </row>
    <row r="35" spans="1:18" ht="16.5" thickBot="1" x14ac:dyDescent="0.3">
      <c r="A35" s="64"/>
      <c r="B35" s="65">
        <f>SUM(B4:B34)</f>
        <v>12754055</v>
      </c>
      <c r="C35" s="65">
        <f>SUBTOTAL(9,C4:C34)</f>
        <v>0</v>
      </c>
      <c r="D35" s="65">
        <f>SUBTOTAL(9,D4:D34)</f>
        <v>0</v>
      </c>
      <c r="E35" s="65">
        <f>SUBTOTAL(9,E4:E34)</f>
        <v>0</v>
      </c>
      <c r="F35" s="66"/>
      <c r="G35" s="66">
        <f>IFERROR(AVERAGE(G4:G34),0)</f>
        <v>0</v>
      </c>
      <c r="H35" s="65">
        <f>SUBTOTAL(9,H4:H34)</f>
        <v>0</v>
      </c>
      <c r="I35" s="65">
        <f>SUBTOTAL(9,I4:I34)</f>
        <v>0</v>
      </c>
      <c r="J35" s="65">
        <f>IFERROR((D35/I35),0)</f>
        <v>0</v>
      </c>
      <c r="K35" s="67">
        <f>IFERROR((H35/I35),0)</f>
        <v>0</v>
      </c>
      <c r="L35" s="68" t="e">
        <f>D35/H35</f>
        <v>#DIV/0!</v>
      </c>
      <c r="M35" s="69">
        <f>D35/B35-1</f>
        <v>-1</v>
      </c>
      <c r="N35" s="70">
        <f>SUM(N4:N34)</f>
        <v>0</v>
      </c>
      <c r="O35" s="71">
        <f>SUM(O4:O34)</f>
        <v>0</v>
      </c>
      <c r="P35" s="72">
        <f>P34</f>
        <v>0</v>
      </c>
      <c r="Q35" s="73">
        <f>SUM(Q4:Q34)</f>
        <v>0</v>
      </c>
      <c r="R35" s="74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6">
        <f>31*D36</f>
        <v>0</v>
      </c>
    </row>
    <row r="38" spans="1:18" ht="15.75" thickBot="1" x14ac:dyDescent="0.3">
      <c r="D38" s="16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8" priority="5" operator="lessThan">
      <formula>0</formula>
    </cfRule>
  </conditionalFormatting>
  <conditionalFormatting sqref="U12:V12">
    <cfRule type="cellIs" dxfId="7" priority="4" operator="lessThan">
      <formula>0</formula>
    </cfRule>
  </conditionalFormatting>
  <conditionalFormatting sqref="G35">
    <cfRule type="cellIs" dxfId="6" priority="3" operator="lessThan">
      <formula>1</formula>
    </cfRule>
  </conditionalFormatting>
  <conditionalFormatting sqref="U15">
    <cfRule type="cellIs" dxfId="5" priority="2" operator="lessThan">
      <formula>0</formula>
    </cfRule>
  </conditionalFormatting>
  <conditionalFormatting sqref="G4:G34">
    <cfRule type="cellIs" dxfId="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Normal="100" workbookViewId="0">
      <selection activeCell="D9" sqref="D9"/>
    </sheetView>
  </sheetViews>
  <sheetFormatPr defaultRowHeight="16.5" x14ac:dyDescent="0.25"/>
  <cols>
    <col min="2" max="2" width="17.42578125" bestFit="1" customWidth="1"/>
    <col min="3" max="3" width="13.42578125" customWidth="1"/>
    <col min="4" max="4" width="12" customWidth="1"/>
    <col min="5" max="5" width="14" bestFit="1" customWidth="1"/>
    <col min="6" max="6" width="13.28515625" customWidth="1"/>
    <col min="7" max="7" width="11.7109375" bestFit="1" customWidth="1"/>
    <col min="9" max="9" width="9.85546875" customWidth="1"/>
    <col min="10" max="10" width="13.140625" customWidth="1"/>
    <col min="11" max="11" width="14.28515625" customWidth="1"/>
    <col min="12" max="12" width="13.28515625" customWidth="1"/>
    <col min="13" max="13" width="12.140625" style="17" bestFit="1" customWidth="1"/>
    <col min="14" max="14" width="9.140625" style="18"/>
  </cols>
  <sheetData>
    <row r="1" spans="2:14" ht="17.25" thickBot="1" x14ac:dyDescent="0.3"/>
    <row r="2" spans="2:14" ht="15" x14ac:dyDescent="0.25">
      <c r="B2" s="19" t="s">
        <v>28</v>
      </c>
      <c r="C2" s="20" t="e">
        <f>SUBTOTAL(9,C4:C15)</f>
        <v>#REF!</v>
      </c>
      <c r="D2" s="20" t="e">
        <f>SUBTOTAL(9,D4:D15)</f>
        <v>#REF!</v>
      </c>
      <c r="E2" s="20" t="e">
        <f>SUBTOTAL(9,E4:E15)</f>
        <v>#REF!</v>
      </c>
      <c r="F2" s="20" t="e">
        <f>SUBTOTAL(9,F4:F15)</f>
        <v>#REF!</v>
      </c>
      <c r="G2" s="20">
        <f>IFERROR((D2/F2),0)</f>
        <v>0</v>
      </c>
      <c r="H2" s="21">
        <f>IFERROR((E2/F2),0)</f>
        <v>0</v>
      </c>
      <c r="I2" s="20">
        <f>SUBTOTAL(9,I4:I15)</f>
        <v>149</v>
      </c>
      <c r="J2" s="20">
        <f>SUBTOTAL(9,J4:J15)</f>
        <v>50300000</v>
      </c>
      <c r="K2" s="22">
        <f>IFERROR((D2/J2),0)</f>
        <v>0</v>
      </c>
      <c r="L2" s="20">
        <f>IFERROR((D2/I2),0)</f>
        <v>0</v>
      </c>
      <c r="M2" s="23">
        <f>IFERROR(((D2-C2)/C2),0)</f>
        <v>0</v>
      </c>
      <c r="N2" s="24"/>
    </row>
    <row r="3" spans="2:14" ht="25.5" customHeight="1" x14ac:dyDescent="0.25">
      <c r="B3" s="25" t="s">
        <v>29</v>
      </c>
      <c r="C3" s="26" t="s">
        <v>57</v>
      </c>
      <c r="D3" s="26" t="s">
        <v>57</v>
      </c>
      <c r="E3" s="27" t="s">
        <v>30</v>
      </c>
      <c r="F3" s="27" t="s">
        <v>5</v>
      </c>
      <c r="G3" s="27" t="s">
        <v>6</v>
      </c>
      <c r="H3" s="27" t="s">
        <v>7</v>
      </c>
      <c r="I3" s="26" t="s">
        <v>31</v>
      </c>
      <c r="J3" s="27" t="s">
        <v>32</v>
      </c>
      <c r="K3" s="27" t="s">
        <v>33</v>
      </c>
      <c r="L3" s="27" t="s">
        <v>34</v>
      </c>
      <c r="M3" s="27" t="s">
        <v>9</v>
      </c>
      <c r="N3" s="28" t="s">
        <v>35</v>
      </c>
    </row>
    <row r="4" spans="2:14" ht="15" x14ac:dyDescent="0.25">
      <c r="B4" s="29" t="s">
        <v>44</v>
      </c>
      <c r="C4" s="30" t="e">
        <f>#REF!</f>
        <v>#REF!</v>
      </c>
      <c r="D4" s="30" t="e">
        <f>#REF!</f>
        <v>#REF!</v>
      </c>
      <c r="E4" s="30" t="e">
        <f>#REF!</f>
        <v>#REF!</v>
      </c>
      <c r="F4" s="30" t="e">
        <f>#REF!</f>
        <v>#REF!</v>
      </c>
      <c r="G4" s="30">
        <f t="shared" ref="G4:G15" si="0">IFERROR((D4/F4),0)</f>
        <v>0</v>
      </c>
      <c r="H4" s="31">
        <f t="shared" ref="H4:H15" si="1">IFERROR((E4/F4),0)</f>
        <v>0</v>
      </c>
      <c r="I4" s="30">
        <v>31</v>
      </c>
      <c r="J4" s="30">
        <v>11000000</v>
      </c>
      <c r="K4" s="36">
        <f t="shared" ref="K4:K15" si="2">IFERROR((D4/J4),0)</f>
        <v>0</v>
      </c>
      <c r="L4" s="33">
        <f>IFERROR((D4/I4),0)</f>
        <v>0</v>
      </c>
      <c r="M4" s="34">
        <f t="shared" ref="M4:M15" si="3">IFERROR(((D4-C4)/C4),0)</f>
        <v>0</v>
      </c>
      <c r="N4" s="35" t="s">
        <v>37</v>
      </c>
    </row>
    <row r="5" spans="2:14" ht="15" x14ac:dyDescent="0.25">
      <c r="B5" s="29" t="s">
        <v>45</v>
      </c>
      <c r="C5" s="30" t="e">
        <f>#REF!</f>
        <v>#REF!</v>
      </c>
      <c r="D5" s="30" t="e">
        <f>#REF!</f>
        <v>#REF!</v>
      </c>
      <c r="E5" s="30" t="e">
        <f>#REF!</f>
        <v>#REF!</v>
      </c>
      <c r="F5" s="30" t="e">
        <f>#REF!</f>
        <v>#REF!</v>
      </c>
      <c r="G5" s="30">
        <f t="shared" si="0"/>
        <v>0</v>
      </c>
      <c r="H5" s="31">
        <f t="shared" si="1"/>
        <v>0</v>
      </c>
      <c r="I5" s="30">
        <v>29</v>
      </c>
      <c r="J5" s="30">
        <v>13300000</v>
      </c>
      <c r="K5" s="36">
        <f t="shared" si="2"/>
        <v>0</v>
      </c>
      <c r="L5" s="33">
        <f t="shared" ref="L5:L15" si="4">IFERROR((D5/I5),0)</f>
        <v>0</v>
      </c>
      <c r="M5" s="34">
        <f t="shared" si="3"/>
        <v>0</v>
      </c>
      <c r="N5" s="35" t="s">
        <v>37</v>
      </c>
    </row>
    <row r="6" spans="2:14" ht="15" x14ac:dyDescent="0.25">
      <c r="B6" s="29" t="s">
        <v>46</v>
      </c>
      <c r="C6" s="30" t="e">
        <f>#REF!</f>
        <v>#REF!</v>
      </c>
      <c r="D6" s="30" t="e">
        <f>#REF!</f>
        <v>#REF!</v>
      </c>
      <c r="E6" s="30" t="e">
        <f>#REF!</f>
        <v>#REF!</v>
      </c>
      <c r="F6" s="30" t="e">
        <f>#REF!</f>
        <v>#REF!</v>
      </c>
      <c r="G6" s="30" t="e">
        <f>#REF!</f>
        <v>#REF!</v>
      </c>
      <c r="H6" s="31" t="e">
        <f>#REF!</f>
        <v>#REF!</v>
      </c>
      <c r="I6" s="30">
        <v>28</v>
      </c>
      <c r="J6" s="30">
        <v>13000000</v>
      </c>
      <c r="K6" s="32">
        <f t="shared" si="2"/>
        <v>0</v>
      </c>
      <c r="L6" s="33">
        <f t="shared" si="4"/>
        <v>0</v>
      </c>
      <c r="M6" s="34">
        <f t="shared" si="3"/>
        <v>0</v>
      </c>
      <c r="N6" s="35" t="s">
        <v>37</v>
      </c>
    </row>
    <row r="7" spans="2:14" ht="15" x14ac:dyDescent="0.25">
      <c r="B7" s="29" t="s">
        <v>47</v>
      </c>
      <c r="C7" s="30" t="e">
        <f>#REF!</f>
        <v>#REF!</v>
      </c>
      <c r="D7" s="30" t="e">
        <f>#REF!</f>
        <v>#REF!</v>
      </c>
      <c r="E7" s="30" t="e">
        <f>#REF!</f>
        <v>#REF!</v>
      </c>
      <c r="F7" s="30" t="e">
        <f>#REF!</f>
        <v>#REF!</v>
      </c>
      <c r="G7" s="30" t="e">
        <f>#REF!</f>
        <v>#REF!</v>
      </c>
      <c r="H7" s="31" t="e">
        <f>#REF!</f>
        <v>#REF!</v>
      </c>
      <c r="I7" s="30">
        <v>31</v>
      </c>
      <c r="J7" s="30">
        <v>13000000</v>
      </c>
      <c r="K7" s="37">
        <f t="shared" si="2"/>
        <v>0</v>
      </c>
      <c r="L7" s="33">
        <f t="shared" si="4"/>
        <v>0</v>
      </c>
      <c r="M7" s="34">
        <f t="shared" si="3"/>
        <v>0</v>
      </c>
      <c r="N7" s="35" t="s">
        <v>42</v>
      </c>
    </row>
    <row r="8" spans="2:14" ht="15" x14ac:dyDescent="0.25">
      <c r="B8" s="29" t="s">
        <v>48</v>
      </c>
      <c r="C8" s="30">
        <f>'Nov-19  '!B35</f>
        <v>0</v>
      </c>
      <c r="D8" s="30">
        <f>'Nov-19  '!D35</f>
        <v>0</v>
      </c>
      <c r="E8" s="30">
        <f>'Nov-19  '!H35</f>
        <v>0</v>
      </c>
      <c r="F8" s="30">
        <f>'Nov-19  '!I35</f>
        <v>0</v>
      </c>
      <c r="G8" s="30">
        <f t="shared" si="0"/>
        <v>0</v>
      </c>
      <c r="H8" s="31">
        <f t="shared" si="1"/>
        <v>0</v>
      </c>
      <c r="I8" s="30">
        <v>30</v>
      </c>
      <c r="J8" s="30"/>
      <c r="K8" s="38">
        <f t="shared" si="2"/>
        <v>0</v>
      </c>
      <c r="L8" s="33">
        <f t="shared" si="4"/>
        <v>0</v>
      </c>
      <c r="M8" s="34">
        <f t="shared" si="3"/>
        <v>0</v>
      </c>
      <c r="N8" s="35" t="s">
        <v>42</v>
      </c>
    </row>
    <row r="9" spans="2:14" ht="15" x14ac:dyDescent="0.25">
      <c r="B9" s="29" t="s">
        <v>49</v>
      </c>
      <c r="C9" s="30">
        <f>'Dec-19  '!B35</f>
        <v>15091140</v>
      </c>
      <c r="D9" s="30">
        <f>'Dec-19  '!D35</f>
        <v>0</v>
      </c>
      <c r="E9" s="30">
        <f>'Dec-19  '!H35</f>
        <v>0</v>
      </c>
      <c r="F9" s="30">
        <f>'Dec-19  '!I35</f>
        <v>0</v>
      </c>
      <c r="G9" s="30">
        <f t="shared" si="0"/>
        <v>0</v>
      </c>
      <c r="H9" s="31">
        <f t="shared" si="1"/>
        <v>0</v>
      </c>
      <c r="I9" s="30"/>
      <c r="J9" s="30"/>
      <c r="K9" s="36">
        <f t="shared" si="2"/>
        <v>0</v>
      </c>
      <c r="L9" s="33">
        <f t="shared" si="4"/>
        <v>0</v>
      </c>
      <c r="M9" s="34">
        <f t="shared" si="3"/>
        <v>-1</v>
      </c>
      <c r="N9" s="35" t="s">
        <v>42</v>
      </c>
    </row>
    <row r="10" spans="2:14" ht="15" x14ac:dyDescent="0.25">
      <c r="B10" s="29" t="s">
        <v>36</v>
      </c>
      <c r="C10" s="30">
        <f>'Jan-20 '!B35</f>
        <v>10034680</v>
      </c>
      <c r="D10" s="30">
        <f>'Jan-20 '!D35</f>
        <v>0</v>
      </c>
      <c r="E10" s="30">
        <f>'Jan-20 '!H35</f>
        <v>0</v>
      </c>
      <c r="F10" s="30">
        <f>'Jan-20 '!I35</f>
        <v>0</v>
      </c>
      <c r="G10" s="30">
        <f t="shared" si="0"/>
        <v>0</v>
      </c>
      <c r="H10" s="31">
        <f t="shared" si="1"/>
        <v>0</v>
      </c>
      <c r="I10" s="30"/>
      <c r="J10" s="30"/>
      <c r="K10" s="32">
        <f t="shared" si="2"/>
        <v>0</v>
      </c>
      <c r="L10" s="33">
        <f t="shared" si="4"/>
        <v>0</v>
      </c>
      <c r="M10" s="34">
        <f t="shared" si="3"/>
        <v>-1</v>
      </c>
      <c r="N10" s="35" t="s">
        <v>50</v>
      </c>
    </row>
    <row r="11" spans="2:14" ht="15" x14ac:dyDescent="0.25">
      <c r="B11" s="29" t="s">
        <v>38</v>
      </c>
      <c r="C11" s="30">
        <f>'Feb-20  '!B35</f>
        <v>7883450</v>
      </c>
      <c r="D11" s="30">
        <f>'Feb-20  '!D35</f>
        <v>0</v>
      </c>
      <c r="E11" s="30">
        <f>'Feb-20  '!H35</f>
        <v>0</v>
      </c>
      <c r="F11" s="30">
        <f>'Feb-20  '!I35</f>
        <v>0</v>
      </c>
      <c r="G11" s="30">
        <f t="shared" si="0"/>
        <v>0</v>
      </c>
      <c r="H11" s="31">
        <f t="shared" si="1"/>
        <v>0</v>
      </c>
      <c r="I11" s="30"/>
      <c r="J11" s="30"/>
      <c r="K11" s="32">
        <f t="shared" si="2"/>
        <v>0</v>
      </c>
      <c r="L11" s="33">
        <f t="shared" si="4"/>
        <v>0</v>
      </c>
      <c r="M11" s="34">
        <f t="shared" si="3"/>
        <v>-1</v>
      </c>
      <c r="N11" s="35" t="s">
        <v>50</v>
      </c>
    </row>
    <row r="12" spans="2:14" ht="15" x14ac:dyDescent="0.25">
      <c r="B12" s="29" t="s">
        <v>39</v>
      </c>
      <c r="C12" s="30">
        <f>'Mar-20 '!B35</f>
        <v>14045691</v>
      </c>
      <c r="D12" s="30">
        <f>'Mar-20 '!D35</f>
        <v>0</v>
      </c>
      <c r="E12" s="30">
        <f>'Mar-20 '!H35</f>
        <v>0</v>
      </c>
      <c r="F12" s="30">
        <f>'Mar-20 '!I35</f>
        <v>0</v>
      </c>
      <c r="G12" s="30">
        <f t="shared" si="0"/>
        <v>0</v>
      </c>
      <c r="H12" s="31">
        <f>IFERROR((E12/F12),0)</f>
        <v>0</v>
      </c>
      <c r="I12" s="30"/>
      <c r="J12" s="30"/>
      <c r="K12" s="32">
        <f t="shared" si="2"/>
        <v>0</v>
      </c>
      <c r="L12" s="33">
        <f t="shared" si="4"/>
        <v>0</v>
      </c>
      <c r="M12" s="34">
        <f>IFERROR(((D12-C12)/C12),0)</f>
        <v>-1</v>
      </c>
      <c r="N12" s="35" t="s">
        <v>50</v>
      </c>
    </row>
    <row r="13" spans="2:14" ht="18" customHeight="1" x14ac:dyDescent="0.25">
      <c r="B13" s="29" t="s">
        <v>40</v>
      </c>
      <c r="C13" s="30">
        <f>'Apr-20 '!B35</f>
        <v>11958445</v>
      </c>
      <c r="D13" s="30">
        <f>'Apr-20 '!D35</f>
        <v>0</v>
      </c>
      <c r="E13" s="30">
        <f>'Apr-20 '!H35</f>
        <v>0</v>
      </c>
      <c r="F13" s="30">
        <f>'Apr-20 '!I35</f>
        <v>0</v>
      </c>
      <c r="G13" s="30">
        <f t="shared" si="0"/>
        <v>0</v>
      </c>
      <c r="H13" s="31">
        <f t="shared" si="1"/>
        <v>0</v>
      </c>
      <c r="I13" s="30"/>
      <c r="J13" s="30"/>
      <c r="K13" s="32">
        <f t="shared" si="2"/>
        <v>0</v>
      </c>
      <c r="L13" s="33">
        <f t="shared" si="4"/>
        <v>0</v>
      </c>
      <c r="M13" s="34">
        <f t="shared" si="3"/>
        <v>-1</v>
      </c>
      <c r="N13" s="35" t="s">
        <v>51</v>
      </c>
    </row>
    <row r="14" spans="2:14" ht="15" x14ac:dyDescent="0.25">
      <c r="B14" s="29" t="s">
        <v>41</v>
      </c>
      <c r="C14" s="30">
        <f>'Apr-20 '!B35</f>
        <v>11958445</v>
      </c>
      <c r="D14" s="30">
        <f>'Apr-20 '!D35</f>
        <v>0</v>
      </c>
      <c r="E14" s="30">
        <f>'Apr-20 '!H35</f>
        <v>0</v>
      </c>
      <c r="F14" s="30">
        <f>'Apr-20 '!I35</f>
        <v>0</v>
      </c>
      <c r="G14" s="30">
        <f t="shared" si="0"/>
        <v>0</v>
      </c>
      <c r="H14" s="31">
        <f t="shared" si="1"/>
        <v>0</v>
      </c>
      <c r="I14" s="30"/>
      <c r="J14" s="30"/>
      <c r="K14" s="32">
        <f t="shared" si="2"/>
        <v>0</v>
      </c>
      <c r="L14" s="33">
        <f t="shared" si="4"/>
        <v>0</v>
      </c>
      <c r="M14" s="34">
        <f t="shared" si="3"/>
        <v>-1</v>
      </c>
      <c r="N14" s="35" t="s">
        <v>51</v>
      </c>
    </row>
    <row r="15" spans="2:14" ht="15" x14ac:dyDescent="0.25">
      <c r="B15" s="29" t="s">
        <v>43</v>
      </c>
      <c r="C15" s="30">
        <f>'June-20 '!B35</f>
        <v>12754055</v>
      </c>
      <c r="D15" s="30">
        <f>'June-20 '!D35</f>
        <v>0</v>
      </c>
      <c r="E15" s="30">
        <f>'June-20 '!H35</f>
        <v>0</v>
      </c>
      <c r="F15" s="30">
        <f>'June-20 '!I35</f>
        <v>0</v>
      </c>
      <c r="G15" s="30">
        <f t="shared" si="0"/>
        <v>0</v>
      </c>
      <c r="H15" s="31">
        <f t="shared" si="1"/>
        <v>0</v>
      </c>
      <c r="I15" s="30"/>
      <c r="J15" s="30"/>
      <c r="K15" s="32">
        <f t="shared" si="2"/>
        <v>0</v>
      </c>
      <c r="L15" s="33">
        <f t="shared" si="4"/>
        <v>0</v>
      </c>
      <c r="M15" s="34">
        <f t="shared" si="3"/>
        <v>-1</v>
      </c>
      <c r="N15" s="35" t="s">
        <v>51</v>
      </c>
    </row>
    <row r="16" spans="2:14" ht="15.75" thickBot="1" x14ac:dyDescent="0.3">
      <c r="B16" s="39" t="s">
        <v>52</v>
      </c>
      <c r="C16" s="40" t="e">
        <f>SUM(C4:C15)</f>
        <v>#REF!</v>
      </c>
      <c r="D16" s="40" t="e">
        <f>SUM(D4:D15)</f>
        <v>#REF!</v>
      </c>
      <c r="E16" s="40" t="e">
        <f>SUM(E4:E15)</f>
        <v>#REF!</v>
      </c>
      <c r="F16" s="40" t="e">
        <f>SUM(F4:F15)</f>
        <v>#REF!</v>
      </c>
      <c r="G16" s="40">
        <f>IFERROR((D16/F16),0)</f>
        <v>0</v>
      </c>
      <c r="H16" s="40">
        <f>IFERROR((E16/F16),0)</f>
        <v>0</v>
      </c>
      <c r="I16" s="40">
        <f>SUM(I4:I15)</f>
        <v>149</v>
      </c>
      <c r="J16" s="40">
        <f>SUM(J4:J15)</f>
        <v>50300000</v>
      </c>
      <c r="K16" s="41">
        <f>IFERROR((D16/J16),0)</f>
        <v>0</v>
      </c>
      <c r="L16" s="42">
        <f>IFERROR((D16/I16),0)</f>
        <v>0</v>
      </c>
      <c r="M16" s="43">
        <f>IFERROR(((D16-C16)/C16),0)</f>
        <v>0</v>
      </c>
      <c r="N16" s="44"/>
    </row>
    <row r="18" spans="5:11" ht="17.25" thickBot="1" x14ac:dyDescent="0.3"/>
    <row r="19" spans="5:11" x14ac:dyDescent="0.25">
      <c r="E19" s="45" t="s">
        <v>53</v>
      </c>
      <c r="F19" s="46" t="s">
        <v>32</v>
      </c>
      <c r="G19" s="47" t="s">
        <v>54</v>
      </c>
      <c r="J19" s="48"/>
      <c r="K19" s="48"/>
    </row>
    <row r="20" spans="5:11" x14ac:dyDescent="0.25">
      <c r="E20" s="49">
        <f>SUBTOTAL(9,D10)</f>
        <v>0</v>
      </c>
      <c r="F20" s="50">
        <v>17000000</v>
      </c>
      <c r="G20" s="51">
        <v>43101</v>
      </c>
      <c r="J20" s="52"/>
      <c r="K20" s="52"/>
    </row>
    <row r="21" spans="5:11" x14ac:dyDescent="0.25">
      <c r="E21" s="49">
        <f>SUBTOTAL(9,D11)</f>
        <v>0</v>
      </c>
      <c r="F21" s="50">
        <v>8000000</v>
      </c>
      <c r="G21" s="51">
        <v>43132</v>
      </c>
      <c r="J21" s="52"/>
      <c r="K21" s="52"/>
    </row>
    <row r="22" spans="5:11" x14ac:dyDescent="0.25">
      <c r="E22" s="49">
        <f>SUBTOTAL(9,D12)</f>
        <v>0</v>
      </c>
      <c r="F22" s="50">
        <v>6500000</v>
      </c>
      <c r="G22" s="51">
        <v>43160</v>
      </c>
      <c r="J22" s="52"/>
      <c r="K22" s="52"/>
    </row>
    <row r="23" spans="5:11" x14ac:dyDescent="0.25">
      <c r="E23" s="53"/>
      <c r="F23" s="50"/>
      <c r="G23" s="51">
        <v>43191</v>
      </c>
      <c r="J23" s="48"/>
      <c r="K23" s="52"/>
    </row>
    <row r="24" spans="5:11" x14ac:dyDescent="0.25">
      <c r="E24" s="53"/>
      <c r="F24" s="50"/>
      <c r="G24" s="51">
        <v>43221</v>
      </c>
      <c r="J24" s="48"/>
      <c r="K24" s="52"/>
    </row>
    <row r="25" spans="5:11" ht="17.25" thickBot="1" x14ac:dyDescent="0.3">
      <c r="E25" s="54">
        <f>FORECAST(F25,E20:E24,F20:F24)</f>
        <v>0</v>
      </c>
      <c r="F25" s="55">
        <f>SUBTOTAL(9,F20:F24)</f>
        <v>31500000</v>
      </c>
      <c r="G25" s="54">
        <f>FORECAST(F25,G20:G24,F20:F24)</f>
        <v>43028.930232558138</v>
      </c>
      <c r="J25" s="52"/>
      <c r="K25" s="52"/>
    </row>
    <row r="27" spans="5:11" x14ac:dyDescent="0.25">
      <c r="G27" t="s">
        <v>55</v>
      </c>
    </row>
    <row r="32" spans="5:11" ht="20.25" customHeight="1" x14ac:dyDescent="0.25"/>
  </sheetData>
  <conditionalFormatting sqref="M4:M16">
    <cfRule type="cellIs" dxfId="3" priority="6" operator="greaterThan">
      <formula>0</formula>
    </cfRule>
    <cfRule type="cellIs" dxfId="2" priority="7" operator="lessThan">
      <formula>0</formula>
    </cfRule>
  </conditionalFormatting>
  <conditionalFormatting sqref="K2 K4:K16">
    <cfRule type="cellIs" dxfId="1" priority="5" operator="lessThan">
      <formula>0</formula>
    </cfRule>
  </conditionalFormatting>
  <conditionalFormatting sqref="M2 M4:M16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Nov-19  </vt:lpstr>
      <vt:lpstr>Dec-19  </vt:lpstr>
      <vt:lpstr>Jan-20 </vt:lpstr>
      <vt:lpstr>Feb-20  </vt:lpstr>
      <vt:lpstr>Mar-20 </vt:lpstr>
      <vt:lpstr>Apr-20 </vt:lpstr>
      <vt:lpstr>May-20 </vt:lpstr>
      <vt:lpstr>June-20 </vt:lpstr>
      <vt:lpstr>YTD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2019-11-17T08:55:37Z</dcterms:modified>
</cp:coreProperties>
</file>