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3"/>
  <workbookPr codeName="ThisWorkbook"/>
  <mc:AlternateContent xmlns:mc="http://schemas.openxmlformats.org/markup-compatibility/2006">
    <mc:Choice Requires="x15">
      <x15ac:absPath xmlns:x15ac="http://schemas.microsoft.com/office/spreadsheetml/2010/11/ac" url="E:\Lonsum\Improvement Team\"/>
    </mc:Choice>
  </mc:AlternateContent>
  <xr:revisionPtr revIDLastSave="0" documentId="13_ncr:1_{5EFA1BE7-C39F-4AE3-8EA8-9594CB1579D5}" xr6:coauthVersionLast="47" xr6:coauthVersionMax="47" xr10:uidLastSave="{00000000-0000-0000-0000-000000000000}"/>
  <bookViews>
    <workbookView xWindow="-120" yWindow="-120" windowWidth="20730" windowHeight="11040" tabRatio="636" xr2:uid="{00000000-000D-0000-FFFF-FFFF00000000}"/>
  </bookViews>
  <sheets>
    <sheet name="Dashboard" sheetId="10" r:id="rId1"/>
    <sheet name="Data Assessment" sheetId="3" r:id="rId2"/>
    <sheet name="Analisis" sheetId="4" r:id="rId3"/>
    <sheet name="Data Mentah" sheetId="12" state="hidden" r:id="rId4"/>
    <sheet name="Std Dimensi Potensi" sheetId="11" state="hidden" r:id="rId5"/>
    <sheet name="MBTI" sheetId="14" r:id="rId6"/>
  </sheets>
  <externalReferences>
    <externalReference r:id="rId7"/>
  </externalReferences>
  <definedNames>
    <definedName name="_xlnm._FilterDatabase" localSheetId="1" hidden="1">'Data Assessment'!$E$1:$W$816</definedName>
    <definedName name="_xlnm._FilterDatabase" localSheetId="5" hidden="1">MBTI!$A$1:$G$17</definedName>
    <definedName name="ExternalData_1" localSheetId="1" hidden="1">'Data Assessment'!$A$1:$K$816</definedName>
    <definedName name="MBTI">INDEX(MBTI!$C:$C,MATCH(Analisis!$C$21,MBTI!$B:$B,0))</definedName>
    <definedName name="_xlnm.Print_Area" localSheetId="2">Analisis!$A$1:$J$22</definedName>
    <definedName name="_xlnm.Print_Area" localSheetId="0">Dashboard!$B$3:$P$83</definedName>
    <definedName name="_xlnm.Print_Area" localSheetId="1">'Data Assessment'!$E$1:$W$331</definedName>
    <definedName name="_xlnm.Print_Area" localSheetId="5">MBTI!$A$1:$G$18</definedName>
    <definedName name="_xlnm.Print_Area" localSheetId="4">STD_Pot[#All]</definedName>
    <definedName name="Std_Dev">OFFSET([1]Standar!$B$2,IF('[1]Rekomendasi HAV'!$E1="VPP*",'[1]Rekomendasi HAV'!$E1,MATCH(SUBSTITUTE('[1]Rekomendasi HAV'!$E1,RIGHT('[1]Rekomendasi HAV'!$E1,3),"DEV"),[1]Standar!$B$2:$B$25,0)),1,1,13)</definedName>
    <definedName name="Std_Est">OFFSET([1]Standar!$B$2,IF('[1]Rekomendasi HAV'!$E1="VPP*",'[1]Rekomendasi HAV'!$E1,MATCH(SUBSTITUTE('[1]Rekomendasi HAV'!$E1,RIGHT('[1]Rekomendasi HAV'!$E1,3),"EST"),[1]Standar!$B$2:$B$25,0)),1,1,13)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Data_Base_edbc291a-fb53-46fa-8973-f211aecdec46" name="Data_Base" connection="Query - Data_Bas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D4" i="4" s="1"/>
  <c r="B5" i="4"/>
  <c r="B6" i="4"/>
  <c r="B7" i="4"/>
  <c r="B8" i="4"/>
  <c r="B9" i="4"/>
  <c r="B10" i="4"/>
  <c r="B11" i="4"/>
  <c r="B12" i="4"/>
  <c r="B13" i="4"/>
  <c r="B14" i="4"/>
  <c r="C25" i="10" s="1"/>
  <c r="B15" i="4"/>
  <c r="C26" i="10" l="1"/>
  <c r="D14" i="4"/>
  <c r="E25" i="10" s="1"/>
  <c r="D15" i="4"/>
  <c r="E26" i="10" l="1"/>
  <c r="K71" i="10" l="1"/>
  <c r="D5" i="4" l="1"/>
  <c r="D6" i="4"/>
  <c r="D7" i="4"/>
  <c r="D8" i="4"/>
  <c r="D9" i="4"/>
  <c r="D10" i="4"/>
  <c r="D11" i="4"/>
  <c r="D12" i="4"/>
  <c r="D13" i="4"/>
  <c r="C18" i="4" l="1"/>
  <c r="F3" i="3"/>
  <c r="F4" i="3"/>
  <c r="F5" i="3"/>
  <c r="F6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2" i="3"/>
  <c r="D9" i="10" l="1"/>
  <c r="D8" i="10"/>
  <c r="D7" i="10"/>
  <c r="D5" i="10"/>
  <c r="D6" i="10"/>
  <c r="D10" i="10"/>
  <c r="D4" i="10"/>
  <c r="C7" i="4" l="1"/>
  <c r="C21" i="4"/>
  <c r="C49" i="10" s="1" a="1"/>
  <c r="C49" i="10" s="1"/>
  <c r="C1" i="4"/>
  <c r="C5" i="4"/>
  <c r="C9" i="4"/>
  <c r="C11" i="4"/>
  <c r="C13" i="4"/>
  <c r="C15" i="4"/>
  <c r="C4" i="4"/>
  <c r="C6" i="4"/>
  <c r="C8" i="4"/>
  <c r="C10" i="4"/>
  <c r="C12" i="4"/>
  <c r="C14" i="4"/>
  <c r="C20" i="4"/>
  <c r="C24" i="10"/>
  <c r="C23" i="10"/>
  <c r="C22" i="10"/>
  <c r="C21" i="10"/>
  <c r="C20" i="10"/>
  <c r="C19" i="10"/>
  <c r="C18" i="10"/>
  <c r="C17" i="10"/>
  <c r="C16" i="10"/>
  <c r="C15" i="10"/>
  <c r="D21" i="4" l="1"/>
  <c r="C67" i="10" s="1"/>
  <c r="C48" i="10"/>
  <c r="C64" i="10"/>
  <c r="E49" i="10"/>
  <c r="J49" i="10"/>
  <c r="M49" i="10"/>
  <c r="F14" i="4"/>
  <c r="D25" i="10"/>
  <c r="E14" i="4"/>
  <c r="D26" i="10"/>
  <c r="F15" i="4"/>
  <c r="E15" i="4"/>
  <c r="E12" i="4"/>
  <c r="E10" i="4"/>
  <c r="E8" i="4"/>
  <c r="E6" i="4"/>
  <c r="E13" i="4"/>
  <c r="E11" i="4"/>
  <c r="E9" i="4"/>
  <c r="E7" i="4"/>
  <c r="E5" i="4"/>
  <c r="G26" i="10" l="1"/>
  <c r="F26" i="10"/>
  <c r="F25" i="10"/>
  <c r="G25" i="10"/>
  <c r="C19" i="4"/>
  <c r="D19" i="4" s="1"/>
  <c r="D15" i="10" l="1"/>
  <c r="D22" i="10" l="1"/>
  <c r="D23" i="10"/>
  <c r="D24" i="10"/>
  <c r="D17" i="10"/>
  <c r="D18" i="10"/>
  <c r="D21" i="10"/>
  <c r="F4" i="4"/>
  <c r="D19" i="10"/>
  <c r="D16" i="10"/>
  <c r="D20" i="10"/>
  <c r="F11" i="4"/>
  <c r="F9" i="4"/>
  <c r="F12" i="4"/>
  <c r="F13" i="4"/>
  <c r="F6" i="4"/>
  <c r="F7" i="4"/>
  <c r="F10" i="4"/>
  <c r="F8" i="4"/>
  <c r="F5" i="4"/>
  <c r="E20" i="10" l="1"/>
  <c r="G20" i="10" s="1"/>
  <c r="E15" i="10"/>
  <c r="F15" i="10" s="1"/>
  <c r="E18" i="10"/>
  <c r="F18" i="10" s="1"/>
  <c r="E19" i="10" l="1"/>
  <c r="E22" i="10"/>
  <c r="G22" i="10" s="1"/>
  <c r="E21" i="10"/>
  <c r="G21" i="10" s="1"/>
  <c r="F20" i="10"/>
  <c r="G18" i="10"/>
  <c r="E17" i="10"/>
  <c r="F17" i="10" s="1"/>
  <c r="E24" i="10"/>
  <c r="E23" i="10"/>
  <c r="E4" i="4"/>
  <c r="E16" i="10"/>
  <c r="G15" i="10"/>
  <c r="G19" i="10" l="1"/>
  <c r="F19" i="10"/>
  <c r="G17" i="10"/>
  <c r="F22" i="10"/>
  <c r="F21" i="10"/>
  <c r="G16" i="10"/>
  <c r="F16" i="10"/>
  <c r="G23" i="10"/>
  <c r="F23" i="10"/>
  <c r="F24" i="10"/>
  <c r="G24" i="10"/>
  <c r="I77" i="10" l="1"/>
  <c r="I76" i="10"/>
  <c r="I75" i="10"/>
  <c r="I74" i="10"/>
  <c r="G27" i="10"/>
  <c r="F2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_Assessment" description="Connection to the 'Data_Assessment' query in the workbook." type="5" refreshedVersion="7" background="1" saveData="1">
    <dbPr connection="Provider=Microsoft.Mashup.OleDb.1;Data Source=$Workbook$;Location=Data_Assessment;Extended Properties=&quot;&quot;" command="SELECT * FROM [Data_Assessment]"/>
  </connection>
  <connection id="2" xr16:uid="{00000000-0015-0000-FFFF-FFFF01000000}" name="Query - Data_Base" description="Connection to the 'Data_Base' query in the workbook." type="100" refreshedVersion="7" minRefreshableVersion="5">
    <extLst>
      <ext xmlns:x15="http://schemas.microsoft.com/office/spreadsheetml/2010/11/main" uri="{DE250136-89BD-433C-8126-D09CA5730AF9}">
        <x15:connection id="4796970d-d40b-4fba-9f5b-499e0e7a6d11">
          <x15:oledbPr connection="Provider=Microsoft.Mashup.OleDb.1;Data Source=$Workbook$;Location=Data_Base;Extended Properties=&quot;&quot;">
            <x15:dbTables>
              <x15:dbTable name="Data_Base"/>
            </x15:dbTables>
          </x15:oledbPr>
        </x15:connection>
      </ext>
    </extLst>
  </connection>
  <connection id="3" xr16:uid="{00000000-0015-0000-FFFF-FFFF02000000}" keepAlive="1" name="Query - Data_Base_2" description="Connection to the 'Data_Base_2' query in the workbook." type="5" refreshedVersion="0" background="1">
    <dbPr connection="Provider=Microsoft.Mashup.OleDb.1;Data Source=$Workbook$;Location=Data_Base_2;Extended Properties=&quot;&quot;" command="SELECT * FROM [Data_Base_2]"/>
  </connection>
  <connection id="4" xr16:uid="{00000000-0015-0000-FFFF-FFFF03000000}" keepAlive="1" name="Query - HRIS_2" description="Connection to the 'HRIS_2' query in the workbook." type="5" refreshedVersion="0" background="1">
    <dbPr connection="Provider=Microsoft.Mashup.OleDb.1;Data Source=$Workbook$;Location=HRIS_2;Extended Properties=&quot;&quot;" command="SELECT * FROM [HRIS_2]"/>
  </connection>
  <connection id="5" xr16:uid="{00000000-0015-0000-FFFF-FFFF04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<sst xmlns="http://schemas.openxmlformats.org/spreadsheetml/2006/main" count="2007" uniqueCount="941">
  <si>
    <t>Name</t>
  </si>
  <si>
    <t>Tanggal Tes</t>
  </si>
  <si>
    <t>%</t>
  </si>
  <si>
    <t>KETERANGAN</t>
  </si>
  <si>
    <t>Indeks Potensi</t>
  </si>
  <si>
    <t>IQ</t>
  </si>
  <si>
    <t>No.</t>
  </si>
  <si>
    <t>Dimensi</t>
  </si>
  <si>
    <t>NAME</t>
  </si>
  <si>
    <t>Area</t>
  </si>
  <si>
    <t>Nilai</t>
  </si>
  <si>
    <t>Adi Sumantri, Ir.</t>
  </si>
  <si>
    <t>Arrayani Nasution</t>
  </si>
  <si>
    <t>Saddam Husein Rambe</t>
  </si>
  <si>
    <t>Ibnu Rhomadhon Sitompul</t>
  </si>
  <si>
    <t>Sopan Tarigan</t>
  </si>
  <si>
    <t>Sujoko Hardianto</t>
  </si>
  <si>
    <t>Harianto Tarigan</t>
  </si>
  <si>
    <t>Siti Hawa, Ir.</t>
  </si>
  <si>
    <t>Rahmat Husaini, Ir</t>
  </si>
  <si>
    <t>Khairuddin</t>
  </si>
  <si>
    <t>Ari Sukhaira</t>
  </si>
  <si>
    <t>Sri Hardono, Ir.</t>
  </si>
  <si>
    <t>Idham</t>
  </si>
  <si>
    <t>Syahrudi Sagala</t>
  </si>
  <si>
    <t>M. Rahman Al Rasyid</t>
  </si>
  <si>
    <t>Bonar Parlindungan S.</t>
  </si>
  <si>
    <t>T. Chairul Azhar, Ir.</t>
  </si>
  <si>
    <t>Imran Taufik, Ir.</t>
  </si>
  <si>
    <t>M. Surya Ardiyanto, Ir.</t>
  </si>
  <si>
    <t>Diah Retno</t>
  </si>
  <si>
    <t>Pebri Romodon</t>
  </si>
  <si>
    <t>Hadi Siswanto, Ir.</t>
  </si>
  <si>
    <t>Nurhadi Masnur, SP</t>
  </si>
  <si>
    <t>Akhmad Khairi Nasution, Ir.</t>
  </si>
  <si>
    <t>Ferry Anggriawan, SC</t>
  </si>
  <si>
    <t>Basuki Eka Jaya, Ir.</t>
  </si>
  <si>
    <t>Mahmudi Nasution, Ir.</t>
  </si>
  <si>
    <t>Ardiyanto, Ir.</t>
  </si>
  <si>
    <t>Muchlisin</t>
  </si>
  <si>
    <t>Sofiyan Yuliansyah Rangkuti</t>
  </si>
  <si>
    <t>Dewi Widyastuti, SP</t>
  </si>
  <si>
    <t>Muhammad Endra Sukma Sadly</t>
  </si>
  <si>
    <t>Dicky Budiman</t>
  </si>
  <si>
    <t>Andi La Tenri Ruwa</t>
  </si>
  <si>
    <t>Ros Subagyo</t>
  </si>
  <si>
    <t>Syafri, SP</t>
  </si>
  <si>
    <t>Nanang Masyudi</t>
  </si>
  <si>
    <t>Muhammad Syafruddin</t>
  </si>
  <si>
    <t>Hazrianda Muda Siregar</t>
  </si>
  <si>
    <t>Mumad Hadiman</t>
  </si>
  <si>
    <t>Fitri Wahyuni Simbolon</t>
  </si>
  <si>
    <t>Hot Maruli Tua Damanik</t>
  </si>
  <si>
    <t>Nanang Setiawan</t>
  </si>
  <si>
    <t>Muhammad Bin Haes</t>
  </si>
  <si>
    <t>M Wahyu Septiadi Putra</t>
  </si>
  <si>
    <t>Osten Panjaitan, Ir.</t>
  </si>
  <si>
    <t>M. Zulfikri</t>
  </si>
  <si>
    <t>Hadi Sutarno</t>
  </si>
  <si>
    <t>Repen Tance Sitepu</t>
  </si>
  <si>
    <t>Yusuf Syuaib Lubis</t>
  </si>
  <si>
    <t>Ismail A. Kaharu</t>
  </si>
  <si>
    <t>Tarmizi Sihotang</t>
  </si>
  <si>
    <t>Sigit Nurcahyo</t>
  </si>
  <si>
    <t>Binsar Mangatas Tua Barasa</t>
  </si>
  <si>
    <t>Esron Sitanggang, Ir.</t>
  </si>
  <si>
    <t>Ronda Ginting</t>
  </si>
  <si>
    <t>Jeffry Pabianto</t>
  </si>
  <si>
    <t>Rodi</t>
  </si>
  <si>
    <t>Syamsuddin U.</t>
  </si>
  <si>
    <t>Septian Pardamean Hutagaol</t>
  </si>
  <si>
    <t>M. Ramadhan Tarigan</t>
  </si>
  <si>
    <t>Boyke Candi Parningotan Sianipar</t>
  </si>
  <si>
    <t>Yanuar Effendi</t>
  </si>
  <si>
    <t>Sulaiman</t>
  </si>
  <si>
    <t>Sabar Siahaan, Ir.</t>
  </si>
  <si>
    <t>Budi Ristanto</t>
  </si>
  <si>
    <t>M. Edwin Gultom, SE</t>
  </si>
  <si>
    <t>Pauji Dalimunthe</t>
  </si>
  <si>
    <t>Bahrum Damanik</t>
  </si>
  <si>
    <t>Hermawan Syah</t>
  </si>
  <si>
    <t>Wasino</t>
  </si>
  <si>
    <t>Miftahul Anshari</t>
  </si>
  <si>
    <t>Abd. Goffar</t>
  </si>
  <si>
    <t>Azul Syahrul Sinaga</t>
  </si>
  <si>
    <t>Zainal Arifin Tarigan</t>
  </si>
  <si>
    <t>Yuliansyah</t>
  </si>
  <si>
    <t>Helmar Syarif, SH</t>
  </si>
  <si>
    <t>Edi Sucipto</t>
  </si>
  <si>
    <t>Azrul Rusaini</t>
  </si>
  <si>
    <t>Zulham</t>
  </si>
  <si>
    <t>Rajamin Ginting</t>
  </si>
  <si>
    <t>Roesdijono</t>
  </si>
  <si>
    <t>Doddy Kurniadi Pratama Karewur</t>
  </si>
  <si>
    <t>Mukhlis</t>
  </si>
  <si>
    <t>Eli Budi Santoso</t>
  </si>
  <si>
    <t>Joko Sunanto, Ir.</t>
  </si>
  <si>
    <t>Dodi Supriawan</t>
  </si>
  <si>
    <t>Indra Purnama, Ir.</t>
  </si>
  <si>
    <t>Abdul Manaf</t>
  </si>
  <si>
    <t>Gocen Butar Butar</t>
  </si>
  <si>
    <t>Indra Wijaya</t>
  </si>
  <si>
    <t>Hermawan Agung Gumelar</t>
  </si>
  <si>
    <t>Lulu R. Dea Naura</t>
  </si>
  <si>
    <t>Rizky Ade Putra</t>
  </si>
  <si>
    <t>Mangantartua Eduanwar Pakpahan</t>
  </si>
  <si>
    <t>Dede Wahyudi</t>
  </si>
  <si>
    <t>Arif Haryanto</t>
  </si>
  <si>
    <t>Ahmad Yani S.</t>
  </si>
  <si>
    <t>Herman Amran</t>
  </si>
  <si>
    <t>Azwar Sammas Huri Harahap</t>
  </si>
  <si>
    <t>Fahriz Winandra Saragih</t>
  </si>
  <si>
    <t>Azam Al Faroki</t>
  </si>
  <si>
    <t>Khairil Anwar Ritonga</t>
  </si>
  <si>
    <t>Lamhot Roy Marpaung</t>
  </si>
  <si>
    <t>Haposan Siagian</t>
  </si>
  <si>
    <t>Maman Surachman, Ir.</t>
  </si>
  <si>
    <t>Syafei</t>
  </si>
  <si>
    <t>Zulkarnain Nasution</t>
  </si>
  <si>
    <t>Abizar Dasopang, SP</t>
  </si>
  <si>
    <t>Syaiful Bahri, Ir.</t>
  </si>
  <si>
    <t>Oktario Alfriandi S.</t>
  </si>
  <si>
    <t>Ilham Ibrahim</t>
  </si>
  <si>
    <t>Dwi Haryanto</t>
  </si>
  <si>
    <t>Jontara Hutabalian</t>
  </si>
  <si>
    <t>Nanda Satria</t>
  </si>
  <si>
    <t>Bambang Hermanto, Ir.</t>
  </si>
  <si>
    <t>Auzai Matondang, Ir.</t>
  </si>
  <si>
    <t>Suhunan Sinaga, S.Sos</t>
  </si>
  <si>
    <t>Suharsih, Ir.</t>
  </si>
  <si>
    <t>Matjuri</t>
  </si>
  <si>
    <t>Andre Daniel Nababan</t>
  </si>
  <si>
    <t>Reinhard Situmeang</t>
  </si>
  <si>
    <t>Dheandry Pratama Usman</t>
  </si>
  <si>
    <t>Bambang Widyantoro, Ir.</t>
  </si>
  <si>
    <t>Marwan Ritonga, Ir.</t>
  </si>
  <si>
    <t>Boy Rahman</t>
  </si>
  <si>
    <t>Eldo Petrik</t>
  </si>
  <si>
    <t>Rihul Azhar, Ir.</t>
  </si>
  <si>
    <t>Muhammad Irfan, Ir.</t>
  </si>
  <si>
    <t>Defryan Lambrocius Pane</t>
  </si>
  <si>
    <t>Rudian Sabili</t>
  </si>
  <si>
    <t>Amir Hasan Parinduri, Ir.</t>
  </si>
  <si>
    <t>Sahala Simorangkir</t>
  </si>
  <si>
    <t>Mulyono</t>
  </si>
  <si>
    <t>Novansyah</t>
  </si>
  <si>
    <t>Yus Deddy Andry</t>
  </si>
  <si>
    <t>Septian Fransiskus Simbolon</t>
  </si>
  <si>
    <t>Sarbatua Harahap</t>
  </si>
  <si>
    <t>Rhiky Handayani Sinaga</t>
  </si>
  <si>
    <t>Jaya Hartono</t>
  </si>
  <si>
    <t>Rinaldi, Ir.</t>
  </si>
  <si>
    <t>Agus Triyanto</t>
  </si>
  <si>
    <t>Iskandarsyah Lubis</t>
  </si>
  <si>
    <t>Jasarlim Sinaga, Ir.</t>
  </si>
  <si>
    <t>Eko Wiyono</t>
  </si>
  <si>
    <t>Canggih Sastrawan</t>
  </si>
  <si>
    <t>Albert Sembiring, Ir.</t>
  </si>
  <si>
    <t>Prihatiningsih</t>
  </si>
  <si>
    <t>T.M. Hidayat</t>
  </si>
  <si>
    <t>Sigit Aditya</t>
  </si>
  <si>
    <t>Aris Setiadi, Ir.</t>
  </si>
  <si>
    <t>Syahfan A Lubis</t>
  </si>
  <si>
    <t>Edi Alamsyah</t>
  </si>
  <si>
    <t>Chairul Fikri, Ir.</t>
  </si>
  <si>
    <t>Artoni</t>
  </si>
  <si>
    <t>M. Alvi, Ir.</t>
  </si>
  <si>
    <t>Coco Andi Putra</t>
  </si>
  <si>
    <t>Hanafi Ansari</t>
  </si>
  <si>
    <t>Roland Asmoro</t>
  </si>
  <si>
    <t>Andika Rahmad</t>
  </si>
  <si>
    <t>Dedi Heryadi, Ir.</t>
  </si>
  <si>
    <t>Prima Verazona Putra</t>
  </si>
  <si>
    <t>Johan Surya Laksamana Siregar</t>
  </si>
  <si>
    <t>Syahrul, Ir.</t>
  </si>
  <si>
    <t>Sacra Surya Avensina</t>
  </si>
  <si>
    <t>Punguan Sinaga</t>
  </si>
  <si>
    <t>Agus Wahyudi Sutrisno</t>
  </si>
  <si>
    <t>Muhammad Habib Nasution</t>
  </si>
  <si>
    <t>M. Anggoro Cipto</t>
  </si>
  <si>
    <t>Oktaviyanus, ST</t>
  </si>
  <si>
    <t>Dahrial, Ir.</t>
  </si>
  <si>
    <t>Sulkifli Darman, Ir.</t>
  </si>
  <si>
    <t>Syafaruddin, Ir.</t>
  </si>
  <si>
    <t>Wahyu Trijatmiko</t>
  </si>
  <si>
    <t>Wawan Kristiawan</t>
  </si>
  <si>
    <t>Uus Pramana</t>
  </si>
  <si>
    <t>Kaslan, Ir.</t>
  </si>
  <si>
    <t>Ikbal Afriansyah</t>
  </si>
  <si>
    <t>Hendrik Sahrul Saputra</t>
  </si>
  <si>
    <t>Darwin Siregar, Ir.</t>
  </si>
  <si>
    <t>Azhar, Ir.</t>
  </si>
  <si>
    <t>M. Karyani</t>
  </si>
  <si>
    <t>Azrai Karim</t>
  </si>
  <si>
    <t>Hasan Basri Siregar</t>
  </si>
  <si>
    <t>Waldrin Manalu</t>
  </si>
  <si>
    <t>Syahri Kurnia, Ir.</t>
  </si>
  <si>
    <t>Rizal Enka Pratama K.</t>
  </si>
  <si>
    <t>Anas Mahyidin, Drs.</t>
  </si>
  <si>
    <t>Joni Sapri, Ir.</t>
  </si>
  <si>
    <t>Bayu Syahputra</t>
  </si>
  <si>
    <t>Cindy Haluana Tambunan</t>
  </si>
  <si>
    <t>Reja Eka Putra, Ir.</t>
  </si>
  <si>
    <t>Efrijon Tanjung</t>
  </si>
  <si>
    <t>Sazly Rais Marpaung</t>
  </si>
  <si>
    <t>Ruslyzar</t>
  </si>
  <si>
    <t>Suyatno, Drs</t>
  </si>
  <si>
    <t>Yulian Firdaus</t>
  </si>
  <si>
    <t>Agus Dedi Rusmanto</t>
  </si>
  <si>
    <t>Sarjana Bangun, SE</t>
  </si>
  <si>
    <t>Sofyan Mukholip</t>
  </si>
  <si>
    <t>Firmansyah</t>
  </si>
  <si>
    <t>Widagdya Prasetya Utama</t>
  </si>
  <si>
    <t>Dharma Suciadi, Ir.</t>
  </si>
  <si>
    <t>Agung Aulia Saputra</t>
  </si>
  <si>
    <t>M. Fauzi, SE</t>
  </si>
  <si>
    <t>Muhammad Naufal Heriza</t>
  </si>
  <si>
    <t>Rita Haryati, Ir.</t>
  </si>
  <si>
    <t>M. Yevri</t>
  </si>
  <si>
    <t>Henry Menahen Sinaga, Ir.</t>
  </si>
  <si>
    <t>Azwandi, Ir.</t>
  </si>
  <si>
    <t>Islamuddin S., Ir.</t>
  </si>
  <si>
    <t>Muhammad Yusuf Almy</t>
  </si>
  <si>
    <t>Beny Asman, ST</t>
  </si>
  <si>
    <t>Ronald Pandapotan Simarmata</t>
  </si>
  <si>
    <t>Rita Itriani Kaban</t>
  </si>
  <si>
    <t>Mhd. Hyekal Sirait</t>
  </si>
  <si>
    <t>Dedi Arfin</t>
  </si>
  <si>
    <t>Radius Ginting</t>
  </si>
  <si>
    <t>Farida Hanum Lubis</t>
  </si>
  <si>
    <t>Michael Alexander Perangin-angin</t>
  </si>
  <si>
    <t>Rudi Komi Simbolon</t>
  </si>
  <si>
    <t>Budi Purwanto</t>
  </si>
  <si>
    <t>Bambang Irwansyah</t>
  </si>
  <si>
    <t>Herdiansyah Barus</t>
  </si>
  <si>
    <t>Zefania Mangiring Silaen</t>
  </si>
  <si>
    <t>Rangkuti Simanjuntak</t>
  </si>
  <si>
    <t>Hariyadi</t>
  </si>
  <si>
    <t>Irvan Tanjung S.T.</t>
  </si>
  <si>
    <t>Hendra Arjuna</t>
  </si>
  <si>
    <t>M. Rifai</t>
  </si>
  <si>
    <t>Efis Syafrijul Pulungan, Ir</t>
  </si>
  <si>
    <t>Elvian Adi Wandra Nasution</t>
  </si>
  <si>
    <t>M. Yamin, ST</t>
  </si>
  <si>
    <t>Mhd. Riza Bangun</t>
  </si>
  <si>
    <t>Obinton Mikhael Butar Butar</t>
  </si>
  <si>
    <t>Arfan</t>
  </si>
  <si>
    <t>Joko Malis</t>
  </si>
  <si>
    <t>Dian Syahputra</t>
  </si>
  <si>
    <t>Joko Purnomo</t>
  </si>
  <si>
    <t>Nofriferdiansyah Soriton</t>
  </si>
  <si>
    <t>Syahrial</t>
  </si>
  <si>
    <t>Bambang Heriawan, Ir</t>
  </si>
  <si>
    <t>Syahbirin Koto, Ir.</t>
  </si>
  <si>
    <t>Erwin R.W. Hasibuan</t>
  </si>
  <si>
    <t>Diana Ovianti</t>
  </si>
  <si>
    <t>Sahat Tunggul Sihotang</t>
  </si>
  <si>
    <t>Misdianto</t>
  </si>
  <si>
    <t>Abdul Azis, Ir.</t>
  </si>
  <si>
    <t>Bahara Tua Tobing</t>
  </si>
  <si>
    <t>Khoirumansyah</t>
  </si>
  <si>
    <t>Catur Riyadi</t>
  </si>
  <si>
    <t>Ahmad Zazili</t>
  </si>
  <si>
    <t>Daud Harrys Pardamean Sirait</t>
  </si>
  <si>
    <t>Junedo Gandani Dongoran</t>
  </si>
  <si>
    <t>Firman Sitompul</t>
  </si>
  <si>
    <t>Harun Antonius Surbakti</t>
  </si>
  <si>
    <t>Ahmad Riyadi</t>
  </si>
  <si>
    <t>Parhan Asyura</t>
  </si>
  <si>
    <t>Sumantri</t>
  </si>
  <si>
    <t>Wesly Pasaribu</t>
  </si>
  <si>
    <t>Arnol Jefri Panjaitan</t>
  </si>
  <si>
    <t>Rahmat Hidayat</t>
  </si>
  <si>
    <t>T. Arliansyah</t>
  </si>
  <si>
    <t>Taufik Kurniawan</t>
  </si>
  <si>
    <t>Wawan Heru Kusmawan, ST</t>
  </si>
  <si>
    <t>Teddi Atmaja MS</t>
  </si>
  <si>
    <t>Mahdian Suwito</t>
  </si>
  <si>
    <t>Rosalina Musna</t>
  </si>
  <si>
    <t>Yanti Kusmiati</t>
  </si>
  <si>
    <t>Yoseph Jan Phieter Pakpahan</t>
  </si>
  <si>
    <t>Afrianto</t>
  </si>
  <si>
    <t>Sinar Mulia Munthe</t>
  </si>
  <si>
    <t>Sihar Manurung</t>
  </si>
  <si>
    <t>Abrar Nur Syahputra</t>
  </si>
  <si>
    <t>Hary Naldo Harahap</t>
  </si>
  <si>
    <t>Rusden Pandiangan</t>
  </si>
  <si>
    <t>Suprapto</t>
  </si>
  <si>
    <t>Abdul Wahid</t>
  </si>
  <si>
    <t>Fadly Gunawan, Ir.</t>
  </si>
  <si>
    <t>Kurnia Aprialdy Milala</t>
  </si>
  <si>
    <t>Jajan Djuhjana, Ir.</t>
  </si>
  <si>
    <t>Probo Rahardianto S.ST</t>
  </si>
  <si>
    <t>Hadian</t>
  </si>
  <si>
    <t>Wahyu Aulia Savendra</t>
  </si>
  <si>
    <t>Dwi Surya Asih</t>
  </si>
  <si>
    <t>Efni Eliza, Ir.</t>
  </si>
  <si>
    <t>Ahmad Faisal, SP</t>
  </si>
  <si>
    <t>Muhammad Husaini, Ir.</t>
  </si>
  <si>
    <t>Banda Ardiansyah Nasution</t>
  </si>
  <si>
    <t>Abu Hanifah Pohan, SP</t>
  </si>
  <si>
    <t>Bayu Irawan</t>
  </si>
  <si>
    <t>Nursianto</t>
  </si>
  <si>
    <t>Mahyudin</t>
  </si>
  <si>
    <t>Muhammad Fauzan Amiruddin</t>
  </si>
  <si>
    <t>Muhammad Annas Suanda</t>
  </si>
  <si>
    <t>Male</t>
  </si>
  <si>
    <t>Female</t>
  </si>
  <si>
    <t>Total</t>
  </si>
  <si>
    <t>Employee Id</t>
  </si>
  <si>
    <t>AREA</t>
  </si>
  <si>
    <t>% Std</t>
  </si>
  <si>
    <t>Chris Samuel Morgan Runtu</t>
  </si>
  <si>
    <t>Roy Franc James Simanjuntak</t>
  </si>
  <si>
    <t>Muhammad Ihsyan Manulang</t>
  </si>
  <si>
    <t>Bambang Irawan., Sp</t>
  </si>
  <si>
    <t>Muhammad Jamil Sp</t>
  </si>
  <si>
    <t>Muhamamd Ikhsan Nasution</t>
  </si>
  <si>
    <t>Baharaja A.S., Ir.</t>
  </si>
  <si>
    <t>Bobi Chandra</t>
  </si>
  <si>
    <t>Repada A. Damanik</t>
  </si>
  <si>
    <t>Ivan Adenawer Tampubolon</t>
  </si>
  <si>
    <t>Muhammad Junaedi</t>
  </si>
  <si>
    <t>Benny Sitepu</t>
  </si>
  <si>
    <t>Yakobus Dualolo, Ir.</t>
  </si>
  <si>
    <t>Arie Munirianto</t>
  </si>
  <si>
    <t>Wenry Reinmar Siahaan</t>
  </si>
  <si>
    <t>Rachmad Hidayat</t>
  </si>
  <si>
    <t>Muhammad Iqbal, Ir.</t>
  </si>
  <si>
    <t>Sarso Suparto. Amd</t>
  </si>
  <si>
    <t>Adi Cawarman Sitorus</t>
  </si>
  <si>
    <t>Junaidi, Sp</t>
  </si>
  <si>
    <t>Ir. Rudi Tambun</t>
  </si>
  <si>
    <t>Dani Sartika Saragih</t>
  </si>
  <si>
    <t>Dedi Armaidiansyah Lbs</t>
  </si>
  <si>
    <t>Anzary Nur Azis, Ir</t>
  </si>
  <si>
    <t>Yusnandar M. Syahani, Ir.</t>
  </si>
  <si>
    <t>Rahmat Wibowo, Sp</t>
  </si>
  <si>
    <t>Index</t>
  </si>
  <si>
    <t>Age (Years)</t>
  </si>
  <si>
    <t>Business Area</t>
  </si>
  <si>
    <t>Sumatera Utara</t>
  </si>
  <si>
    <t>LSIP - Turangie Estate</t>
  </si>
  <si>
    <t>Field Assistant Turangie</t>
  </si>
  <si>
    <t>Medan</t>
  </si>
  <si>
    <t>LSIP - RO Medan</t>
  </si>
  <si>
    <t>HR Unit NS Manager Medan BO</t>
  </si>
  <si>
    <t>Danil Fahreza Pohan</t>
  </si>
  <si>
    <t>LSIP - Bungara Estate</t>
  </si>
  <si>
    <t>Field Assistant Bungara</t>
  </si>
  <si>
    <t>Wages &amp; Administration Staff VPP</t>
  </si>
  <si>
    <t>LSIP - Begerpang Estate</t>
  </si>
  <si>
    <t>LSIP - Dolok Estate</t>
  </si>
  <si>
    <t>LSIP - Gunung Malayu Estate</t>
  </si>
  <si>
    <t>LSIP - Sei Rumbiya Estate</t>
  </si>
  <si>
    <t>Sumatera Selatan</t>
  </si>
  <si>
    <t>LSIP - Belani Elok Palm Oil Mill</t>
  </si>
  <si>
    <t>Shift Engineer Belani Elok</t>
  </si>
  <si>
    <t>LSIP - Sei Lakitan Palm Oil Mill</t>
  </si>
  <si>
    <t>Shift Engineer Sei Lakitan</t>
  </si>
  <si>
    <t>Sulawesi Selatan</t>
  </si>
  <si>
    <t>LSIP - PalangIsang Estate</t>
  </si>
  <si>
    <t>Field Assistant Palang Isang</t>
  </si>
  <si>
    <t>LSIP - Bah Lias Estate</t>
  </si>
  <si>
    <t>Jawa Timur</t>
  </si>
  <si>
    <t>LSIP - Treblasala Estate</t>
  </si>
  <si>
    <t>Field Assistant Treblasala</t>
  </si>
  <si>
    <t>Kalimantan Timur</t>
  </si>
  <si>
    <t>LSIP - Pahu Makmur Estate</t>
  </si>
  <si>
    <t>Field Assistant Pahu Makmur</t>
  </si>
  <si>
    <t>LSIP - Jelau Makmur Estate</t>
  </si>
  <si>
    <t>Field Assistant Jelau Makmur</t>
  </si>
  <si>
    <t>LSIP - Kencana Sari Palm Oil Mill</t>
  </si>
  <si>
    <t>Shift Engineer Kencana Sari</t>
  </si>
  <si>
    <t>LSIP - Suka Damai Estate</t>
  </si>
  <si>
    <t>LSIP - Sei Rumbiya Rubber Factory</t>
  </si>
  <si>
    <t>LSIP - Kencana Sari Estate</t>
  </si>
  <si>
    <t>Palembang</t>
  </si>
  <si>
    <t>LSIP - RO Palembang</t>
  </si>
  <si>
    <t>LSIP - HO Jakarta</t>
  </si>
  <si>
    <t>Jawa Barat</t>
  </si>
  <si>
    <t>LSIP - Cengal Rubber Factory</t>
  </si>
  <si>
    <t>LSIP - BLRS - NS</t>
  </si>
  <si>
    <t>LSIP - RO Samarinda</t>
  </si>
  <si>
    <t>Sulawesi Utara</t>
  </si>
  <si>
    <t>LSIP - Pungkol Estate</t>
  </si>
  <si>
    <t>Cash Management &amp; Disbursement Staff Palembang BO</t>
  </si>
  <si>
    <t>LSIP - Riam Indah Estate</t>
  </si>
  <si>
    <t>Kasie Kencana Sari</t>
  </si>
  <si>
    <t>Entomology Staff BLRS-NS</t>
  </si>
  <si>
    <t>LSIP - BLRS - SS</t>
  </si>
  <si>
    <t>GIS Assistant BLRS-SS</t>
  </si>
  <si>
    <t>LSIP - Turangie Palm Oil Mill</t>
  </si>
  <si>
    <t>Shift Engineer Turangie</t>
  </si>
  <si>
    <t>LSIP - Begerpang Palm Oil Mill</t>
  </si>
  <si>
    <t>Shift Engineer Begerpang</t>
  </si>
  <si>
    <t>LSIP - Dolok Palm Oil Mill</t>
  </si>
  <si>
    <t>LSIP - Gunung Bais Palm Oil Mill</t>
  </si>
  <si>
    <t>LSIP - Rambong Sialang Estate</t>
  </si>
  <si>
    <t>Field Assistant Rambong Sialang</t>
  </si>
  <si>
    <t>LSIP - Kertasarie Estate</t>
  </si>
  <si>
    <t>Field Assistant Kertasarie</t>
  </si>
  <si>
    <t>LSIP - QCTL</t>
  </si>
  <si>
    <t>LSIP - Sibulan Estate</t>
  </si>
  <si>
    <t>LSIP - Bah Bulian Estate</t>
  </si>
  <si>
    <t>LSIP - Kertasarie Factory</t>
  </si>
  <si>
    <t>Shift Engineer Kertasarie</t>
  </si>
  <si>
    <t>LSIP - Issuy Makmur Estate</t>
  </si>
  <si>
    <t>Field Assistant Issuy Makmur</t>
  </si>
  <si>
    <t>LSIP - Kedang Makmur Estate</t>
  </si>
  <si>
    <t>Field Assistant Kedang Makmur</t>
  </si>
  <si>
    <t>LSIP - Tirta Agung Palm Oil Mill</t>
  </si>
  <si>
    <t>Shift Engineer Tirta Agung</t>
  </si>
  <si>
    <t>TAS - Pring Permai Estate</t>
  </si>
  <si>
    <t>LSIP - Ketapat Bening Estate</t>
  </si>
  <si>
    <t>Field Assistant Ketapat Bening</t>
  </si>
  <si>
    <t>LSIP - Kubu Pakaran Estate</t>
  </si>
  <si>
    <t>Field Assistant Kubu Pakaran</t>
  </si>
  <si>
    <t>Field Assistant Kencana Sari</t>
  </si>
  <si>
    <t>LSIP - Arta Kencana Estate</t>
  </si>
  <si>
    <t>Field Assistant Arta Kencana</t>
  </si>
  <si>
    <t>LSIP - Tirta Agung Estate</t>
  </si>
  <si>
    <t>Field Assistant Tirta Agung</t>
  </si>
  <si>
    <t>LSIP - Budi Tirta Estate</t>
  </si>
  <si>
    <t>Field Assistant Budi Tirta</t>
  </si>
  <si>
    <t>LSIP - Marga Sido Region</t>
  </si>
  <si>
    <t>Plasma Field Assistant Marga Sido Region</t>
  </si>
  <si>
    <t>LSIP - Gunung Malayu Palm Oil Mill</t>
  </si>
  <si>
    <t>Shift Engineer Gunung Malayu</t>
  </si>
  <si>
    <t>LSIP - Pelita Jaya Region</t>
  </si>
  <si>
    <t>Field Assistant Pelita Jaya Region</t>
  </si>
  <si>
    <t>LSIP - Arta Kencana Region</t>
  </si>
  <si>
    <t>Plasma Unit Assistant Arta Kencana Region</t>
  </si>
  <si>
    <t>LSIP - Tanjung Makmur Estate</t>
  </si>
  <si>
    <t>LSIP - Sei Lakitan Estate</t>
  </si>
  <si>
    <t>LSIP - Sei Gemang Estate</t>
  </si>
  <si>
    <t>LSIP - Gunung Bais Estate</t>
  </si>
  <si>
    <t>Estate Manager Gunung Bais</t>
  </si>
  <si>
    <t>Head Assistant Gunung Bais</t>
  </si>
  <si>
    <t>KTU Begerpang</t>
  </si>
  <si>
    <t>Head Assistant Pring Permai</t>
  </si>
  <si>
    <t>LSIP - Mentari Kulim Estate</t>
  </si>
  <si>
    <t>Estate Manager Mentari Kulim</t>
  </si>
  <si>
    <t>Traksi Assistant Begerpang</t>
  </si>
  <si>
    <t>Head Assistant Mentari Kulim</t>
  </si>
  <si>
    <t>Estate Manager Ketapat Bening</t>
  </si>
  <si>
    <t>LSIP - Sei Kepayang Estate</t>
  </si>
  <si>
    <t>Estate Manager Sei Kepayang</t>
  </si>
  <si>
    <t>Head Assistant Sei Kepayang</t>
  </si>
  <si>
    <t>Field Assistant Sei Kepayang</t>
  </si>
  <si>
    <t>LSIP - Bukit Hijau Estate</t>
  </si>
  <si>
    <t>Estate Manager Bukit Hijau</t>
  </si>
  <si>
    <t>Head Assistant Bukit Hijau</t>
  </si>
  <si>
    <t>LSIP - Batu Cemerlang Estate</t>
  </si>
  <si>
    <t>Estate Manager Batu Cemerlang</t>
  </si>
  <si>
    <t>Field Assistant Batu Cemerlang</t>
  </si>
  <si>
    <t>Kasie Rambong Sialang</t>
  </si>
  <si>
    <t>LSIP - Belani Elok Estate</t>
  </si>
  <si>
    <t>Head Assistant Belani Elok</t>
  </si>
  <si>
    <t>Field Assistant Belani Elok</t>
  </si>
  <si>
    <t>Gusmara Hakim</t>
  </si>
  <si>
    <t>LSIP - Tulung Gelam Estate</t>
  </si>
  <si>
    <t>AMA Cengal</t>
  </si>
  <si>
    <t>Estate Manager Tulung Gelam</t>
  </si>
  <si>
    <t>Traksi Assistant Rambong Sialang</t>
  </si>
  <si>
    <t>Field Assistant Tulung Gelam</t>
  </si>
  <si>
    <t>LSIP - Bebah Permata Estate</t>
  </si>
  <si>
    <t>Head Assistant Bebah Permata</t>
  </si>
  <si>
    <t>Quality Control Supervisor</t>
  </si>
  <si>
    <t>AMA LimaPuluh</t>
  </si>
  <si>
    <t>Estate Manager Kencana Sari</t>
  </si>
  <si>
    <t>Estate Manager Arta Kencana</t>
  </si>
  <si>
    <t>Administration Staff AMA LimaPuluh</t>
  </si>
  <si>
    <t>Industrial Relation AMA LimaPuluh</t>
  </si>
  <si>
    <t>LSIP - Suka Bangun Estate</t>
  </si>
  <si>
    <t>Project Manager Suka Bangun</t>
  </si>
  <si>
    <t>Estate Manager Si Bulan</t>
  </si>
  <si>
    <t>Field Assistant Suka Bangun</t>
  </si>
  <si>
    <t>Kasie Si Bulan</t>
  </si>
  <si>
    <t>LSIP - Bangun Harjo Estate</t>
  </si>
  <si>
    <t>Project Manager Bangun Harjo</t>
  </si>
  <si>
    <t>Staff Bangun Harjo</t>
  </si>
  <si>
    <t>Field Assistant Bangun Harjo</t>
  </si>
  <si>
    <t>Head Assistant Bah Bulian</t>
  </si>
  <si>
    <t>Estate Manager Tirta Agung</t>
  </si>
  <si>
    <t>Traksi Assistant Bah Bulian</t>
  </si>
  <si>
    <t>Head Assistant Tirta Agung</t>
  </si>
  <si>
    <t>Kasie Bah Bulian</t>
  </si>
  <si>
    <t>Estate Manager Suka Damai</t>
  </si>
  <si>
    <t>Estate Manager Bah Lias</t>
  </si>
  <si>
    <t>Estate Manager Budi Tirta</t>
  </si>
  <si>
    <t>KTU Bah Lias</t>
  </si>
  <si>
    <t>Head Assistant Budi Tirta</t>
  </si>
  <si>
    <t>Head Assistant Bah Lias</t>
  </si>
  <si>
    <t>LSIP - Ekasari Region</t>
  </si>
  <si>
    <t>Plasma Manager Eka Sari</t>
  </si>
  <si>
    <t>Project Plasma SAD Coordinator</t>
  </si>
  <si>
    <t>Field Assistant Project Plasma SAD</t>
  </si>
  <si>
    <t>LSIP - Dwi Makmur Region</t>
  </si>
  <si>
    <t>Plasma Manager Dwi Makmur</t>
  </si>
  <si>
    <t>Plasma Manager Pelita Jaya</t>
  </si>
  <si>
    <t>Area Manager Engineering A</t>
  </si>
  <si>
    <t>Mill Manager Begerpang</t>
  </si>
  <si>
    <t>Estate Manager Dolok</t>
  </si>
  <si>
    <t>Maintenance Engineer Begerpang</t>
  </si>
  <si>
    <t>Head Assistant Dolok</t>
  </si>
  <si>
    <t>Mill Manager Turangie</t>
  </si>
  <si>
    <t>Kasie Dolok</t>
  </si>
  <si>
    <t>Maintenance Engineer Turangie</t>
  </si>
  <si>
    <t>Mill Manager Dolok</t>
  </si>
  <si>
    <t>Traksi Assistant Dolok</t>
  </si>
  <si>
    <t>Maintenance Engineer Dolok</t>
  </si>
  <si>
    <t>Shift Coordinator Dolok</t>
  </si>
  <si>
    <t>Area Manager Engineering E</t>
  </si>
  <si>
    <t>Mill Manager Gunung Malayu</t>
  </si>
  <si>
    <t>Estate Manager Gunung Malayu</t>
  </si>
  <si>
    <t>Maintenance Engineer Gunung Malayu</t>
  </si>
  <si>
    <t>Head Assistant Gunung Malayu</t>
  </si>
  <si>
    <t>Factory Manager Sei Rumbiya</t>
  </si>
  <si>
    <t>Area Manager Engineering B</t>
  </si>
  <si>
    <t>Mill Manager Sei Lakitan</t>
  </si>
  <si>
    <t>Kasie Gunung Malayu</t>
  </si>
  <si>
    <t>Shift Coordinator Sei Lakitan</t>
  </si>
  <si>
    <t>Mill Manager Belani Elok</t>
  </si>
  <si>
    <t>Maintenance Engineer Belani Elok</t>
  </si>
  <si>
    <t>Shift Coordinator Belani Elok</t>
  </si>
  <si>
    <t>LSIP - Terawas Indah Palm Oil Mill</t>
  </si>
  <si>
    <t>Maintenance Engineer Terawas Indah</t>
  </si>
  <si>
    <t>Area Manager Engineering D</t>
  </si>
  <si>
    <t>Estate Manager Sei Rumbiya</t>
  </si>
  <si>
    <t>Mill Manager Tirta Agung</t>
  </si>
  <si>
    <t>Head Assistant Sei Rumbiya</t>
  </si>
  <si>
    <t>Maintenance Engineer Tirta Agung</t>
  </si>
  <si>
    <t>Factory Manager Cengal</t>
  </si>
  <si>
    <t>KTU Sei Rumbiya</t>
  </si>
  <si>
    <t>Mill Manager Kencana Sari</t>
  </si>
  <si>
    <t>Maintenance Engineer Kencana Sari</t>
  </si>
  <si>
    <t>Shift Coordinator Kencana Sari</t>
  </si>
  <si>
    <t>LSIP - Pahu Makmur Palm Oil Mill</t>
  </si>
  <si>
    <t>Area Manager Engineering C</t>
  </si>
  <si>
    <t>Traksi Assistant Sei Rumbiya</t>
  </si>
  <si>
    <t>Mill Manager Pahu Makmur</t>
  </si>
  <si>
    <t>Maintenance Engineer Pahu Makmur</t>
  </si>
  <si>
    <t>Shift Coordinator Pahu Makmur</t>
  </si>
  <si>
    <t>LSIP - Issuy Makmur Palm Oil Mill</t>
  </si>
  <si>
    <t>Shift Coordinator Isuy Makmur</t>
  </si>
  <si>
    <t>Maintenance Engineer Isuy Makmur</t>
  </si>
  <si>
    <t>Estate Manager Kertasarie</t>
  </si>
  <si>
    <t>LSIP - Palangisang Rubber Factory</t>
  </si>
  <si>
    <t>Factory Manager Palang Isang</t>
  </si>
  <si>
    <t>Maintenance Engineer Palangisang</t>
  </si>
  <si>
    <t>KTU Kertasarie</t>
  </si>
  <si>
    <t>Area Manager Engineering F</t>
  </si>
  <si>
    <t>LSIP - Treblasala Factory</t>
  </si>
  <si>
    <t>Factory Manager Treblasala</t>
  </si>
  <si>
    <t>LSIP - Balombessie Estate</t>
  </si>
  <si>
    <t>Estate Manager Balombessie</t>
  </si>
  <si>
    <t>Estate Manager Treblasala</t>
  </si>
  <si>
    <t>Estate Manager Palang Isang</t>
  </si>
  <si>
    <t>Head Assistant Treblasala</t>
  </si>
  <si>
    <t>Head Assistant Palang Isang</t>
  </si>
  <si>
    <t>Head Assistant Pungkol</t>
  </si>
  <si>
    <t>AMA Kaltim</t>
  </si>
  <si>
    <t>KTU Treblasala</t>
  </si>
  <si>
    <t>Field Assistant Non Teknis Pahu Makmur Estate</t>
  </si>
  <si>
    <t>Agronomis Cocoa Treblasala</t>
  </si>
  <si>
    <t>Plasma Staff AMA Kalimantan</t>
  </si>
  <si>
    <t>Team Improvement AMA Kalimantan</t>
  </si>
  <si>
    <t>Kasie Balombessie</t>
  </si>
  <si>
    <t>Field Assistant Balombessie</t>
  </si>
  <si>
    <t>KTU Palang Isang</t>
  </si>
  <si>
    <t>Field Assistant Pungkol</t>
  </si>
  <si>
    <t>Administration Staff AMA Kaltim</t>
  </si>
  <si>
    <t>Industrial Relation AMA Kalimantan</t>
  </si>
  <si>
    <t>Site Civil Engineer AMA Kalimantan</t>
  </si>
  <si>
    <t>Coordinator TMA AMA Kalimantan</t>
  </si>
  <si>
    <t>IMF Coordinator AMA Kalimantan</t>
  </si>
  <si>
    <t>Civi Engineer (Area KT) Issuy Makmur</t>
  </si>
  <si>
    <t>Engineering Area Kaltim Palembang BO</t>
  </si>
  <si>
    <t>Plasma Unit Assistant Pahu Makmur</t>
  </si>
  <si>
    <t>Kasie (Plasma) AMA Kalimantan</t>
  </si>
  <si>
    <t>KTU Pahu Makmur</t>
  </si>
  <si>
    <t>Traksi Assistant Pahu Makmur</t>
  </si>
  <si>
    <t>Kasie IMF Pahu Makmur</t>
  </si>
  <si>
    <t>Kasie Isuy Makmur</t>
  </si>
  <si>
    <t>Traksi Assistant Issuy Makmur</t>
  </si>
  <si>
    <t>Kasie Kedang Makmur</t>
  </si>
  <si>
    <t>Kasie Jelau Makmur</t>
  </si>
  <si>
    <t>Field Assistant Tanjung Makmur</t>
  </si>
  <si>
    <t>Kasie Tanjung Makmur</t>
  </si>
  <si>
    <t>VP - A SS Palembang BO</t>
  </si>
  <si>
    <t>AMA Muara Rupit</t>
  </si>
  <si>
    <t>Team Improvement AMA Muara Rupit</t>
  </si>
  <si>
    <t>Field Assistant Sei Lakitan</t>
  </si>
  <si>
    <t>KTU Sei Lakitan</t>
  </si>
  <si>
    <t>Traksi Assistant Sei Lakitan</t>
  </si>
  <si>
    <t>Field Assistant Riam Indah</t>
  </si>
  <si>
    <t>Kasie Sei Gemang</t>
  </si>
  <si>
    <t>Field Assistant Sei Gemang</t>
  </si>
  <si>
    <t>Traksi Assistant Sei Gemang</t>
  </si>
  <si>
    <t>KTU Gunung Bais</t>
  </si>
  <si>
    <t>Field Assistant Gunung Bais</t>
  </si>
  <si>
    <t>Field Assistant Pring Permai</t>
  </si>
  <si>
    <t>Staff Pring Permai</t>
  </si>
  <si>
    <t>Kasie Mentari Kulim</t>
  </si>
  <si>
    <t>Field Assistant Mentari Kulim</t>
  </si>
  <si>
    <t>SAS - Kelingi Lestari Estate</t>
  </si>
  <si>
    <t>Field Assistant SAS - Kelingi Lestari</t>
  </si>
  <si>
    <t>AMA Bingin Teluk</t>
  </si>
  <si>
    <t>Administration Staff AMA Bingin Teluk</t>
  </si>
  <si>
    <t>Site Civil Engineer AMA Bingin Teluk</t>
  </si>
  <si>
    <t>Kasie Ketapat Bening</t>
  </si>
  <si>
    <t>Traksi Assistant Ketapat Bening</t>
  </si>
  <si>
    <t>Kasie Sei Kepayang</t>
  </si>
  <si>
    <t>Traksi Assistant Sei Kepayang</t>
  </si>
  <si>
    <t>Kasie Bukit Hijau</t>
  </si>
  <si>
    <t>Traksi Assistant Bukit Hijau</t>
  </si>
  <si>
    <t>LSIP - Air Bening Region</t>
  </si>
  <si>
    <t>Traksi Assistant Belani Elok</t>
  </si>
  <si>
    <t>KTU Belani Elok</t>
  </si>
  <si>
    <t>Administration Staff AMA Cengal</t>
  </si>
  <si>
    <t>KTU Tulung Gelam</t>
  </si>
  <si>
    <t>AMA Lahat</t>
  </si>
  <si>
    <t>Administration Staff AMA Lahat</t>
  </si>
  <si>
    <t>Kasie Arta Kencana</t>
  </si>
  <si>
    <t>Traksi Assistant Arta Kencana</t>
  </si>
  <si>
    <t>Kasie (BNE/SPE/SBE) Suka Bangun</t>
  </si>
  <si>
    <t>Traksi Assistant Jade Project</t>
  </si>
  <si>
    <t>TMP - Sei Punjung Estate</t>
  </si>
  <si>
    <t>Field Assistant Sei Punjung</t>
  </si>
  <si>
    <t>AMA Muba</t>
  </si>
  <si>
    <t>Administration Staff AMA Muba</t>
  </si>
  <si>
    <t>KTU Tirta Agung</t>
  </si>
  <si>
    <t>Traksi Assistant Suka Damai</t>
  </si>
  <si>
    <t>Kasie Budi Tirta</t>
  </si>
  <si>
    <t>Traksi Assistant Budi Tirta</t>
  </si>
  <si>
    <t>Area Manager Plasma</t>
  </si>
  <si>
    <t>Administration Staff AMP</t>
  </si>
  <si>
    <t>Plasma Unit Assistant Ekasari Region</t>
  </si>
  <si>
    <t>Plasma Field Assistant Ekasari Region</t>
  </si>
  <si>
    <t>Field Assistant Dwi Makmur Region</t>
  </si>
  <si>
    <t>Kasie Air Bening Region</t>
  </si>
  <si>
    <t>Plasma Unit Assistant Air Bening Region</t>
  </si>
  <si>
    <t>Kasie Marga Sido Region</t>
  </si>
  <si>
    <t>Field Assistant Bukit Hijau</t>
  </si>
  <si>
    <t>LSIP - Muara Kelingi Region</t>
  </si>
  <si>
    <t>Kasie Muara Kelingi Region</t>
  </si>
  <si>
    <t>Field Assistant Muara Kelingi Region</t>
  </si>
  <si>
    <t>Kasie Arta Kencana Region</t>
  </si>
  <si>
    <t>Kasie Begerpang</t>
  </si>
  <si>
    <t>Kasie Turangie</t>
  </si>
  <si>
    <t>Agronomis SS (OP, Rubber, Tea) BLRS-SS</t>
  </si>
  <si>
    <t>Administration Staff AME E</t>
  </si>
  <si>
    <t>Administration Staff AME B</t>
  </si>
  <si>
    <t>Kasie Belani Elok</t>
  </si>
  <si>
    <t>Mill Manager Terawas Indah</t>
  </si>
  <si>
    <t>Shift Engineer Terawas Indah</t>
  </si>
  <si>
    <t>Kasie Terawas Indah</t>
  </si>
  <si>
    <t>Industrial Relation AMA Lahat</t>
  </si>
  <si>
    <t>Shift Engineer Gunung Bais</t>
  </si>
  <si>
    <t>Administration Staff AME D</t>
  </si>
  <si>
    <t>Kasie Tirta Agung</t>
  </si>
  <si>
    <t>Kasie Cengal</t>
  </si>
  <si>
    <t>Kota Bangun Bulking Supervisor</t>
  </si>
  <si>
    <t>Shift Engineer Isuy Makmur</t>
  </si>
  <si>
    <t>Shift Engineer Palangisang</t>
  </si>
  <si>
    <t>Kasie Kertasarie</t>
  </si>
  <si>
    <t>Kasie Treblasala</t>
  </si>
  <si>
    <t>PL - Pasir Luhur Estate</t>
  </si>
  <si>
    <t>Head Assistant Pasir Luhur</t>
  </si>
  <si>
    <t>Kasie Pasir Luhur</t>
  </si>
  <si>
    <t>Field Assistant Pasir Luhur</t>
  </si>
  <si>
    <t>Community Development Staff AMA Muba</t>
  </si>
  <si>
    <t>Kasie Suka Damai</t>
  </si>
  <si>
    <t>Administration Staff AME A</t>
  </si>
  <si>
    <t>Administration Staff AME C</t>
  </si>
  <si>
    <t>Kasie Pahu Makmur</t>
  </si>
  <si>
    <t>Kasie Palangisang</t>
  </si>
  <si>
    <t>IMF Coordinator Tirta Agung</t>
  </si>
  <si>
    <t>Plasma Manager Pelita Jaya Region</t>
  </si>
  <si>
    <t>Shift Coordinator Turangie</t>
  </si>
  <si>
    <t>Coordinator AME - D AME D</t>
  </si>
  <si>
    <t>BLRS Coordinator Manager BLRS-NS</t>
  </si>
  <si>
    <t>GIS Officer BLRS-SS</t>
  </si>
  <si>
    <t>Agronomis NS BLRS-NS</t>
  </si>
  <si>
    <t>Advisory Data Staff BLRS-NS</t>
  </si>
  <si>
    <t>KTU BLRS-NS</t>
  </si>
  <si>
    <t>Seed Production &amp; Sales Manager BLRS-NS</t>
  </si>
  <si>
    <t>Senior Entomologist BLRS-NS</t>
  </si>
  <si>
    <t>Seed Production Officer BLRS-NS</t>
  </si>
  <si>
    <t>LSIP - BLRS - SSGU</t>
  </si>
  <si>
    <t>Seed Production Officer BLRS-SSGU</t>
  </si>
  <si>
    <t>Riau</t>
  </si>
  <si>
    <t>Inspection Services Staff Pekanbaru</t>
  </si>
  <si>
    <t>Zulhafani MS</t>
  </si>
  <si>
    <t>Industrial Relation AMA Bingin Teluk</t>
  </si>
  <si>
    <t>Ikayana Putra, SE</t>
  </si>
  <si>
    <t>Indra, Ir.</t>
  </si>
  <si>
    <t>BUSINESS AREA</t>
  </si>
  <si>
    <t>INDEX</t>
  </si>
  <si>
    <t>EMPLOYEE ID</t>
  </si>
  <si>
    <t>GENDER</t>
  </si>
  <si>
    <t>BIRTH DATE</t>
  </si>
  <si>
    <t>AGE (YEARS)</t>
  </si>
  <si>
    <t>CITY/PROVINCE</t>
  </si>
  <si>
    <t>POSITION</t>
  </si>
  <si>
    <t>IPP (3 YEARS AVERAGE)</t>
  </si>
  <si>
    <t>NILAI</t>
  </si>
  <si>
    <t>DIMENSI</t>
  </si>
  <si>
    <t>Targeted Position</t>
  </si>
  <si>
    <t>PT. PP LONDON SUMATRA INDONESIA Tbk.</t>
  </si>
  <si>
    <t>REKOMENDASI AKHIR</t>
  </si>
  <si>
    <t>INNOVATION</t>
  </si>
  <si>
    <t>INTEGRITY</t>
  </si>
  <si>
    <t>INTERPERSONAL &amp; COLLABORATION</t>
  </si>
  <si>
    <t>VISIONNARY &amp; STRATEGIC LEADERSHIP</t>
  </si>
  <si>
    <t>DESKRIPSI</t>
  </si>
  <si>
    <t>Menghasilkan suatu tindakan untuk memperbaiki kondisi dan proses yang berlaku saat ini; menggunakan metode yang sesuai untuk mengidentifikasi peluang-peluang, menerapkan solusi-solusi dan mengukur dampaknya.</t>
  </si>
  <si>
    <t>Menjaga etika,norma social dan organisasi;mematuhi tata krama dan prinsip-prinsip etika</t>
  </si>
  <si>
    <t>Menggunakan metode-metode dan gaya interpersonal yang dapat menginspirasi dan memandu seseorang menuju kinerja yang lebih tinggi; memodifikasi tingkah laku untuk mengakomodasi tugas-tugas, situasi, dan keterlibatan orang tersebut.</t>
  </si>
  <si>
    <t>Kemampuan untuk menetapkan visi Strategik dan Tujuan jangka panjang perusahaan, Menggambarkan tentang apa yang akan dicapai di msa depan serta membangun komitmen bersama untuk mencapai visi Strategik perusahaan</t>
  </si>
  <si>
    <t>Sikap tegas/asertif, yakin akan kemampuannya, teguh pada pendirian nya</t>
  </si>
  <si>
    <t>Penguasaan bidang pengetahuan yang terkait dengan pekerjaan (dapat teknik, manajerial maupun profesional),dan motivasi untuk menggunakan , mengembangkan dan membagikan pengetahuan yang terkait dengan pekerjaan kepada orang lain</t>
  </si>
  <si>
    <t xml:space="preserve">KEPERCAYAAN DIRI </t>
  </si>
  <si>
    <t>KEMAMPUAN TEKHNIKAL</t>
  </si>
  <si>
    <t>Tindakan, membujuk, meyakinkan mempengarui orang lain sehingga mau mendukung rencana kita</t>
  </si>
  <si>
    <t>IMPACT AND INFLUENCE</t>
  </si>
  <si>
    <t>STD SKOR</t>
  </si>
  <si>
    <t>TALENT SCOUTING</t>
  </si>
  <si>
    <t>GAP</t>
  </si>
  <si>
    <t>STD</t>
  </si>
  <si>
    <t>KET</t>
  </si>
  <si>
    <t>Std</t>
  </si>
  <si>
    <t>PEMENUHAN POTENSI</t>
  </si>
  <si>
    <t>PENILAIAN ASPEK POTENSI</t>
  </si>
  <si>
    <t>IPP</t>
  </si>
  <si>
    <t>Very Prospective</t>
  </si>
  <si>
    <t>Prospective</t>
  </si>
  <si>
    <t>Less Prospective</t>
  </si>
  <si>
    <t>Not Prospective</t>
  </si>
  <si>
    <t>&lt;50%</t>
  </si>
  <si>
    <t>50% - 69%</t>
  </si>
  <si>
    <t>70% - 90%</t>
  </si>
  <si>
    <t>&gt;90%</t>
  </si>
  <si>
    <t>Sudah memiliki hampir semua potensi yang dipersyaratkan</t>
  </si>
  <si>
    <t>Sudah memiliki potensi yang dipersyaratkan</t>
  </si>
  <si>
    <t>Kurang memiliki potensi yang dipersyaratkan</t>
  </si>
  <si>
    <t>Masih banyak potensi yang belum sesuai persyaratan</t>
  </si>
  <si>
    <t>Position</t>
  </si>
  <si>
    <t>PRESTASI DAN CAPAIAN</t>
  </si>
  <si>
    <t>TAHUN</t>
  </si>
  <si>
    <t>% Nilai</t>
  </si>
  <si>
    <t>CODE</t>
  </si>
  <si>
    <t>A</t>
  </si>
  <si>
    <t>B</t>
  </si>
  <si>
    <t>C</t>
  </si>
  <si>
    <t>D</t>
  </si>
  <si>
    <t>E</t>
  </si>
  <si>
    <t>PROFESIONALISM</t>
  </si>
  <si>
    <t>F</t>
  </si>
  <si>
    <t>G</t>
  </si>
  <si>
    <t>ADD</t>
  </si>
  <si>
    <t>COUNTINOUS LEARNING</t>
  </si>
  <si>
    <t>Merencanakan dan mendukung perkembangan keterampilan dan kemampuan individu sehingga mereka kemampuan untuk menerapkan strategi yang mendukung pembelajaran dan kemampuan untuk beradaptasi terhadap perubahan</t>
  </si>
  <si>
    <t>OUT OF THE BOX THINGKING</t>
  </si>
  <si>
    <t>Menggambarkan cara berpikir tanpa dibatasi oleh batasan diri atau bisa juga disebut dengan cara melatih untuk berpikir di luar dari yang umum</t>
  </si>
  <si>
    <t>BIG THINKING</t>
  </si>
  <si>
    <t>Memahami kompleksitas dan melihat situasi dari perspektif yang luas</t>
  </si>
  <si>
    <t>Keahlian Tekhnikal</t>
  </si>
  <si>
    <t>Kemampuan untuk cepat menyesuaikan diri di lingkungan sosial yang baru</t>
  </si>
  <si>
    <t>Kemampuan Adaptasi</t>
  </si>
  <si>
    <t>Kemampuan dan kemauan untuk bekerja secara harmonis dengan orang lain dan terlibat dalam pencapaian tujuan kelompok</t>
  </si>
  <si>
    <t>Kemandirian</t>
  </si>
  <si>
    <t>Kerjasama</t>
  </si>
  <si>
    <t>Minat untuk bergaul atau membina hubungan sosial dengan orang lain dan terlibat dalam kegiatan sosial</t>
  </si>
  <si>
    <t>Kontak Sosial</t>
  </si>
  <si>
    <t>Kepercayan Diri</t>
  </si>
  <si>
    <t>Kemampuan mengendalikan emosi,tenang,tidak mudah terpengaruh situasi emosi sesaat</t>
  </si>
  <si>
    <t>Stabilitas Emosi</t>
  </si>
  <si>
    <t>Bekerja dengan cermat/tepat dan memperhatikan hal - hal detil</t>
  </si>
  <si>
    <t>Ketelitian</t>
  </si>
  <si>
    <t>Kemampuan untuk bekerja secara teratur dan sesuai prosedur yang berlaku dan bekerja dengan suatu perencanaan</t>
  </si>
  <si>
    <t>Sistenatika Kerja</t>
  </si>
  <si>
    <t>Aktif memulai suatu kegiatan/mencari penyelesaian suatu masalah (self starter), tanpa hrs didorong atau menunggu orang lain</t>
  </si>
  <si>
    <t>Inisatif</t>
  </si>
  <si>
    <t>Keinginan untuk mencapai hasil kerja yang terbaik, selalu ingin lebih baik dari orang lain</t>
  </si>
  <si>
    <t>Hasrat Berprestasi</t>
  </si>
  <si>
    <t>Kemampuan berpikir abstrak, mengolah dan menganalisa setiap elemen permasalahan dan membuat suatu kesimpulan dengan data yang terbatas</t>
  </si>
  <si>
    <t>Analisa Sintesa</t>
  </si>
  <si>
    <t>Kemampuan berpikir integratif (helicopter view)  untuk melihat suatu permasalahan secara luas dan menyeluruh</t>
  </si>
  <si>
    <t>Sistematika Berpikir</t>
  </si>
  <si>
    <t>Kemampuan berpikir secara logis dan melakukan penalaran secara runtut dan logis</t>
  </si>
  <si>
    <t>Logika Berpikir</t>
  </si>
  <si>
    <t>POTENSI</t>
  </si>
  <si>
    <t>LEADING TROUGH VISION &amp; VALUE</t>
  </si>
  <si>
    <t>Kemampuan Untuk Mengambil keputusan yang tepat, realistis dan dalam waktu yang tepat berdasarkan informasi yang ada</t>
  </si>
  <si>
    <t>STRATEGIC DECISION MAKING</t>
  </si>
  <si>
    <t>MENGELOLA MASA DEPAN</t>
  </si>
  <si>
    <t>Melakukan delegasi yang sesuai untuk menciptakan rasa memiliki terhadap isyu2 dari tingkat organisasi yang lebih tinggi dan memberi kesempatan individu2 untuk memperlebar kapasitas yang saat ini mereka miliki.</t>
  </si>
  <si>
    <t>STAFFING &amp; PEOPLE DEVELOPMENT</t>
  </si>
  <si>
    <t>Mengekspresikan pemikiran2, perasaan2 dan ide2 secara jelas, singkat dan menarik pada situasi individual dan kelompok; menyesuaikan bahasa yang dipakai untuk menarik perhatian audiens</t>
  </si>
  <si>
    <t>COMMUNICATION</t>
  </si>
  <si>
    <t>Merencanakan dan mendukung perkembangan keterampilan dan kemampuan individu sehingga mereka dapat melaksanakan tugasnya saat ini dan di masa depan serta dapat memenuhi tanggung jawab perannya secara lebih efekif</t>
  </si>
  <si>
    <t>LEADERSHIP/MENTORING</t>
  </si>
  <si>
    <t>MENGELOLA ORANG LAIN</t>
  </si>
  <si>
    <t>Membangun alur tindakan untuk dirinya dan orang lain untuk memastikan bahwa pekerjaan sudah diselesaikan dengan efisien.</t>
  </si>
  <si>
    <t>PLANNING &amp; ORGANIZATION</t>
  </si>
  <si>
    <t>Secara efektif mengelola waktu dan sumber daya lain untuk memastikan pekerjaan telah diselesaikan dengan efisien</t>
  </si>
  <si>
    <t>PDCA</t>
  </si>
  <si>
    <t>Menggunakan metode-metode yang tepat dan gaya interpersonal yang fleksibel untuk membantu terbangunnya tim yang kohesif; dengan cara memfasilitasi penyelesaian sasaran-sasaran yang dibuat oleh tim.</t>
  </si>
  <si>
    <t>BUILDING BUSSINESS PARTENERSHIP</t>
  </si>
  <si>
    <t>MENGELOLA TUGAS</t>
  </si>
  <si>
    <t>Memberikan keyakinan terhadap orang lain dan siapa pun didalam organisasi, melalui interaksi dengan orang lain</t>
  </si>
  <si>
    <t>TEAM WORK</t>
  </si>
  <si>
    <t>Menyelesaikan pekerjaan dengan memperhatikan seluruh aspek yang berkaitan, sekecil apapun; menunjukkan perhatian terhadap seluruh aspek pekerjaan; memeriksa prioses dan pekerjaan secara akurat;mengawasi pekerjaan sepanjang waktu</t>
  </si>
  <si>
    <t>MOTIVATION &amp; COMMITMENT</t>
  </si>
  <si>
    <t>Mengasimilasi dan menerapkan informasi baru yang berhubungan dengan pekerjaan secara teratur dan “timing” yang sesuai.</t>
  </si>
  <si>
    <t>LISTEN LEARN &amp; CONTRIBUTE</t>
  </si>
  <si>
    <t>Mempertahankan efektivitas diri ketika menghadapi perubahan besar dalam tugas atau lingkungan pekerjaan; menyesuaikan diri secara efektif dalam struktur, proses, syarat, atau budaya kerja yang baru.</t>
  </si>
  <si>
    <t>ADAPTABILITY &amp; TEAM WORK</t>
  </si>
  <si>
    <t>EFEKTIVITAS PRIBADI</t>
  </si>
  <si>
    <t>KOMPETENSI BY MODUL TRAINNING</t>
  </si>
  <si>
    <t>KELOMPOK KOMPETENSI</t>
  </si>
  <si>
    <t>Membangun Personalitynya dengan baik dalam sebuah kelompok, bisa kelola emosi</t>
  </si>
  <si>
    <t>Leadership</t>
  </si>
  <si>
    <t>Kesempatan menarik orang lain untuk bekerja, menjadi magnet</t>
  </si>
  <si>
    <t>Opportunity</t>
  </si>
  <si>
    <t>Menjadi con toh yang baik bagi orang lain</t>
  </si>
  <si>
    <t>Role Model</t>
  </si>
  <si>
    <t>Growth Mindset yang diimplementasikan melalui 3D, 3P, 3I paperless, Punya ilmu yang mumpuni</t>
  </si>
  <si>
    <t>Breakthrough</t>
  </si>
  <si>
    <t xml:space="preserve">Bagaiamana orang tersebut terkoneksi dalam ekosistem yanga da di Company, lebih menunjukkan koneksi dan relasi. Koneksi lebih pada sisi pekerjaannya, relasi lebih kepada hubungan interpersonal/ relationship </t>
  </si>
  <si>
    <t>Neighborhood</t>
  </si>
  <si>
    <t>Bagaiman Sikap, integritas, Toleransi, empati, ketulusan, baik yang berujung kepada Care &amp; Ownership</t>
  </si>
  <si>
    <t>Attitude</t>
  </si>
  <si>
    <t>Kepercayaan Bahwa di dalam dirinya punya kekuatan</t>
  </si>
  <si>
    <t>Believe</t>
  </si>
  <si>
    <t>SKOR</t>
  </si>
  <si>
    <t>Deskripsi</t>
  </si>
  <si>
    <t>Adjusment Dimensi Baru</t>
  </si>
  <si>
    <t>Code</t>
  </si>
  <si>
    <t>Dimensi yang dibutuhkan</t>
  </si>
  <si>
    <t>Menerapkan dan meningkatkan pengetahuan, keterampilan yang luas atau mendalam untuk mencapai hasil maksimal dalam rangka berperan sebagai seseorang yang efektif dalam bertindak.</t>
  </si>
  <si>
    <t>CHAMPIONING CHANGE</t>
  </si>
  <si>
    <t>Langkah taktis dalam mengambil tindakan untuk mendukung dan  melaksanakan  inisiatif perubahan secara efektif dengan terobosan-terobosan baru</t>
  </si>
  <si>
    <t>Konseptual</t>
  </si>
  <si>
    <t>Ika Yunita Kartikasari, M.Si., M.Psi., Psikolog</t>
  </si>
  <si>
    <t>SIPP: 01/IP:06-09/1991</t>
  </si>
  <si>
    <t>Cluster</t>
  </si>
  <si>
    <t>MBTI</t>
  </si>
  <si>
    <t>INTJ</t>
  </si>
  <si>
    <t>INTP</t>
  </si>
  <si>
    <t>ENTJ</t>
  </si>
  <si>
    <t>ENTP</t>
  </si>
  <si>
    <t>ANALYSTS</t>
  </si>
  <si>
    <t>DIPLOMATS</t>
  </si>
  <si>
    <t>INFJ</t>
  </si>
  <si>
    <t>INFP</t>
  </si>
  <si>
    <t>ENFJ</t>
  </si>
  <si>
    <t>ENFP</t>
  </si>
  <si>
    <t>SENTINELS</t>
  </si>
  <si>
    <t>ISTJ</t>
  </si>
  <si>
    <t>ISFJ</t>
  </si>
  <si>
    <t>ESTJ</t>
  </si>
  <si>
    <t>ESFJ</t>
  </si>
  <si>
    <t>EXPLORERS</t>
  </si>
  <si>
    <t>ISTP</t>
  </si>
  <si>
    <t>ISFP</t>
  </si>
  <si>
    <t>ESTP</t>
  </si>
  <si>
    <t>ESFP</t>
  </si>
  <si>
    <t>Gambar</t>
  </si>
  <si>
    <t>Sifat Umum</t>
  </si>
  <si>
    <t>Setia</t>
  </si>
  <si>
    <t>Bertanggung Jawab</t>
  </si>
  <si>
    <t>•	Belajarlah memahami perasaan &amp; kebutuhan orang lain.
•	Kurangi keinginan untuk mengontrol orang lain atau memerintah mereka untuk menegakkan aturan.
•	Lihatlah lebih banyak sisi positif pada orang lain atau hal lainnya.
•	Terbukalah terhadap perubahan.</t>
  </si>
  <si>
    <t>Pragmatis</t>
  </si>
  <si>
    <t>Artistik</t>
  </si>
  <si>
    <t>•	Berpikiran simpel &amp; praktis, fleksibel, sensitif, ramah, tidak menonjolkan diri, rendah hati pada kemampuannya.
•	Menghindari konflik, tidak memaksakan pendapat atau nilai-nilainya pada orang lain.
•	Biasanya tidak mau memimpin tetapi menjadi pengikut dan pelaksana yang setia.
•	Seringkali santai menyelesaikan sesuatu, karena sangat menikmati apa yang terjadi saat ini.
•	Menunjukkan perhatian lebih banyak melalui tindakan dibandingkan kata-kata.
•	Perfeksionis jika menyukai sesuatu secara mendalam, tampil tenang dan tegar walau dalam keadaan kritis
•	Menilai hidup dengan impian ideal batiniah dan nilai-nilai pribadi</t>
  </si>
  <si>
    <t>•	Terlalu santai dalam menyelesaikan pekerjaan
•	Kurang mampu menampilkan diri dan cenderung kurang memiliki jiwa pemimpin
•	Karena hidunpnya sepenuhnya untuk hari ini, cenderung tidak menyiapkan visi jangka panjang
•	Sensitif dengan kritik sehingga mudah terseinggung dan kecil hati</t>
  </si>
  <si>
    <t>•	Jangan takut pada penolakan dan konflik. Anda tidak perlu menyenangkan semua orang.
•	Coba untuk mulai memikirkan dampak jangka panjang dari keputusan-keputusan kecil di hari ini.
•	Asah dan kembangkan sisi kreatifitas dan seni dalam diri Anda sebagai modal bagus dalam diri.
•	Cobalah untuk lebih terbuka dan mengekspresikan perasaan Anda.</t>
  </si>
  <si>
    <t>Reflektif</t>
  </si>
  <si>
    <t>•	Seimbangkan cara pandang Anda. Jangan hanya melihat sisi negatif &amp; resiko. Namun, lihatlah sisi positif dan peluangnya.
•	Bersabarlah, jangan mudah marah dan menyalahkan orang lain atau situasi.
•	Rileks dan jangan terus menerus berfikir atau menyelesaikan tanggungjawab.</t>
  </si>
  <si>
    <t>Independen</t>
  </si>
  <si>
    <t>•	Belajarlah mengungkapkan emosi &amp; perasaan kepada orang lain.
•	Cobalah untuk lebih terbuka pada dunia luar, banyak bergaul, banyak belajar, banyak membaca, mengunjungi banyak tempat, eksplorasi hal baru, &amp; memperluas wawasan.
•	Hindari perdebatan yang tidak penting.
•	Belajar untuk mengalah pada hal-hal yang kurang penting untuk menang terhadap hal-hal yang lebih penting. 
•	Belajarlah untuk berempati, memberi perhatian dan lebih peka terhadap orang lain.</t>
  </si>
  <si>
    <t>Idealis</t>
  </si>
  <si>
    <t>•	Sangat perhatian dan peka dengan perasaan orang lain. Cenderung idealis dan perfeksionis.
•	Penuh dengan antusiasme dan kesetiaan, tapi biasanya hanya untuk orang dekat.
•	Peduli pada banyak hal terutama pada proses belajar, ide, bahasa dan berbagai proyek mandiri, namun cenderung mengambil terlalu banyak tetapi  menyelesaikannya sebagian.
•	Toleransi, fleksibel dan kemampuan beradaptasi dalam masalah keseharian.
•	Bersahabat, tetapi sering terlalu terlibat terlalu jauh pada apa yang dilakukannya. 
•	Berpikir win-win solution, mempercayai dan mengoptimalkan orang lain.</t>
  </si>
  <si>
    <t>•	Sensitif terhadap kritikan, Tidak sabar dengan hal-hal detail dan rutin
•	Menghindar dari konflik yang mungkin saja dapat berkembang
•	Enggan mengajukan kritikan kepada orang lain dan terkesan menyendiri serta kurang bersahabat.</t>
  </si>
  <si>
    <t>•	Belajarlah menghadapi kritik. Jika baik maka kritik itu bisa membangun Anda, namun jika tidak abaikan saja. Jangan ragu pula untuk bertanya dan minta saran.
•	Belajarlah untuk bersikap tegas. Jangan selalu berperasaan dan menyenangkan orang dengan tindakan baik. Bertindak baik itu berbeda dengan bertindak benar.
•	Jangan terlalu menyalahkan diri dan bersikap terlalu keras pada diri sendiri. Kegagalan adalah hal biasa dan semua orang pernah mengalaminya.
•	Jangan terlalu baik pada orang lain tapi melupakan diri sendiri. Anda juga punya tanggungjawab untuk berbuat baik pada diri sendiri.</t>
  </si>
  <si>
    <t>•	Sangat menghargai intelektualitas dan pengetahuan. Menikmati hal-hal teoritis dan ilmiah. Senang memecahkan masalah dengan logika dan analisa.
•	Diam dan menahan diri. Lebih suka bekerja sendiri. Cenderung kritis, skeptis, mudah curiga dan pesimis.
•	Tidak suka memimpin dan bisa menjadi pengikut yang tidak banyak menuntut.
•	Cenderung memiliki minat yang jelas. Membutuhkan karir dimana minatnya bisa berkembang dan bermanfaat. Jika menemukan sesuatu yang menarik minatnya, ia akan sangat serius dan antusias menekuninya.</t>
  </si>
  <si>
    <t>•	Cermat dalam melihat kelemahan, tetapi segan untuk mengutarakannya
•	Bisa muncul sikap arogan, kurang komunikatif dan tidak mau mendengarkan orang lain
•	Cenderung mempunyai sikap yang dapat menyinggung perasaan orang lain
•	Engga dengan pekerjaan yang detail, kurang minat dengan pekerjaan yang nyata.</t>
  </si>
  <si>
    <t>•	Belajarlah membangun hubungan dengan orang lain. Belajar berempati, mendengar aktif, memberi perhatian dan bertukar pendapat.
•	Relaks. Jangan terlalu banyak berfikir. Nikmati hidup Anda tanpa harus bertanya mengapa dan bagaimana.
•	Cobalah menemukan satu ide, merencanakan dan mewujudkannya. Jangan terlalu sering berganti-ganti ide tetapi tidak satupun yang terwujud.</t>
  </si>
  <si>
    <t>Spontan</t>
  </si>
  <si>
    <t>•	Spontan, Aktif, Enerjik, Cekatan, Cepat, Sigap, Antusias, Fun dan penuh variasi.
•	Komunikator, asertif, to the point, ceplas-ceplos, berkarisma, punya interpersonal skill yang baik.
•	Baik dalam pemecahan masalah langsung di tempat. Mampu menghadapi masalah, konflik dan kritik. Tidak khawatir, menikmati apapun yang terjadi.
•	Cenderung untuk menyukai sesuatu yang mekanistis, kegiatan bersama dan olahraga.
•	Mudah beradaptasi, toleran, pada umumnya konservatif tentang nilai-nilai. Tidak suka penjelasan terlalu panjang. Paling baik dalam hal-hal nyata yang dapat dilakukan.</t>
  </si>
  <si>
    <t>•	Tidak memiliki prioritas
•	Dalam memecahkan masalah tidak sistimatis
•	Kurang perduli dengan perasaan orang lain
•	Tidak memiliki rencana yang matang, segalanya disiapkan secara mendadak
•	Kurang menganggap penting persoalan yang detail.</t>
  </si>
  <si>
    <t>•	Belajarlah memahami perasaan dan pemikiran orang lain terutama saat bicara dengan mereka.
•	Belajarlah untuk sabar, menikmati proses, tidak semua hal bisa dicapai dengan cepat.
•	Sesekali luangkan waktu untuk merenung dan merencanakan masa depan Anda.
•	Cobalah untuk mencatat pengamatan-pengamatan Anda termasuk detailnya.</t>
  </si>
  <si>
    <t>•	Ramah, hangat, enerjik, optimis, antusias, semangat tinggi, fun. 
•	Kemampuan mencari kemungkinan-kemungkinan dan cara-cara baru serta melakukan berbagai hal.
•	Mengkaji hal-hal tertentu dan terus mempertimbangkan pemecahannya.
•	Imaginatif, penuh ide, kreatif, inovatif, mampu beradaptasi dengan beragam situasi dan perubahan.
•	Mampu melakukan apapun yang menarik baginya, cepat memberikan solusi dan cepat membantu orang lain yang memiliki masalah
•	Sering mengandalkan kemampuannya untuk berimprovisasi dari pada menyiapkan terlebih dahulu.
•	Sering menemukan alasan yang menarik untuk menyakinkan  orang lain tentang apa yang diinginkannya.
•	Pandai berkomunikasi, senang bersosialisasi &amp; membawa suasana positif.
•	Mudah membaca perasaan dan kebutuhan orang lain.</t>
  </si>
  <si>
    <t>Inovatif - Kreatif</t>
  </si>
  <si>
    <t>•	Kurangi keinginan untuk mengontrol dan memaksa orang lain.
•	Belajarlah untuk mengontrol emosi dan amarah Anda.
•	Cobalah untuk introspeksi diri dan meluangkan waktu sejenak untuk merenung.
•	Belajarlah untuk lebih sabar dan low profile
•	Belajarlah untuk memahami orang lain.</t>
  </si>
  <si>
    <t>Harmonis</t>
  </si>
  <si>
    <t>•	Hangat, banyak bicara, populer, dilahirkan untuk bekerjasama, suportif dan anggota kelompok yang aktif.
•	Membutuhkan keseimbangan dan baik dalam menciptakan harmoni.
•	Selalu melakukan sesuatu yang manis bagi orang lain. Kerja dengan baik dalam situasi yang mendukung dan memujinya.
•	Santai, easy going, sederhana, tidak berfikir panjang.
•	Teliti dan rajin merawat apa yang ia miliki.</t>
  </si>
  <si>
    <t>•	Kurang begitu tinggi perhatiannya terhadap orang, terkadang kurang memperhatikan diri sendiri
•	Kesulitan meminta pertolongan, kuatir mengecewakan orang lain
•	Susah melemparkan dan menerima kritikan
•	Keputusan atau kesimpulannya terkadang subyektif dan tidak logis dengan pertimbangan perasaan.</t>
  </si>
  <si>
    <t>•	Jangan mengorbankan diri hanya untuk menyenangkan orang lain.
•	Jangan mengukur harga diri Anda dari perlakuan, penghargaan dan pujian orang lain.
•	Mintalah pertimbangan orang lain dalam mengambil keputusan. Belajarlah untuk lebih tegas.
•	Terima tanggungjawab hidup dan belajarlah untuk lebih dewasa. Jangan mengasihani diri sendiri.
•	Hadapi kritik dan konflik, jangan lari.</t>
  </si>
  <si>
    <t>Meyakinkan</t>
  </si>
  <si>
    <t>•	Jangan mengorbankan diri hanya untuk menyenangkan orang lain.
•	Jangan mengukur harga diri Anda dari perlakuan orang lain. Jangan mudah kecewa jika mereka tidak seperti yang Anda inginkan.
•	Belajarlah untuk tegas dalam mengambil keputusan dan siap menghadapi kritik dan konflik.
•	Jangan terlalu bersikap keras terhadap diri sendiri.</t>
  </si>
  <si>
    <t>Optimis</t>
  </si>
  <si>
    <t>Murah Hati</t>
  </si>
  <si>
    <t>Match Criteria</t>
  </si>
  <si>
    <t>Not Match</t>
  </si>
  <si>
    <t>PERSONALITY PROFILE</t>
  </si>
  <si>
    <t>HIGH POINT</t>
  </si>
  <si>
    <t>NEED DEVELOPMENT POINT</t>
  </si>
  <si>
    <t>REMAKS</t>
  </si>
  <si>
    <t xml:space="preserve">•	Visioner, punya perencanaan praktis, &amp; biasanya memiliki ide-ide original serta dorongan kuat untuk mencapainya.
•	Mandiri dan percaya diri.
•	Punya kemampuan analisa yang bagus serta menyederhanakan sesuatu yang rumit dan abstrak menjadi sesuatu yang praktis, mudah difahami &amp; dipraktekkan.
•	Kritis, logis
•	Punya keinginan untuk berkembang serta selalu ingin lebih maju dari orang lain.
</t>
  </si>
  <si>
    <t>•		 Perlu waktu untuk mempercayai suatu proses dengan melihat history keberhasilan terlebih dulu.
•	 Selektif dalam melibatkan orang lain dalam suatu kegiatan,
•	 Perlu orang yang mengingatkan kembali dalam memberikan apresiasi output hasil kerja tim</t>
  </si>
  <si>
    <t>•	Gesit, kreatif, inovatif, cerdik, logis, baik dalam banyak hal.
•	Banyak bicara dan punya kemampuan komunikasi verbal yang baik. 
•	Fleksibel. Punya banyak cara untuk memecahkan masalah dan tantangan.
•		Punya keinginan kuat untuk mengembangkan diri.</t>
  </si>
  <si>
    <t>•	Perlu arahan untuk tindakan taktis dalam menyikapi hal yang sederhana
•	 Lebih suka diberikan contoh dengan metode praktek daripada dengan verbal
•	 Kurang menikmati  proses pekerjaan yang bersifat  rutin
•	Perlu contoh/ role model cara menahan diri agar tidak over dalam berargumentasi</t>
  </si>
  <si>
    <t>•	Tegas, asertif, to the point, jujur terus terang, obyektif, kritis, &amp; punya standard tinggi.
•	Dominan, kuat kemauannya, perfeksionis dan kompetitif.
•	Tangguh, disiplin, dan sangat menghargai komitmen.
•	Berkarisma, komunikasi baik, mampu menggerakkan orang.
•	Berbakat pemimpin.</t>
  </si>
  <si>
    <t>•	Belajarlah untuk relaks. Tidak perlu perfeksionis dan selalu kompetitif dengan semua orang.
•	Ungkapkan perasaan Anda. Menyatakan perasaan bukanlah kelemahan.
•	Belajarlah mengelola emosi Anda. Jangan mudah marah.
•	Belajarlah untuk menghargai dan mengapresiasi orang lain.
•	Jangan menganggap remeh orang lain. Lihat sisi positifnya. Jangan hanya melihat benar dan salah saja.</t>
  </si>
  <si>
    <t>•	 Perlu waktu untuk menikmati proses yang terkadang tidak sesuai dengan idealnya
•	 Masih perlu belajar untuk lebih approach dengan lawan bicara
•	 Perlu waktu untuk mempercayai kemampuan orang lain
•	 Ada kalanya melihat masalah dengan sudut pandangan saklek, sehingga perlu kemampuan lebih luwes dalam mengelolanya</t>
  </si>
  <si>
    <t>•	Cobalah untuk win-win solution.
•	Belajarlah untuk disiplin dan konsisten dan Hindari perdebatan tidak penting.
•	Belajarlah untuk sedikit waspada. Seimbangkan cara pandang Anda agar tidak terlalu optimis dan mengambil resiko yang tidak realistis.
•	Belajarlah untuk memberi perhatian pada perasaan orang lain.</t>
  </si>
  <si>
    <t>•	Perhatian, empati, sensitif &amp; berkomitmen terhadap sebuah hubungan.
•	Sukses karena ketekunan, originalitas dan keinginan kuat untuk melakukan apa saja yang diperlukan termasuk memberikan yg terbaik dalam pekerjaan.
•	Idealis dan memegang teguh prinsip.
•	Visioner, penuh ide, kreatif, suka merenung dan inspiring.
•	Biasanya diikuti dan dihormati karena kejelasan visi serta dedikasi pada hal-hal baik.</t>
  </si>
  <si>
    <t xml:space="preserve">•	 Ada kalanya tidak ingin berselisih sehingga lebih memilih untuk menjauhi hal-hal yang berpotensi konflik
•	Tidak mudah percaya pada informasi yang belum terbukti / cenderung tak meanggapi
•	 Ingin terlihat semua perfeksionis dengan meminimalisir kesalahan
•	Perlu waktu untuk memvalidasi penjelasan orang yang tidak sesuai dengan pandangannya. </t>
  </si>
  <si>
    <t>•	Kreatif, imajinatif, peka, sensitive, loyal.
•	Pandai bergaul, meyakinkan, ramah, fun, populer, simpatik. Responsif pada kritik dan pujian.
•	Menyukai variasi dan tantangan baru.
•	Butuh apresiasi dan penerimaan.</t>
  </si>
  <si>
    <t>• Terkadang perlu ada reminder jadwal yang jelas untuk lebih disiplin terhadap waktu
•	 Kreativitasnya ada kalanya menjadi tidak terstrukur dalam menyelsaikan pekerjaan.
•	Perlu partner yang bisa memberikan kontrol terhadap kualitas hasil kerjanya secara lebih detail
•	Perlu waktu memvalidasi  informasi yang didaptkan sehingga kecepatan mengambil keputusan menjadi terhambat</t>
  </si>
  <si>
    <t xml:space="preserve">•	Belajarlah untuk fokus, disiplin, tegas dan konsisten
•	Belajarlah untuk menghadapi konflik dan kritik.
•	Pikirkan kebutuhan diri sendiri. Jangan melupakannya karena terlalu peduli pada kebutuhan orang lain.
</t>
  </si>
  <si>
    <t>•	 Ada rasa bersalah berlebihan jika mendengar kritik dari orang lain
•	Demi menghindari konflik, hubungan dengan orang lain terkadang kurang apa adanya
•	Empati yang berlebihan,Ada kalanya menjadi terlalu memikirkan kepentingan orang lain diluar kewenangannya
•	 Perlu arahan untuk melihat data-data informasi dan fakta penting yang terkadang ter abaikan</t>
  </si>
  <si>
    <t>•	Serius, tenang, stabil &amp; damai serta Memandang sesuatu dapat diorganisir dengan baik
•	Senang pada fakta, logis, obyektif, praktis &amp; realistis.
•	Task oriented, tekun, teratur, menepati janji, dapat diandalkan &amp; bertanggung jawab.
•	Pendengar yang baik
•	Memegang aturan, standar &amp; prosedur dengan teguh.
•	Punya pendirian sendiri terhadap pencapaian dan mengerjakannya dengan serius dan tidak perduli dengan protes atau gangguang.</t>
  </si>
  <si>
    <t xml:space="preserve">• Adakalanya terfokus di satu bidang sehingga perlu waktu untuk mengerjakan hal lain
•	 Perlu arahan untuk bisa mengakomodir pandangan orang lain yang berbeda dengan dirinya
•	 Terkadang masih ragu dengan ide baru sebelum melihat fakta dan data yang ada
•	 Masih perlu arahan untuk meningkatkan kemampuan mengapresiasi pendapat orang lain
</t>
  </si>
  <si>
    <t xml:space="preserve">•	Penuh pertimbangan, hati-hati, teliti dan akurat.
•	Serius, tenang, stabil 
•	Bekerja untuk memenuhi kewajiban dan pekerja keras
•	Ramah, perhatian pada perasaan &amp; kebutuhan orang lain, setia, kooperatif, pendengar yang baik.
•	Punya kemampuan mengorganisasi, detail, teliti, sangat bertanggungjawab &amp; bisa diandalkan.
•		Cenderung memiliki kemampuan beroganisasi </t>
  </si>
  <si>
    <t>•	Lihat lebih dalam, lebih antusias, &amp; lebih semangat.
•	Belajarlah mengatakan ”tidak”. Jangan menyenangkan semua orang 
•	Jangan terjebak zona nyaman dan rutinitas. Cobalah hal baru. Ada banyak hal menyenangkan yang mungkin belum pernah Anda coba.</t>
  </si>
  <si>
    <t xml:space="preserve">•	 Perlu role model yang bisa memberikan contoh bersikap luwes dalam menghadapi perubahan ditengah jalan
• Masih perlu waktu dalam bersikap tegas terhadap  konsesuensi yang dipilih
•	Kemampuan imajinantifnya memang tidak menonjol sehingga perlu ada bukti atau hal-hal kongkret untuk mempermudah memhami informasi yang diterima
</t>
  </si>
  <si>
    <t>Pemimpin Alami</t>
  </si>
  <si>
    <t>•	Praktis, realistis, berpegang pada fakta, dengan dorongan alamiah untuk bisnis dan mekanistis.
•	Sangat sistematis, procedural dan terencana.
•	Disiplin, on time dan pekerja keras.
•	Tidak tertarik pada hal-halyang tidak relevan baginya, tapi dapat menyesuaikan diri jika diperlukan.
•	Senang mengorganisir sesuatu. Bisa menjadi administrator yang baik jika mereka ingat untuk memperhatikan perasaan dan perspektif orang lain.</t>
  </si>
  <si>
    <t>Disiplin</t>
  </si>
  <si>
    <t>•	 Masih ada pola-pola dalam mengukur orang dengan standar atau menurut persepsinya sendri
•	 Masih perlu arahan dalam mengambil sikap dimana berdampak terhadap orang lain
•	 Terkadang cukup cepat mengambil kesimpulan, namun kurang didukungan informasi yang banyak
•	 Perlu latihan untuk memahami orang lain dari sisi berbeda</t>
  </si>
  <si>
    <t>•	Tenang, pendiam, cenderung  hati-hati, penuh pertimbangan.
•	Logis, rasional, obyektif, mampu mengesampingkan perasaan.
•	Mampu menghadapi perubahan mendadak dengan cepat dan tenang.
•	 Mengobservasi dan menganalisis hidup dengan rasa keingin tahuaan yang tinggi. 
•		Mampu menganalisa, mengorganisir, &amp; mendelegasikan.
•	Biasanya tertarik dengan hubungan sebab akibat, bagaimana dan mengapa sesuatu terjadi.
•	Ketika mengorganisir sesuatu biasanya menggunakan prinsip-prinsip logis.
•	Problem solver yang baik terutama untuk masalah teknis &amp; keadaan mendadak.</t>
  </si>
  <si>
    <t>•	Observasi kehidupan sosial, apa yang membuat marah, cinta, senang, termotivasi &amp; terapkan pada Anda.
•	Belajarlah untuk mengenali perasaan Anda dan mengekspresikannya.
•	Jadilah orang yang lebih terbuka,  eksplorasi ide baru, dan berdiskusi dgn orang lain.
•	Jangan mencari-cari kesalahan orang hanya untuk menyelesaikan masalahnya.
•	Jangan menyimpan informasi yang harusnya dibagi dan belajarlah mempercayakan tanggungjawab pada orang lain.</t>
  </si>
  <si>
    <t>•	 Perlu belajar lebih dalam memahami sesuatu hal merujuk dari awal sehingga mempunyai kesimpulan yang holistik
•	Lebih tertarik menampung pilihan yang ada sehingga terkadang ada keraguan dalam bertindak
•	 Masih ada kesulitan dalam menunjukkan reaksi emosi terhadap sesuatu  hal, perasaan dan perhatiannya karena lebih baik memendam sendiri
•	 Perlu belajar dalam hal konsistensi memonitor suatu proses</t>
  </si>
  <si>
    <t xml:space="preserve">•	Jangan terburu-buru dalam mengambil keputusan. Belajarlah untuk fokus dan tidak mudah berubah-ubah terutama untuk hal yang penting.
•	Jangan menyenangkan semua orang. Begitu pula sebaliknya, tidak semua orang bisa menyenangkan Anda.
•	Belajarlah menghadapi kritik dan konflik. Jangan lari.
</t>
  </si>
  <si>
    <t>•Mudah berteman, bersahabat, sangat sosial, ramah, hangat, &amp; menyenangkan.
•	Biasanya cepat mendapatkan informasi dan menikmati informasi tersebut karena kesukaannya membaca.
•	Mampu membuat usaha yang sistimatis untuk mencapai sasaran pada waktunya dan berorientasi jangka panjang serta Optimis, ceria, antusias, fun, menghibur, suka menjadi perhatian.
•	Punya interpersonal skill yang baik, murah hati, mudah simpatik dan mengenali perasaan orang lain. Menghindari konflik dan menjaga keharmonisan suatu hubungan.
•		Sangat baik dalam keadaan yang membutuhkan common sense, tindakan cepat dan ketrampilan praktis.</t>
  </si>
  <si>
    <t>•	 Ada kecenderungan mempunyai style yang santai/ easy going sehingga bisa menimbulkan persepsi kurang serius
•	 Masih perlu sosok yang memberikan bukti atau fakta perihal aturan atauran tegas dan konsekuensi logis jika dilanggar
•	 Ada kalanya terlihat sebagai  pribadi yang kurang disiplin terhadap target sehingga masih perlu tools untuk reminder
•	 Perlu diberikan arahan lebih bagaimana cara mendelegasikan tugas secara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</si>
</sst>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_(* #,##0_);_(* \(#,##0\);_(* \-_);_(@_)"/>
    <numFmt numFmtId="165" formatCode="#,##0\ ;\(#,##0\)"/>
    <numFmt numFmtId="166" formatCode="@* &quot;:&quot;"/>
    <numFmt numFmtId="167" formatCode="#,##0.0"/>
    <numFmt numFmtId="168" formatCode="#,##0.0_ ;\-#,##0.0\ "/>
    <numFmt numFmtId="169" formatCode="0.0"/>
  </numFmts>
  <fonts count="63"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0"/>
      <name val="Arial"/>
      <family val="2"/>
      <charset val="1"/>
    </font>
    <font>
      <i/>
      <sz val="11"/>
      <color indexed="23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5"/>
      <color indexed="62"/>
      <name val="Calibri"/>
      <family val="2"/>
      <charset val="134"/>
    </font>
    <font>
      <b/>
      <sz val="15"/>
      <color indexed="48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62"/>
      <name val="Calibri"/>
      <family val="2"/>
      <charset val="134"/>
    </font>
    <font>
      <b/>
      <sz val="13"/>
      <color indexed="48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1"/>
      <color indexed="48"/>
      <name val="Calibri"/>
      <family val="2"/>
      <charset val="134"/>
    </font>
    <font>
      <b/>
      <sz val="11"/>
      <color indexed="56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48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34"/>
    </font>
    <font>
      <b/>
      <sz val="18"/>
      <color indexed="62"/>
      <name val="Cambria"/>
      <family val="2"/>
      <charset val="134"/>
    </font>
    <font>
      <b/>
      <sz val="18"/>
      <color indexed="48"/>
      <name val="Cambria"/>
      <family val="2"/>
      <charset val="134"/>
    </font>
    <font>
      <b/>
      <sz val="18"/>
      <color indexed="56"/>
      <name val="Cambria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10"/>
      <name val="Calibri"/>
      <family val="2"/>
      <charset val="134"/>
    </font>
    <font>
      <b/>
      <sz val="11"/>
      <color indexed="8"/>
      <name val="Cambria"/>
      <family val="1"/>
    </font>
    <font>
      <sz val="11"/>
      <color indexed="8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8"/>
      <name val="Calibri"/>
      <family val="2"/>
      <charset val="1"/>
    </font>
    <font>
      <sz val="11"/>
      <color theme="0"/>
      <name val="Cambria"/>
      <family val="1"/>
    </font>
    <font>
      <b/>
      <sz val="11"/>
      <color theme="3" tint="-0.499984740745262"/>
      <name val="Cambria"/>
      <family val="1"/>
    </font>
    <font>
      <sz val="11"/>
      <color theme="3" tint="-0.499984740745262"/>
      <name val="Cambria"/>
      <family val="1"/>
    </font>
    <font>
      <u/>
      <sz val="11"/>
      <color indexed="8"/>
      <name val="Cambria"/>
      <family val="1"/>
    </font>
    <font>
      <u/>
      <sz val="11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sz val="11"/>
      <color theme="3" tint="-0.499984740745262"/>
      <name val="Calibri"/>
      <family val="2"/>
      <scheme val="minor"/>
    </font>
    <font>
      <b/>
      <u/>
      <sz val="12"/>
      <color theme="3" tint="-0.499984740745262"/>
      <name val="Cambria"/>
      <family val="1"/>
    </font>
    <font>
      <b/>
      <sz val="24"/>
      <color theme="3" tint="-0.499984740745262"/>
      <name val="Calibri"/>
      <family val="2"/>
      <scheme val="minor"/>
    </font>
    <font>
      <b/>
      <sz val="12"/>
      <color theme="3" tint="-0.499984740745262"/>
      <name val="Cambria"/>
      <family val="1"/>
    </font>
    <font>
      <u/>
      <sz val="12"/>
      <color theme="3" tint="-0.499984740745262"/>
      <name val="Cambria"/>
      <family val="1"/>
    </font>
    <font>
      <b/>
      <sz val="20"/>
      <color theme="3" tint="-0.499984740745262"/>
      <name val="Cambria"/>
      <family val="1"/>
    </font>
    <font>
      <b/>
      <sz val="20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charset val="1"/>
    </font>
    <font>
      <sz val="11"/>
      <color rgb="FF202124"/>
      <name val="Cambria"/>
      <family val="1"/>
    </font>
    <font>
      <sz val="28"/>
      <color indexed="8"/>
      <name val="Cambria"/>
      <family val="1"/>
    </font>
    <font>
      <sz val="11"/>
      <color rgb="FF000000"/>
      <name val="Cambria"/>
      <family val="1"/>
    </font>
    <font>
      <b/>
      <sz val="12"/>
      <color theme="8" tint="-0.249977111117893"/>
      <name val="Cambria"/>
      <family val="1"/>
    </font>
    <font>
      <b/>
      <sz val="14"/>
      <color theme="3" tint="-0.249977111117893"/>
      <name val="Cambria"/>
      <family val="1"/>
    </font>
    <font>
      <b/>
      <sz val="16"/>
      <color theme="3" tint="-0.249977111117893"/>
      <name val="Cambria"/>
      <family val="1"/>
    </font>
    <font>
      <b/>
      <sz val="11"/>
      <color theme="3" tint="-0.249977111117893"/>
      <name val="Cambria"/>
      <family val="1"/>
    </font>
    <font>
      <b/>
      <sz val="14"/>
      <color indexed="8"/>
      <name val="Cambria"/>
      <family val="1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50"/>
        <bgColor indexed="3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13"/>
        <bgColor indexed="51"/>
      </patternFill>
    </fill>
    <fill>
      <patternFill patternType="solid">
        <fgColor indexed="24"/>
        <bgColor indexed="46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1"/>
        <bgColor indexed="38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25"/>
        <bgColor indexed="61"/>
      </patternFill>
    </fill>
    <fill>
      <patternFill patternType="solid">
        <fgColor indexed="55"/>
        <bgColor indexed="19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9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thin">
        <color theme="3" tint="-0.499984740745262"/>
      </left>
      <right/>
      <top style="thin">
        <color theme="3" tint="-0.499984740745262"/>
      </top>
      <bottom/>
      <diagonal/>
    </border>
    <border>
      <left/>
      <right/>
      <top style="thin">
        <color theme="3" tint="-0.499984740745262"/>
      </top>
      <bottom/>
      <diagonal/>
    </border>
    <border>
      <left/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/>
      <top/>
      <bottom/>
      <diagonal/>
    </border>
    <border>
      <left/>
      <right style="thin">
        <color theme="3" tint="-0.499984740745262"/>
      </right>
      <top/>
      <bottom/>
      <diagonal/>
    </border>
    <border>
      <left style="thin">
        <color theme="3" tint="-0.499984740745262"/>
      </left>
      <right/>
      <top/>
      <bottom style="thin">
        <color theme="3" tint="-0.499984740745262"/>
      </bottom>
      <diagonal/>
    </border>
    <border>
      <left/>
      <right/>
      <top/>
      <bottom style="thin">
        <color theme="3" tint="-0.499984740745262"/>
      </bottom>
      <diagonal/>
    </border>
    <border>
      <left/>
      <right style="thin">
        <color theme="3" tint="-0.499984740745262"/>
      </right>
      <top/>
      <bottom style="thin">
        <color theme="3" tint="-0.499984740745262"/>
      </bottom>
      <diagonal/>
    </border>
    <border>
      <left style="thin">
        <color theme="3" tint="-0.499984740745262"/>
      </left>
      <right/>
      <top/>
      <bottom style="hair">
        <color theme="3" tint="-0.499984740745262"/>
      </bottom>
      <diagonal/>
    </border>
    <border>
      <left/>
      <right/>
      <top/>
      <bottom style="hair">
        <color theme="3" tint="-0.499984740745262"/>
      </bottom>
      <diagonal/>
    </border>
    <border>
      <left/>
      <right style="thin">
        <color theme="3" tint="-0.499984740745262"/>
      </right>
      <top/>
      <bottom style="hair">
        <color theme="3" tint="-0.499984740745262"/>
      </bottom>
      <diagonal/>
    </border>
    <border>
      <left style="thin">
        <color theme="3" tint="-0.499984740745262"/>
      </left>
      <right/>
      <top style="hair">
        <color theme="3" tint="-0.499984740745262"/>
      </top>
      <bottom style="hair">
        <color theme="3" tint="-0.499984740745262"/>
      </bottom>
      <diagonal/>
    </border>
    <border>
      <left/>
      <right/>
      <top style="hair">
        <color theme="3" tint="-0.499984740745262"/>
      </top>
      <bottom style="hair">
        <color theme="3" tint="-0.499984740745262"/>
      </bottom>
      <diagonal/>
    </border>
    <border>
      <left/>
      <right style="thin">
        <color theme="3" tint="-0.499984740745262"/>
      </right>
      <top style="hair">
        <color theme="3" tint="-0.499984740745262"/>
      </top>
      <bottom style="hair">
        <color theme="3" tint="-0.499984740745262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6"/>
      </left>
      <right/>
      <top/>
      <bottom/>
      <diagonal/>
    </border>
    <border>
      <left style="thin">
        <color theme="3" tint="-0.24994659260841701"/>
      </left>
      <right style="hair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theme="3" tint="-0.24994659260841701"/>
      </left>
      <right style="hair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6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/>
      <right style="hair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hair">
        <color theme="3" tint="-0.24994659260841701"/>
      </left>
      <right style="thin">
        <color theme="3" tint="-0.24994659260841701"/>
      </right>
      <top style="thin">
        <color theme="3" tint="-0.24994659260841701"/>
      </top>
      <bottom/>
      <diagonal/>
    </border>
    <border>
      <left style="hair">
        <color theme="3" tint="-0.24994659260841701"/>
      </left>
      <right style="thin">
        <color theme="3" tint="-0.24994659260841701"/>
      </right>
      <top/>
      <bottom/>
      <diagonal/>
    </border>
    <border>
      <left style="hair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hair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hair">
        <color theme="3" tint="-0.24994659260841701"/>
      </right>
      <top style="thin">
        <color theme="3" tint="-0.24994659260841701"/>
      </top>
      <bottom/>
      <diagonal/>
    </border>
    <border>
      <left style="hair">
        <color theme="3" tint="-0.24994659260841701"/>
      </left>
      <right style="hair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 style="hair">
        <color theme="3" tint="-0.24994659260841701"/>
      </right>
      <top/>
      <bottom/>
      <diagonal/>
    </border>
    <border>
      <left style="hair">
        <color theme="3" tint="-0.24994659260841701"/>
      </left>
      <right style="hair">
        <color theme="3" tint="-0.24994659260841701"/>
      </right>
      <top/>
      <bottom/>
      <diagonal/>
    </border>
    <border>
      <left style="thin">
        <color theme="3" tint="-0.24994659260841701"/>
      </left>
      <right style="hair">
        <color theme="3" tint="-0.24994659260841701"/>
      </right>
      <top/>
      <bottom style="thin">
        <color theme="3" tint="-0.24994659260841701"/>
      </bottom>
      <diagonal/>
    </border>
    <border>
      <left style="hair">
        <color theme="3" tint="-0.24994659260841701"/>
      </left>
      <right style="hair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hair">
        <color theme="3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6">
    <xf numFmtId="0" fontId="0" fillId="0" borderId="0"/>
    <xf numFmtId="164" fontId="1" fillId="0" borderId="0" applyFill="0" applyBorder="0" applyAlignment="0" applyProtection="0"/>
    <xf numFmtId="164" fontId="3" fillId="0" borderId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9" fontId="3" fillId="0" borderId="0" applyFill="0" applyBorder="0" applyAlignment="0" applyProtection="0"/>
    <xf numFmtId="9" fontId="1" fillId="0" borderId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6" borderId="0" applyNumberFormat="0" applyBorder="0" applyAlignment="0" applyProtection="0"/>
    <xf numFmtId="0" fontId="5" fillId="1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2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6" borderId="0" applyNumberFormat="0" applyBorder="0" applyAlignment="0" applyProtection="0"/>
    <xf numFmtId="0" fontId="6" fillId="1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2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1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16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2" borderId="5" applyNumberFormat="0" applyAlignment="0" applyProtection="0"/>
    <xf numFmtId="0" fontId="8" fillId="3" borderId="5" applyNumberFormat="0" applyAlignment="0" applyProtection="0"/>
    <xf numFmtId="0" fontId="8" fillId="2" borderId="5" applyNumberFormat="0" applyAlignment="0" applyProtection="0"/>
    <xf numFmtId="0" fontId="8" fillId="2" borderId="5" applyNumberFormat="0" applyAlignment="0" applyProtection="0"/>
    <xf numFmtId="0" fontId="8" fillId="2" borderId="5" applyNumberFormat="0" applyAlignment="0" applyProtection="0"/>
    <xf numFmtId="0" fontId="8" fillId="2" borderId="5" applyNumberFormat="0" applyAlignment="0" applyProtection="0"/>
    <xf numFmtId="0" fontId="8" fillId="2" borderId="5" applyNumberFormat="0" applyAlignment="0" applyProtection="0"/>
    <xf numFmtId="0" fontId="8" fillId="2" borderId="5" applyNumberFormat="0" applyAlignment="0" applyProtection="0"/>
    <xf numFmtId="0" fontId="8" fillId="14" borderId="5" applyNumberFormat="0" applyAlignment="0" applyProtection="0"/>
    <xf numFmtId="0" fontId="8" fillId="14" borderId="5" applyNumberFormat="0" applyAlignment="0" applyProtection="0"/>
    <xf numFmtId="0" fontId="9" fillId="32" borderId="6" applyNumberFormat="0" applyAlignment="0" applyProtection="0"/>
    <xf numFmtId="0" fontId="9" fillId="2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0" fontId="9" fillId="32" borderId="6" applyNumberFormat="0" applyAlignment="0" applyProtection="0"/>
    <xf numFmtId="165" fontId="2" fillId="0" borderId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6" fillId="0" borderId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9" borderId="5" applyNumberFormat="0" applyAlignment="0" applyProtection="0"/>
    <xf numFmtId="0" fontId="22" fillId="9" borderId="5" applyNumberFormat="0" applyAlignment="0" applyProtection="0"/>
    <xf numFmtId="0" fontId="23" fillId="9" borderId="5" applyNumberFormat="0" applyAlignment="0" applyProtection="0"/>
    <xf numFmtId="0" fontId="23" fillId="9" borderId="5" applyNumberFormat="0" applyAlignment="0" applyProtection="0"/>
    <xf numFmtId="0" fontId="23" fillId="9" borderId="5" applyNumberFormat="0" applyAlignment="0" applyProtection="0"/>
    <xf numFmtId="0" fontId="23" fillId="9" borderId="5" applyNumberFormat="0" applyAlignment="0" applyProtection="0"/>
    <xf numFmtId="0" fontId="23" fillId="9" borderId="5" applyNumberFormat="0" applyAlignment="0" applyProtection="0"/>
    <xf numFmtId="0" fontId="23" fillId="9" borderId="5" applyNumberFormat="0" applyAlignment="0" applyProtection="0"/>
    <xf numFmtId="0" fontId="22" fillId="9" borderId="5" applyNumberFormat="0" applyAlignment="0" applyProtection="0"/>
    <xf numFmtId="0" fontId="22" fillId="9" borderId="5" applyNumberFormat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3" fillId="0" borderId="0"/>
    <xf numFmtId="0" fontId="2" fillId="11" borderId="14" applyNumberFormat="0" applyAlignment="0" applyProtection="0"/>
    <xf numFmtId="0" fontId="2" fillId="11" borderId="15" applyNumberFormat="0" applyAlignment="0" applyProtection="0"/>
    <xf numFmtId="0" fontId="2" fillId="11" borderId="14" applyNumberFormat="0" applyAlignment="0" applyProtection="0"/>
    <xf numFmtId="0" fontId="2" fillId="11" borderId="14" applyNumberFormat="0" applyAlignment="0" applyProtection="0"/>
    <xf numFmtId="0" fontId="2" fillId="11" borderId="14" applyNumberFormat="0" applyAlignment="0" applyProtection="0"/>
    <xf numFmtId="0" fontId="2" fillId="11" borderId="14" applyNumberFormat="0" applyAlignment="0" applyProtection="0"/>
    <xf numFmtId="0" fontId="2" fillId="11" borderId="14" applyNumberFormat="0" applyAlignment="0" applyProtection="0"/>
    <xf numFmtId="0" fontId="2" fillId="11" borderId="14" applyNumberFormat="0" applyAlignment="0" applyProtection="0"/>
    <xf numFmtId="0" fontId="5" fillId="11" borderId="14" applyNumberFormat="0" applyAlignment="0" applyProtection="0"/>
    <xf numFmtId="0" fontId="5" fillId="11" borderId="14" applyNumberFormat="0" applyAlignment="0" applyProtection="0"/>
    <xf numFmtId="0" fontId="27" fillId="2" borderId="16" applyNumberFormat="0" applyAlignment="0" applyProtection="0"/>
    <xf numFmtId="0" fontId="27" fillId="3" borderId="16" applyNumberFormat="0" applyAlignment="0" applyProtection="0"/>
    <xf numFmtId="0" fontId="27" fillId="2" borderId="16" applyNumberFormat="0" applyAlignment="0" applyProtection="0"/>
    <xf numFmtId="0" fontId="27" fillId="2" borderId="16" applyNumberFormat="0" applyAlignment="0" applyProtection="0"/>
    <xf numFmtId="0" fontId="27" fillId="2" borderId="16" applyNumberFormat="0" applyAlignment="0" applyProtection="0"/>
    <xf numFmtId="0" fontId="27" fillId="2" borderId="16" applyNumberFormat="0" applyAlignment="0" applyProtection="0"/>
    <xf numFmtId="0" fontId="27" fillId="2" borderId="16" applyNumberFormat="0" applyAlignment="0" applyProtection="0"/>
    <xf numFmtId="0" fontId="27" fillId="2" borderId="16" applyNumberFormat="0" applyAlignment="0" applyProtection="0"/>
    <xf numFmtId="0" fontId="27" fillId="14" borderId="16" applyNumberFormat="0" applyAlignment="0" applyProtection="0"/>
    <xf numFmtId="0" fontId="27" fillId="14" borderId="16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7" applyNumberFormat="0" applyFill="0" applyAlignment="0" applyProtection="0"/>
    <xf numFmtId="0" fontId="31" fillId="0" borderId="18" applyNumberFormat="0" applyFill="0" applyAlignment="0" applyProtection="0"/>
    <xf numFmtId="0" fontId="31" fillId="0" borderId="1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50">
    <xf numFmtId="0" fontId="0" fillId="0" borderId="0" xfId="0"/>
    <xf numFmtId="14" fontId="3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5" fillId="0" borderId="0" xfId="0" applyFont="1" applyAlignment="1">
      <alignment horizontal="left"/>
    </xf>
    <xf numFmtId="0" fontId="35" fillId="0" borderId="0" xfId="0" applyFont="1"/>
    <xf numFmtId="0" fontId="35" fillId="0" borderId="0" xfId="0" applyFont="1" applyAlignment="1">
      <alignment horizontal="left" wrapText="1"/>
    </xf>
    <xf numFmtId="0" fontId="35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7" fillId="0" borderId="0" xfId="7" applyFont="1"/>
    <xf numFmtId="0" fontId="34" fillId="0" borderId="0" xfId="0" applyFont="1"/>
    <xf numFmtId="0" fontId="34" fillId="0" borderId="0" xfId="0" applyFont="1" applyAlignment="1">
      <alignment horizontal="center"/>
    </xf>
    <xf numFmtId="0" fontId="37" fillId="0" borderId="0" xfId="7" applyFont="1" applyAlignment="1">
      <alignment horizontal="left"/>
    </xf>
    <xf numFmtId="0" fontId="37" fillId="0" borderId="0" xfId="7" applyFont="1" applyAlignment="1">
      <alignment horizontal="left" wrapText="1"/>
    </xf>
    <xf numFmtId="0" fontId="35" fillId="0" borderId="0" xfId="480" applyNumberFormat="1" applyFont="1" applyBorder="1" applyAlignment="1">
      <alignment horizontal="left" wrapText="1"/>
    </xf>
    <xf numFmtId="167" fontId="34" fillId="0" borderId="0" xfId="0" applyNumberFormat="1" applyFont="1" applyAlignment="1">
      <alignment horizontal="center"/>
    </xf>
    <xf numFmtId="169" fontId="34" fillId="0" borderId="0" xfId="0" applyNumberFormat="1" applyFont="1" applyAlignment="1">
      <alignment horizontal="center"/>
    </xf>
    <xf numFmtId="0" fontId="34" fillId="0" borderId="0" xfId="7" applyFont="1" applyAlignment="1">
      <alignment horizontal="center"/>
    </xf>
    <xf numFmtId="0" fontId="34" fillId="0" borderId="0" xfId="0" applyFont="1" applyAlignment="1">
      <alignment wrapText="1"/>
    </xf>
    <xf numFmtId="0" fontId="41" fillId="0" borderId="0" xfId="7" applyFont="1" applyAlignment="1">
      <alignment vertical="center"/>
    </xf>
    <xf numFmtId="0" fontId="42" fillId="0" borderId="0" xfId="0" applyFont="1"/>
    <xf numFmtId="0" fontId="49" fillId="0" borderId="0" xfId="482" applyFont="1" applyAlignment="1">
      <alignment vertical="center"/>
    </xf>
    <xf numFmtId="0" fontId="42" fillId="0" borderId="0" xfId="7" applyFont="1" applyAlignment="1">
      <alignment vertical="center"/>
    </xf>
    <xf numFmtId="166" fontId="41" fillId="0" borderId="0" xfId="7" applyNumberFormat="1" applyFont="1" applyAlignment="1">
      <alignment horizontal="right" vertical="center" wrapText="1"/>
    </xf>
    <xf numFmtId="0" fontId="48" fillId="0" borderId="0" xfId="7" applyFont="1" applyAlignment="1">
      <alignment horizontal="center" vertical="center"/>
    </xf>
    <xf numFmtId="0" fontId="47" fillId="0" borderId="0" xfId="482" applyFont="1"/>
    <xf numFmtId="166" fontId="50" fillId="0" borderId="0" xfId="0" applyNumberFormat="1" applyFont="1" applyAlignment="1">
      <alignment vertical="center" wrapText="1"/>
    </xf>
    <xf numFmtId="0" fontId="42" fillId="0" borderId="0" xfId="0" applyFont="1" applyAlignment="1">
      <alignment wrapText="1"/>
    </xf>
    <xf numFmtId="0" fontId="53" fillId="0" borderId="0" xfId="482" applyFont="1" applyAlignment="1">
      <alignment vertical="center" wrapText="1"/>
    </xf>
    <xf numFmtId="0" fontId="42" fillId="0" borderId="0" xfId="0" applyFont="1" applyAlignment="1">
      <alignment vertical="center"/>
    </xf>
    <xf numFmtId="0" fontId="41" fillId="0" borderId="0" xfId="0" applyFont="1" applyAlignment="1">
      <alignment horizontal="center" wrapText="1"/>
    </xf>
    <xf numFmtId="9" fontId="42" fillId="0" borderId="0" xfId="8" applyFont="1" applyFill="1" applyBorder="1" applyAlignment="1" applyProtection="1">
      <alignment horizontal="center"/>
    </xf>
    <xf numFmtId="9" fontId="41" fillId="0" borderId="0" xfId="8" applyFont="1" applyFill="1" applyBorder="1" applyAlignment="1" applyProtection="1">
      <alignment vertical="center"/>
    </xf>
    <xf numFmtId="1" fontId="41" fillId="0" borderId="0" xfId="0" applyNumberFormat="1" applyFont="1" applyAlignment="1">
      <alignment horizontal="center" wrapText="1"/>
    </xf>
    <xf numFmtId="166" fontId="42" fillId="0" borderId="0" xfId="0" applyNumberFormat="1" applyFont="1" applyAlignment="1">
      <alignment wrapText="1"/>
    </xf>
    <xf numFmtId="167" fontId="41" fillId="0" borderId="0" xfId="0" applyNumberFormat="1" applyFont="1" applyAlignment="1">
      <alignment horizontal="right" vertical="center"/>
    </xf>
    <xf numFmtId="0" fontId="41" fillId="0" borderId="0" xfId="0" applyFont="1" applyAlignment="1">
      <alignment horizontal="right" vertical="center"/>
    </xf>
    <xf numFmtId="0" fontId="42" fillId="0" borderId="0" xfId="0" applyFont="1" applyAlignment="1">
      <alignment horizontal="left"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54" fillId="0" borderId="0" xfId="0" applyFont="1"/>
    <xf numFmtId="0" fontId="41" fillId="0" borderId="33" xfId="0" applyFont="1" applyBorder="1" applyAlignment="1">
      <alignment vertical="center" wrapText="1"/>
    </xf>
    <xf numFmtId="0" fontId="41" fillId="0" borderId="34" xfId="0" applyFont="1" applyBorder="1" applyAlignment="1">
      <alignment horizontal="center" vertical="center"/>
    </xf>
    <xf numFmtId="1" fontId="41" fillId="0" borderId="34" xfId="0" applyNumberFormat="1" applyFont="1" applyBorder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36" xfId="0" applyFont="1" applyBorder="1" applyAlignment="1">
      <alignment vertical="center" wrapText="1"/>
    </xf>
    <xf numFmtId="3" fontId="42" fillId="0" borderId="37" xfId="0" applyNumberFormat="1" applyFont="1" applyBorder="1" applyAlignment="1">
      <alignment horizontal="center" vertical="center"/>
    </xf>
    <xf numFmtId="0" fontId="42" fillId="0" borderId="38" xfId="8" applyNumberFormat="1" applyFont="1" applyFill="1" applyBorder="1" applyAlignment="1" applyProtection="1">
      <alignment horizontal="center" vertical="center"/>
    </xf>
    <xf numFmtId="0" fontId="42" fillId="0" borderId="39" xfId="0" applyFont="1" applyBorder="1" applyAlignment="1">
      <alignment vertical="center" wrapText="1"/>
    </xf>
    <xf numFmtId="3" fontId="42" fillId="0" borderId="40" xfId="0" applyNumberFormat="1" applyFont="1" applyBorder="1" applyAlignment="1">
      <alignment horizontal="center" vertical="center"/>
    </xf>
    <xf numFmtId="0" fontId="42" fillId="0" borderId="41" xfId="8" applyNumberFormat="1" applyFont="1" applyFill="1" applyBorder="1" applyAlignment="1" applyProtection="1">
      <alignment horizontal="center" vertical="center"/>
    </xf>
    <xf numFmtId="14" fontId="51" fillId="0" borderId="0" xfId="0" applyNumberFormat="1" applyFont="1" applyAlignment="1">
      <alignment horizontal="left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/>
    </xf>
    <xf numFmtId="49" fontId="41" fillId="34" borderId="31" xfId="0" applyNumberFormat="1" applyFont="1" applyFill="1" applyBorder="1" applyAlignment="1">
      <alignment horizontal="center" vertical="center" wrapText="1"/>
    </xf>
    <xf numFmtId="49" fontId="41" fillId="34" borderId="0" xfId="0" applyNumberFormat="1" applyFont="1" applyFill="1" applyAlignment="1">
      <alignment horizontal="center" vertical="center"/>
    </xf>
    <xf numFmtId="49" fontId="41" fillId="34" borderId="32" xfId="0" applyNumberFormat="1" applyFont="1" applyFill="1" applyBorder="1" applyAlignment="1">
      <alignment horizontal="center" vertical="center"/>
    </xf>
    <xf numFmtId="0" fontId="38" fillId="33" borderId="0" xfId="0" applyFont="1" applyFill="1" applyAlignment="1">
      <alignment horizontal="center" vertical="center" wrapText="1"/>
    </xf>
    <xf numFmtId="0" fontId="38" fillId="33" borderId="0" xfId="0" applyFont="1" applyFill="1" applyAlignment="1">
      <alignment horizontal="left" vertical="center" wrapText="1"/>
    </xf>
    <xf numFmtId="0" fontId="34" fillId="0" borderId="0" xfId="0" applyFont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1" fontId="41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8" fillId="33" borderId="0" xfId="7" applyFont="1" applyFill="1" applyAlignment="1">
      <alignment horizontal="center" vertical="center" wrapText="1"/>
    </xf>
    <xf numFmtId="0" fontId="40" fillId="33" borderId="0" xfId="0" applyFont="1" applyFill="1" applyAlignment="1">
      <alignment horizontal="center" vertical="center" wrapText="1"/>
    </xf>
    <xf numFmtId="0" fontId="38" fillId="33" borderId="43" xfId="7" applyFont="1" applyFill="1" applyBorder="1" applyAlignment="1">
      <alignment horizontal="center" vertical="center" wrapText="1"/>
    </xf>
    <xf numFmtId="0" fontId="38" fillId="33" borderId="44" xfId="7" applyFont="1" applyFill="1" applyBorder="1" applyAlignment="1">
      <alignment horizontal="center" vertical="center" wrapText="1"/>
    </xf>
    <xf numFmtId="0" fontId="40" fillId="33" borderId="45" xfId="0" applyFont="1" applyFill="1" applyBorder="1" applyAlignment="1">
      <alignment horizontal="center" vertical="center" wrapText="1"/>
    </xf>
    <xf numFmtId="0" fontId="40" fillId="33" borderId="46" xfId="0" applyFont="1" applyFill="1" applyBorder="1" applyAlignment="1">
      <alignment horizontal="center" vertical="center" wrapText="1"/>
    </xf>
    <xf numFmtId="0" fontId="34" fillId="0" borderId="44" xfId="0" applyFont="1" applyBorder="1" applyAlignment="1">
      <alignment horizontal="center"/>
    </xf>
    <xf numFmtId="0" fontId="34" fillId="0" borderId="45" xfId="0" applyFont="1" applyBorder="1" applyAlignment="1">
      <alignment horizontal="center"/>
    </xf>
    <xf numFmtId="0" fontId="34" fillId="0" borderId="46" xfId="0" applyFont="1" applyBorder="1"/>
    <xf numFmtId="0" fontId="34" fillId="0" borderId="46" xfId="0" applyFont="1" applyBorder="1" applyAlignment="1">
      <alignment horizontal="center"/>
    </xf>
    <xf numFmtId="0" fontId="42" fillId="34" borderId="42" xfId="0" applyFont="1" applyFill="1" applyBorder="1" applyAlignment="1">
      <alignment horizontal="left" vertical="center" wrapText="1"/>
    </xf>
    <xf numFmtId="0" fontId="42" fillId="34" borderId="42" xfId="0" applyFont="1" applyFill="1" applyBorder="1" applyAlignment="1">
      <alignment vertical="center" wrapText="1"/>
    </xf>
    <xf numFmtId="0" fontId="41" fillId="34" borderId="43" xfId="7" applyFont="1" applyFill="1" applyBorder="1" applyAlignment="1">
      <alignment horizontal="center" vertical="center" wrapText="1"/>
    </xf>
    <xf numFmtId="0" fontId="41" fillId="34" borderId="47" xfId="7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4" fillId="0" borderId="48" xfId="0" applyFont="1" applyBorder="1" applyAlignment="1">
      <alignment wrapText="1"/>
    </xf>
    <xf numFmtId="0" fontId="34" fillId="0" borderId="49" xfId="0" applyFont="1" applyBorder="1" applyAlignment="1">
      <alignment vertical="center" wrapText="1"/>
    </xf>
    <xf numFmtId="0" fontId="35" fillId="0" borderId="51" xfId="0" applyFont="1" applyBorder="1" applyAlignment="1">
      <alignment horizontal="justify" vertical="center" wrapText="1"/>
    </xf>
    <xf numFmtId="0" fontId="35" fillId="0" borderId="52" xfId="0" applyFont="1" applyBorder="1" applyAlignment="1">
      <alignment vertical="center" wrapText="1"/>
    </xf>
    <xf numFmtId="0" fontId="35" fillId="8" borderId="51" xfId="0" applyFont="1" applyFill="1" applyBorder="1" applyAlignment="1">
      <alignment horizontal="justify" vertical="center" wrapText="1"/>
    </xf>
    <xf numFmtId="0" fontId="35" fillId="8" borderId="52" xfId="0" applyFont="1" applyFill="1" applyBorder="1" applyAlignment="1">
      <alignment vertical="center" wrapText="1"/>
    </xf>
    <xf numFmtId="0" fontId="35" fillId="0" borderId="51" xfId="0" applyFont="1" applyBorder="1" applyAlignment="1">
      <alignment vertical="center"/>
    </xf>
    <xf numFmtId="0" fontId="57" fillId="0" borderId="51" xfId="0" applyFont="1" applyBorder="1" applyAlignment="1">
      <alignment horizontal="justify" vertical="center" wrapText="1"/>
    </xf>
    <xf numFmtId="0" fontId="35" fillId="37" borderId="52" xfId="0" applyFont="1" applyFill="1" applyBorder="1" applyAlignment="1">
      <alignment vertical="center" wrapText="1"/>
    </xf>
    <xf numFmtId="0" fontId="35" fillId="0" borderId="54" xfId="0" applyFont="1" applyBorder="1" applyAlignment="1">
      <alignment horizontal="justify" vertical="center" wrapText="1"/>
    </xf>
    <xf numFmtId="0" fontId="35" fillId="37" borderId="55" xfId="0" applyFont="1" applyFill="1" applyBorder="1" applyAlignment="1">
      <alignment vertical="center" wrapText="1"/>
    </xf>
    <xf numFmtId="0" fontId="34" fillId="0" borderId="0" xfId="0" applyFont="1" applyAlignment="1">
      <alignment horizontal="left" vertical="center"/>
    </xf>
    <xf numFmtId="0" fontId="34" fillId="0" borderId="52" xfId="0" applyFont="1" applyBorder="1" applyAlignment="1">
      <alignment horizontal="left" vertical="center"/>
    </xf>
    <xf numFmtId="0" fontId="34" fillId="0" borderId="52" xfId="0" applyFont="1" applyBorder="1" applyAlignment="1">
      <alignment vertical="center" wrapText="1"/>
    </xf>
    <xf numFmtId="0" fontId="34" fillId="0" borderId="52" xfId="0" applyFont="1" applyBorder="1" applyAlignment="1">
      <alignment horizontal="left" vertical="center" wrapText="1"/>
    </xf>
    <xf numFmtId="0" fontId="34" fillId="8" borderId="52" xfId="0" applyFont="1" applyFill="1" applyBorder="1" applyAlignment="1">
      <alignment horizontal="left" vertical="center" wrapText="1"/>
    </xf>
    <xf numFmtId="0" fontId="34" fillId="8" borderId="52" xfId="0" applyFont="1" applyFill="1" applyBorder="1" applyAlignment="1">
      <alignment vertical="center" wrapText="1"/>
    </xf>
    <xf numFmtId="0" fontId="33" fillId="38" borderId="52" xfId="0" applyFont="1" applyFill="1" applyBorder="1" applyAlignment="1">
      <alignment horizontal="center" vertical="center"/>
    </xf>
    <xf numFmtId="0" fontId="33" fillId="38" borderId="52" xfId="0" applyFont="1" applyFill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/>
    </xf>
    <xf numFmtId="0" fontId="55" fillId="0" borderId="52" xfId="0" applyFont="1" applyBorder="1" applyAlignment="1">
      <alignment horizontal="left" vertical="center" wrapText="1"/>
    </xf>
    <xf numFmtId="0" fontId="34" fillId="7" borderId="52" xfId="0" applyFont="1" applyFill="1" applyBorder="1" applyAlignment="1">
      <alignment vertical="center" wrapText="1"/>
    </xf>
    <xf numFmtId="0" fontId="55" fillId="0" borderId="52" xfId="0" applyFont="1" applyBorder="1" applyAlignment="1">
      <alignment wrapText="1"/>
    </xf>
    <xf numFmtId="0" fontId="34" fillId="7" borderId="52" xfId="0" applyFont="1" applyFill="1" applyBorder="1" applyAlignment="1">
      <alignment horizontal="left" vertical="center" wrapText="1"/>
    </xf>
    <xf numFmtId="0" fontId="34" fillId="0" borderId="52" xfId="0" applyFont="1" applyBorder="1" applyAlignment="1">
      <alignment wrapText="1"/>
    </xf>
    <xf numFmtId="0" fontId="35" fillId="36" borderId="52" xfId="0" applyFont="1" applyFill="1" applyBorder="1" applyAlignment="1">
      <alignment horizontal="left" vertical="center" wrapText="1"/>
    </xf>
    <xf numFmtId="0" fontId="34" fillId="0" borderId="52" xfId="0" applyFont="1" applyBorder="1" applyAlignment="1">
      <alignment vertical="center"/>
    </xf>
    <xf numFmtId="0" fontId="34" fillId="7" borderId="52" xfId="0" applyFont="1" applyFill="1" applyBorder="1" applyAlignment="1">
      <alignment vertical="center"/>
    </xf>
    <xf numFmtId="0" fontId="34" fillId="7" borderId="52" xfId="0" applyFont="1" applyFill="1" applyBorder="1" applyAlignment="1">
      <alignment horizontal="left" vertical="center"/>
    </xf>
    <xf numFmtId="0" fontId="34" fillId="7" borderId="52" xfId="0" applyFont="1" applyFill="1" applyBorder="1" applyAlignment="1">
      <alignment horizontal="left" vertical="top" wrapText="1"/>
    </xf>
    <xf numFmtId="0" fontId="34" fillId="0" borderId="57" xfId="0" applyFont="1" applyBorder="1" applyAlignment="1">
      <alignment vertical="top" wrapText="1"/>
    </xf>
    <xf numFmtId="0" fontId="34" fillId="0" borderId="57" xfId="0" applyFont="1" applyBorder="1" applyAlignment="1">
      <alignment vertical="center" wrapText="1"/>
    </xf>
    <xf numFmtId="0" fontId="35" fillId="7" borderId="52" xfId="0" applyFont="1" applyFill="1" applyBorder="1" applyAlignment="1">
      <alignment horizontal="left" vertical="center" wrapText="1"/>
    </xf>
    <xf numFmtId="0" fontId="34" fillId="0" borderId="57" xfId="0" applyFont="1" applyBorder="1" applyAlignment="1">
      <alignment vertical="top"/>
    </xf>
    <xf numFmtId="0" fontId="33" fillId="39" borderId="52" xfId="0" applyFont="1" applyFill="1" applyBorder="1" applyAlignment="1">
      <alignment horizontal="center" vertical="center"/>
    </xf>
    <xf numFmtId="0" fontId="33" fillId="40" borderId="57" xfId="0" applyFont="1" applyFill="1" applyBorder="1" applyAlignment="1">
      <alignment horizontal="center" vertical="center"/>
    </xf>
    <xf numFmtId="0" fontId="33" fillId="40" borderId="52" xfId="0" applyFont="1" applyFill="1" applyBorder="1" applyAlignment="1">
      <alignment horizontal="center" vertical="center" wrapText="1"/>
    </xf>
    <xf numFmtId="0" fontId="34" fillId="41" borderId="44" xfId="0" applyFont="1" applyFill="1" applyBorder="1" applyAlignment="1">
      <alignment horizontal="center"/>
    </xf>
    <xf numFmtId="0" fontId="34" fillId="41" borderId="45" xfId="0" applyFont="1" applyFill="1" applyBorder="1" applyAlignment="1">
      <alignment horizontal="center"/>
    </xf>
    <xf numFmtId="0" fontId="34" fillId="41" borderId="46" xfId="0" applyFont="1" applyFill="1" applyBorder="1"/>
    <xf numFmtId="169" fontId="34" fillId="41" borderId="0" xfId="0" applyNumberFormat="1" applyFont="1" applyFill="1" applyAlignment="1">
      <alignment horizontal="center"/>
    </xf>
    <xf numFmtId="0" fontId="34" fillId="41" borderId="0" xfId="0" applyFont="1" applyFill="1"/>
    <xf numFmtId="0" fontId="34" fillId="41" borderId="46" xfId="0" applyFont="1" applyFill="1" applyBorder="1" applyAlignment="1">
      <alignment horizontal="center"/>
    </xf>
    <xf numFmtId="0" fontId="55" fillId="0" borderId="52" xfId="0" applyFont="1" applyBorder="1" applyAlignment="1">
      <alignment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7" borderId="52" xfId="0" applyFont="1" applyFill="1" applyBorder="1" applyAlignment="1">
      <alignment horizontal="center" vertical="center" wrapText="1"/>
    </xf>
    <xf numFmtId="0" fontId="34" fillId="8" borderId="0" xfId="0" applyFont="1" applyFill="1" applyAlignment="1">
      <alignment horizontal="center"/>
    </xf>
    <xf numFmtId="0" fontId="34" fillId="8" borderId="0" xfId="0" applyFont="1" applyFill="1"/>
    <xf numFmtId="14" fontId="35" fillId="8" borderId="0" xfId="0" applyNumberFormat="1" applyFont="1" applyFill="1" applyAlignment="1">
      <alignment horizontal="center"/>
    </xf>
    <xf numFmtId="167" fontId="34" fillId="8" borderId="0" xfId="0" applyNumberFormat="1" applyFont="1" applyFill="1" applyAlignment="1">
      <alignment horizontal="center"/>
    </xf>
    <xf numFmtId="0" fontId="37" fillId="8" borderId="0" xfId="7" applyFont="1" applyFill="1" applyAlignment="1">
      <alignment horizontal="left" wrapText="1"/>
    </xf>
    <xf numFmtId="0" fontId="37" fillId="8" borderId="0" xfId="7" applyFont="1" applyFill="1"/>
    <xf numFmtId="169" fontId="34" fillId="8" borderId="0" xfId="0" applyNumberFormat="1" applyFont="1" applyFill="1" applyAlignment="1">
      <alignment horizontal="center"/>
    </xf>
    <xf numFmtId="0" fontId="34" fillId="8" borderId="0" xfId="7" applyFont="1" applyFill="1" applyAlignment="1">
      <alignment horizontal="center"/>
    </xf>
    <xf numFmtId="0" fontId="34" fillId="8" borderId="52" xfId="0" applyFont="1" applyFill="1" applyBorder="1" applyAlignment="1">
      <alignment horizontal="center" vertical="center"/>
    </xf>
    <xf numFmtId="0" fontId="34" fillId="8" borderId="52" xfId="0" applyFont="1" applyFill="1" applyBorder="1" applyAlignment="1">
      <alignment vertical="center"/>
    </xf>
    <xf numFmtId="0" fontId="34" fillId="8" borderId="57" xfId="0" applyFont="1" applyFill="1" applyBorder="1" applyAlignment="1">
      <alignment vertical="center" wrapText="1"/>
    </xf>
    <xf numFmtId="0" fontId="34" fillId="8" borderId="52" xfId="0" applyFont="1" applyFill="1" applyBorder="1" applyAlignment="1">
      <alignment horizontal="left" vertical="center"/>
    </xf>
    <xf numFmtId="0" fontId="34" fillId="8" borderId="52" xfId="0" applyFont="1" applyFill="1" applyBorder="1" applyAlignment="1">
      <alignment horizontal="left" vertical="top" wrapText="1"/>
    </xf>
    <xf numFmtId="0" fontId="42" fillId="7" borderId="39" xfId="0" applyFont="1" applyFill="1" applyBorder="1" applyAlignment="1">
      <alignment vertical="center" wrapText="1"/>
    </xf>
    <xf numFmtId="0" fontId="37" fillId="0" borderId="0" xfId="3" applyFont="1" applyAlignment="1">
      <alignment horizontal="centerContinuous" vertical="center" wrapText="1"/>
    </xf>
    <xf numFmtId="0" fontId="42" fillId="0" borderId="0" xfId="0" applyFont="1" applyAlignment="1">
      <alignment horizontal="centerContinuous" wrapText="1"/>
    </xf>
    <xf numFmtId="0" fontId="36" fillId="0" borderId="0" xfId="3" applyFont="1" applyAlignment="1">
      <alignment horizontal="centerContinuous" vertical="center" wrapText="1"/>
    </xf>
    <xf numFmtId="0" fontId="34" fillId="0" borderId="0" xfId="0" applyFont="1" applyAlignment="1">
      <alignment horizontal="centerContinuous" vertical="center"/>
    </xf>
    <xf numFmtId="0" fontId="42" fillId="0" borderId="46" xfId="0" applyFont="1" applyBorder="1" applyAlignment="1">
      <alignment vertical="center"/>
    </xf>
    <xf numFmtId="0" fontId="42" fillId="0" borderId="46" xfId="0" applyFont="1" applyBorder="1"/>
    <xf numFmtId="0" fontId="41" fillId="0" borderId="44" xfId="0" applyFont="1" applyBorder="1" applyAlignment="1">
      <alignment horizontal="center" vertical="center" wrapText="1"/>
    </xf>
    <xf numFmtId="0" fontId="41" fillId="0" borderId="46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2" fillId="0" borderId="46" xfId="0" applyFont="1" applyBorder="1" applyAlignment="1">
      <alignment horizontal="center" vertical="center"/>
    </xf>
    <xf numFmtId="0" fontId="58" fillId="0" borderId="0" xfId="0" applyFont="1" applyAlignment="1">
      <alignment vertical="center"/>
    </xf>
    <xf numFmtId="0" fontId="59" fillId="0" borderId="27" xfId="0" applyFont="1" applyBorder="1" applyAlignment="1">
      <alignment vertical="center"/>
    </xf>
    <xf numFmtId="1" fontId="44" fillId="0" borderId="20" xfId="481" applyNumberFormat="1" applyFont="1" applyFill="1" applyBorder="1" applyAlignment="1">
      <alignment horizontal="center" vertical="center"/>
    </xf>
    <xf numFmtId="0" fontId="51" fillId="0" borderId="0" xfId="0" applyFont="1" applyAlignment="1">
      <alignment vertical="center"/>
    </xf>
    <xf numFmtId="0" fontId="36" fillId="0" borderId="0" xfId="7" applyFont="1" applyAlignment="1">
      <alignment horizontal="center" vertical="center"/>
    </xf>
    <xf numFmtId="0" fontId="36" fillId="0" borderId="0" xfId="7" applyFont="1" applyAlignment="1">
      <alignment vertical="center"/>
    </xf>
    <xf numFmtId="0" fontId="36" fillId="0" borderId="0" xfId="7" applyFont="1" applyAlignment="1">
      <alignment horizontal="center"/>
    </xf>
    <xf numFmtId="0" fontId="37" fillId="0" borderId="0" xfId="7" applyFont="1" applyAlignment="1">
      <alignment horizontal="left" vertical="center"/>
    </xf>
    <xf numFmtId="0" fontId="36" fillId="0" borderId="0" xfId="7" applyFont="1" applyAlignment="1">
      <alignment horizontal="left" vertical="center"/>
    </xf>
    <xf numFmtId="0" fontId="34" fillId="0" borderId="0" xfId="0" applyFont="1" applyAlignment="1">
      <alignment horizontal="left"/>
    </xf>
    <xf numFmtId="9" fontId="37" fillId="0" borderId="0" xfId="7" applyNumberFormat="1" applyFont="1"/>
    <xf numFmtId="166" fontId="33" fillId="0" borderId="1" xfId="0" applyNumberFormat="1" applyFont="1" applyBorder="1"/>
    <xf numFmtId="0" fontId="43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166" fontId="33" fillId="0" borderId="19" xfId="0" applyNumberFormat="1" applyFont="1" applyBorder="1" applyAlignment="1">
      <alignment horizontal="left"/>
    </xf>
    <xf numFmtId="168" fontId="34" fillId="0" borderId="0" xfId="481" applyNumberFormat="1" applyFont="1" applyFill="1" applyBorder="1" applyAlignment="1">
      <alignment horizontal="center"/>
    </xf>
    <xf numFmtId="0" fontId="34" fillId="0" borderId="20" xfId="0" applyFont="1" applyBorder="1" applyAlignment="1">
      <alignment horizontal="center"/>
    </xf>
    <xf numFmtId="167" fontId="44" fillId="0" borderId="0" xfId="0" applyNumberFormat="1" applyFont="1" applyAlignment="1">
      <alignment horizontal="right" vertical="center"/>
    </xf>
    <xf numFmtId="166" fontId="33" fillId="0" borderId="19" xfId="0" applyNumberFormat="1" applyFont="1" applyBorder="1"/>
    <xf numFmtId="166" fontId="33" fillId="0" borderId="2" xfId="0" applyNumberFormat="1" applyFont="1" applyBorder="1"/>
    <xf numFmtId="0" fontId="34" fillId="0" borderId="3" xfId="0" applyFont="1" applyBorder="1" applyAlignment="1">
      <alignment horizontal="center"/>
    </xf>
    <xf numFmtId="0" fontId="34" fillId="0" borderId="4" xfId="0" applyFont="1" applyBorder="1" applyAlignment="1">
      <alignment horizontal="center" vertical="center"/>
    </xf>
    <xf numFmtId="0" fontId="61" fillId="0" borderId="7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4" fillId="42" borderId="52" xfId="0" applyFont="1" applyFill="1" applyBorder="1" applyAlignment="1">
      <alignment vertical="center"/>
    </xf>
    <xf numFmtId="0" fontId="34" fillId="42" borderId="52" xfId="0" applyFont="1" applyFill="1" applyBorder="1" applyAlignment="1">
      <alignment horizontal="center" vertical="center"/>
    </xf>
    <xf numFmtId="0" fontId="34" fillId="42" borderId="52" xfId="0" applyFont="1" applyFill="1" applyBorder="1" applyAlignment="1">
      <alignment vertical="top" wrapText="1"/>
    </xf>
    <xf numFmtId="0" fontId="34" fillId="0" borderId="52" xfId="0" applyFont="1" applyBorder="1" applyAlignment="1">
      <alignment vertical="top" wrapText="1"/>
    </xf>
    <xf numFmtId="0" fontId="62" fillId="43" borderId="0" xfId="0" applyFont="1" applyFill="1" applyAlignment="1">
      <alignment vertical="center"/>
    </xf>
    <xf numFmtId="0" fontId="62" fillId="43" borderId="0" xfId="0" applyFont="1" applyFill="1" applyAlignment="1">
      <alignment horizontal="center" vertical="center"/>
    </xf>
    <xf numFmtId="0" fontId="62" fillId="43" borderId="0" xfId="0" applyFont="1" applyFill="1"/>
    <xf numFmtId="0" fontId="62" fillId="43" borderId="0" xfId="0" applyFont="1" applyFill="1" applyAlignment="1">
      <alignment horizontal="center" vertical="center" wrapText="1"/>
    </xf>
    <xf numFmtId="0" fontId="62" fillId="43" borderId="0" xfId="0" applyFont="1" applyFill="1" applyAlignment="1">
      <alignment horizontal="center"/>
    </xf>
    <xf numFmtId="0" fontId="34" fillId="42" borderId="52" xfId="0" applyFont="1" applyFill="1" applyBorder="1" applyAlignment="1">
      <alignment wrapText="1"/>
    </xf>
    <xf numFmtId="0" fontId="34" fillId="0" borderId="52" xfId="0" applyFont="1" applyBorder="1" applyAlignment="1">
      <alignment vertical="top"/>
    </xf>
    <xf numFmtId="0" fontId="41" fillId="44" borderId="46" xfId="0" applyFont="1" applyFill="1" applyBorder="1" applyAlignment="1">
      <alignment horizontal="center" vertical="center"/>
    </xf>
    <xf numFmtId="0" fontId="42" fillId="0" borderId="0" xfId="482" applyFont="1" applyAlignment="1">
      <alignment horizontal="right" vertical="center"/>
    </xf>
    <xf numFmtId="0" fontId="52" fillId="0" borderId="0" xfId="482" applyFont="1" applyAlignment="1">
      <alignment horizontal="right" vertical="center" wrapText="1"/>
    </xf>
    <xf numFmtId="0" fontId="41" fillId="0" borderId="45" xfId="0" applyFont="1" applyBorder="1" applyAlignment="1">
      <alignment vertical="center" wrapText="1"/>
    </xf>
    <xf numFmtId="0" fontId="41" fillId="35" borderId="0" xfId="0" applyFont="1" applyFill="1" applyAlignment="1">
      <alignment horizontal="center" wrapText="1"/>
    </xf>
    <xf numFmtId="0" fontId="41" fillId="35" borderId="27" xfId="0" applyFont="1" applyFill="1" applyBorder="1" applyAlignment="1">
      <alignment horizontal="center" wrapText="1"/>
    </xf>
    <xf numFmtId="0" fontId="38" fillId="33" borderId="26" xfId="0" applyFont="1" applyFill="1" applyBorder="1" applyAlignment="1">
      <alignment horizontal="center" vertical="center" wrapText="1"/>
    </xf>
    <xf numFmtId="0" fontId="38" fillId="33" borderId="0" xfId="0" applyFont="1" applyFill="1" applyAlignment="1">
      <alignment horizontal="center" vertical="center" wrapText="1"/>
    </xf>
    <xf numFmtId="0" fontId="46" fillId="33" borderId="0" xfId="0" applyFont="1" applyFill="1" applyAlignment="1">
      <alignment horizontal="center" vertical="center" wrapText="1"/>
    </xf>
    <xf numFmtId="0" fontId="42" fillId="0" borderId="44" xfId="0" applyFont="1" applyBorder="1" applyAlignment="1">
      <alignment wrapText="1"/>
    </xf>
    <xf numFmtId="0" fontId="42" fillId="0" borderId="45" xfId="0" applyFont="1" applyBorder="1" applyAlignment="1">
      <alignment wrapText="1"/>
    </xf>
    <xf numFmtId="0" fontId="41" fillId="0" borderId="45" xfId="0" applyFont="1" applyBorder="1" applyAlignment="1">
      <alignment vertical="center"/>
    </xf>
    <xf numFmtId="166" fontId="41" fillId="0" borderId="0" xfId="7" applyNumberFormat="1" applyFont="1" applyAlignment="1">
      <alignment horizontal="right" vertical="center" wrapText="1"/>
    </xf>
    <xf numFmtId="0" fontId="48" fillId="0" borderId="0" xfId="7" applyFont="1" applyAlignment="1">
      <alignment horizontal="center" vertical="center"/>
    </xf>
    <xf numFmtId="0" fontId="51" fillId="0" borderId="0" xfId="0" applyFont="1" applyAlignment="1">
      <alignment horizontal="left" vertical="center"/>
    </xf>
    <xf numFmtId="169" fontId="51" fillId="0" borderId="0" xfId="481" applyNumberFormat="1" applyFont="1" applyFill="1" applyBorder="1" applyAlignment="1">
      <alignment horizontal="left" vertical="center"/>
    </xf>
    <xf numFmtId="14" fontId="51" fillId="0" borderId="0" xfId="0" applyNumberFormat="1" applyFont="1" applyAlignment="1">
      <alignment horizontal="left" vertical="center"/>
    </xf>
    <xf numFmtId="0" fontId="60" fillId="0" borderId="72" xfId="0" applyFont="1" applyBorder="1" applyAlignment="1">
      <alignment horizontal="center" vertical="center" wrapText="1"/>
    </xf>
    <xf numFmtId="0" fontId="60" fillId="0" borderId="74" xfId="0" applyFont="1" applyBorder="1" applyAlignment="1">
      <alignment horizontal="center" vertical="center" wrapText="1"/>
    </xf>
    <xf numFmtId="0" fontId="41" fillId="35" borderId="26" xfId="0" applyFont="1" applyFill="1" applyBorder="1" applyAlignment="1">
      <alignment horizontal="center" wrapText="1"/>
    </xf>
    <xf numFmtId="0" fontId="38" fillId="33" borderId="28" xfId="0" applyFont="1" applyFill="1" applyBorder="1" applyAlignment="1">
      <alignment horizontal="center"/>
    </xf>
    <xf numFmtId="0" fontId="38" fillId="33" borderId="29" xfId="0" applyFont="1" applyFill="1" applyBorder="1" applyAlignment="1">
      <alignment horizontal="center"/>
    </xf>
    <xf numFmtId="0" fontId="38" fillId="33" borderId="30" xfId="0" applyFont="1" applyFill="1" applyBorder="1" applyAlignment="1">
      <alignment horizontal="center"/>
    </xf>
    <xf numFmtId="0" fontId="46" fillId="33" borderId="24" xfId="0" applyFont="1" applyFill="1" applyBorder="1" applyAlignment="1">
      <alignment horizontal="center" vertical="center" wrapText="1"/>
    </xf>
    <xf numFmtId="0" fontId="41" fillId="44" borderId="44" xfId="0" applyFont="1" applyFill="1" applyBorder="1" applyAlignment="1">
      <alignment horizontal="center" wrapText="1"/>
    </xf>
    <xf numFmtId="0" fontId="41" fillId="44" borderId="45" xfId="0" applyFont="1" applyFill="1" applyBorder="1" applyAlignment="1">
      <alignment horizontal="center" wrapText="1"/>
    </xf>
    <xf numFmtId="0" fontId="42" fillId="0" borderId="65" xfId="0" applyFont="1" applyBorder="1" applyAlignment="1">
      <alignment vertical="center" wrapText="1"/>
    </xf>
    <xf numFmtId="0" fontId="42" fillId="0" borderId="42" xfId="0" applyFont="1" applyBorder="1" applyAlignment="1">
      <alignment vertical="center" wrapText="1"/>
    </xf>
    <xf numFmtId="0" fontId="42" fillId="0" borderId="61" xfId="0" applyFont="1" applyBorder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0" fontId="38" fillId="33" borderId="23" xfId="0" applyFont="1" applyFill="1" applyBorder="1" applyAlignment="1">
      <alignment horizontal="center" vertical="center" wrapText="1"/>
    </xf>
    <xf numFmtId="0" fontId="38" fillId="33" borderId="24" xfId="0" applyFont="1" applyFill="1" applyBorder="1" applyAlignment="1">
      <alignment horizontal="center" vertical="center" wrapText="1"/>
    </xf>
    <xf numFmtId="0" fontId="38" fillId="33" borderId="25" xfId="0" applyFont="1" applyFill="1" applyBorder="1" applyAlignment="1">
      <alignment horizontal="center" vertical="center" wrapText="1"/>
    </xf>
    <xf numFmtId="0" fontId="38" fillId="33" borderId="27" xfId="0" applyFont="1" applyFill="1" applyBorder="1" applyAlignment="1">
      <alignment horizontal="center" vertical="center" wrapText="1"/>
    </xf>
    <xf numFmtId="0" fontId="36" fillId="44" borderId="59" xfId="0" applyFont="1" applyFill="1" applyBorder="1" applyAlignment="1">
      <alignment horizontal="center" vertical="center"/>
    </xf>
    <xf numFmtId="0" fontId="36" fillId="44" borderId="60" xfId="0" applyFont="1" applyFill="1" applyBorder="1" applyAlignment="1">
      <alignment horizontal="center" vertical="center"/>
    </xf>
    <xf numFmtId="0" fontId="42" fillId="0" borderId="66" xfId="0" applyFont="1" applyBorder="1" applyAlignment="1">
      <alignment horizontal="left" vertical="top" wrapText="1"/>
    </xf>
    <xf numFmtId="0" fontId="42" fillId="0" borderId="67" xfId="0" applyFont="1" applyBorder="1" applyAlignment="1">
      <alignment horizontal="left" vertical="top" wrapText="1"/>
    </xf>
    <xf numFmtId="0" fontId="42" fillId="0" borderId="68" xfId="0" applyFont="1" applyBorder="1" applyAlignment="1">
      <alignment horizontal="left" vertical="top" wrapText="1"/>
    </xf>
    <xf numFmtId="0" fontId="42" fillId="0" borderId="69" xfId="0" applyFont="1" applyBorder="1" applyAlignment="1">
      <alignment horizontal="left" vertical="top" wrapText="1"/>
    </xf>
    <xf numFmtId="0" fontId="42" fillId="0" borderId="70" xfId="0" applyFont="1" applyBorder="1" applyAlignment="1">
      <alignment horizontal="left" vertical="top" wrapText="1"/>
    </xf>
    <xf numFmtId="0" fontId="42" fillId="0" borderId="71" xfId="0" applyFont="1" applyBorder="1" applyAlignment="1">
      <alignment horizontal="left" vertical="top" wrapText="1"/>
    </xf>
    <xf numFmtId="0" fontId="42" fillId="0" borderId="62" xfId="0" applyFont="1" applyBorder="1" applyAlignment="1">
      <alignment horizontal="left" vertical="top" wrapText="1"/>
    </xf>
    <xf numFmtId="0" fontId="42" fillId="0" borderId="63" xfId="0" applyFont="1" applyBorder="1" applyAlignment="1">
      <alignment horizontal="left" vertical="top" wrapText="1"/>
    </xf>
    <xf numFmtId="0" fontId="42" fillId="0" borderId="64" xfId="0" applyFont="1" applyBorder="1" applyAlignment="1">
      <alignment horizontal="left" vertical="top" wrapText="1"/>
    </xf>
    <xf numFmtId="0" fontId="36" fillId="44" borderId="58" xfId="0" applyFont="1" applyFill="1" applyBorder="1" applyAlignment="1">
      <alignment horizontal="center" wrapText="1"/>
    </xf>
    <xf numFmtId="0" fontId="36" fillId="44" borderId="59" xfId="0" applyFont="1" applyFill="1" applyBorder="1" applyAlignment="1">
      <alignment horizontal="center" wrapText="1"/>
    </xf>
    <xf numFmtId="0" fontId="56" fillId="0" borderId="56" xfId="0" applyFont="1" applyBorder="1" applyAlignment="1">
      <alignment horizontal="left" vertical="center" textRotation="45" wrapText="1"/>
    </xf>
    <xf numFmtId="0" fontId="56" fillId="0" borderId="53" xfId="0" applyFont="1" applyBorder="1" applyAlignment="1">
      <alignment horizontal="left" vertical="center" textRotation="45" wrapText="1"/>
    </xf>
    <xf numFmtId="0" fontId="56" fillId="0" borderId="50" xfId="0" applyFont="1" applyBorder="1" applyAlignment="1">
      <alignment horizontal="left" vertical="center" textRotation="45" wrapText="1"/>
    </xf>
    <xf numFmtId="0" fontId="34" fillId="42" borderId="57" xfId="0" applyFont="1" applyFill="1" applyBorder="1" applyAlignment="1">
      <alignment horizontal="center" vertical="center"/>
    </xf>
    <xf numFmtId="0" fontId="34" fillId="0" borderId="57" xfId="0" applyFont="1" applyBorder="1" applyAlignment="1">
      <alignment horizontal="center" vertical="top"/>
    </xf>
    <xf numFmtId="0" fontId="34" fillId="0" borderId="57" xfId="0" applyFont="1" applyBorder="1" applyAlignment="1">
      <alignment horizontal="center" vertical="center"/>
    </xf>
    <xf numFmtId="0" fontId="34" fillId="42" borderId="75" xfId="0" applyFont="1" applyFill="1" applyBorder="1" applyAlignment="1">
      <alignment horizontal="center" vertical="center" wrapText="1"/>
    </xf>
    <xf numFmtId="0" fontId="34" fillId="0" borderId="75" xfId="0" applyFont="1" applyBorder="1" applyAlignment="1">
      <alignment horizontal="center" vertical="top" wrapText="1"/>
    </xf>
    <xf numFmtId="0" fontId="34" fillId="0" borderId="75" xfId="0" applyFont="1" applyBorder="1" applyAlignment="1">
      <alignment horizontal="center" vertical="center" wrapText="1"/>
    </xf>
    <xf numFmtId="0" fontId="34" fillId="42" borderId="0" xfId="0" applyFont="1" applyFill="1" applyBorder="1" applyAlignment="1">
      <alignment vertical="top"/>
    </xf>
    <xf numFmtId="0" fontId="34" fillId="0" borderId="0" xfId="0" applyFont="1" applyBorder="1" applyAlignment="1">
      <alignment vertical="top"/>
    </xf>
    <xf numFmtId="0" fontId="34" fillId="0" borderId="0" xfId="0" applyFont="1" applyBorder="1"/>
    <xf numFmtId="0" fontId="34" fillId="42" borderId="0" xfId="0" applyFont="1" applyFill="1" applyBorder="1"/>
    <xf numFmtId="0" fontId="42" fillId="0" borderId="42" xfId="0" applyFont="1" applyBorder="1"/>
    <xf numFmtId="0" fontId="42" fillId="0" borderId="24" xfId="0" applyFont="1" applyBorder="1"/>
    <xf numFmtId="0" fontId="40" fillId="33" borderId="59" xfId="0" applyFont="1" applyFill="1" applyBorder="1"/>
  </cellXfs>
  <cellStyles count="486">
    <cellStyle name="20% - Accent1 1" xfId="10" xr:uid="{00000000-0005-0000-0000-000000000000}"/>
    <cellStyle name="20% - Accent1 2" xfId="11" xr:uid="{00000000-0005-0000-0000-000001000000}"/>
    <cellStyle name="20% - Accent1 2 2" xfId="12" xr:uid="{00000000-0005-0000-0000-000002000000}"/>
    <cellStyle name="20% - Accent1 3" xfId="13" xr:uid="{00000000-0005-0000-0000-000003000000}"/>
    <cellStyle name="20% - Accent1 4" xfId="14" xr:uid="{00000000-0005-0000-0000-000004000000}"/>
    <cellStyle name="20% - Accent1 5" xfId="15" xr:uid="{00000000-0005-0000-0000-000005000000}"/>
    <cellStyle name="20% - Accent1 6" xfId="16" xr:uid="{00000000-0005-0000-0000-000006000000}"/>
    <cellStyle name="20% - Accent1 7" xfId="17" xr:uid="{00000000-0005-0000-0000-000007000000}"/>
    <cellStyle name="20% - Accent1 8" xfId="18" xr:uid="{00000000-0005-0000-0000-000008000000}"/>
    <cellStyle name="20% - Accent1 9" xfId="19" xr:uid="{00000000-0005-0000-0000-000009000000}"/>
    <cellStyle name="20% - Accent2 1" xfId="20" xr:uid="{00000000-0005-0000-0000-00000A000000}"/>
    <cellStyle name="20% - Accent2 2" xfId="21" xr:uid="{00000000-0005-0000-0000-00000B000000}"/>
    <cellStyle name="20% - Accent2 2 2" xfId="22" xr:uid="{00000000-0005-0000-0000-00000C000000}"/>
    <cellStyle name="20% - Accent2 3" xfId="23" xr:uid="{00000000-0005-0000-0000-00000D000000}"/>
    <cellStyle name="20% - Accent2 4" xfId="24" xr:uid="{00000000-0005-0000-0000-00000E000000}"/>
    <cellStyle name="20% - Accent2 5" xfId="25" xr:uid="{00000000-0005-0000-0000-00000F000000}"/>
    <cellStyle name="20% - Accent2 6" xfId="26" xr:uid="{00000000-0005-0000-0000-000010000000}"/>
    <cellStyle name="20% - Accent2 7" xfId="27" xr:uid="{00000000-0005-0000-0000-000011000000}"/>
    <cellStyle name="20% - Accent2 8" xfId="28" xr:uid="{00000000-0005-0000-0000-000012000000}"/>
    <cellStyle name="20% - Accent2 9" xfId="29" xr:uid="{00000000-0005-0000-0000-000013000000}"/>
    <cellStyle name="20% - Accent3 1" xfId="30" xr:uid="{00000000-0005-0000-0000-000014000000}"/>
    <cellStyle name="20% - Accent3 2" xfId="31" xr:uid="{00000000-0005-0000-0000-000015000000}"/>
    <cellStyle name="20% - Accent3 2 2" xfId="32" xr:uid="{00000000-0005-0000-0000-000016000000}"/>
    <cellStyle name="20% - Accent3 3" xfId="33" xr:uid="{00000000-0005-0000-0000-000017000000}"/>
    <cellStyle name="20% - Accent3 4" xfId="34" xr:uid="{00000000-0005-0000-0000-000018000000}"/>
    <cellStyle name="20% - Accent3 5" xfId="35" xr:uid="{00000000-0005-0000-0000-000019000000}"/>
    <cellStyle name="20% - Accent3 6" xfId="36" xr:uid="{00000000-0005-0000-0000-00001A000000}"/>
    <cellStyle name="20% - Accent3 7" xfId="37" xr:uid="{00000000-0005-0000-0000-00001B000000}"/>
    <cellStyle name="20% - Accent3 8" xfId="38" xr:uid="{00000000-0005-0000-0000-00001C000000}"/>
    <cellStyle name="20% - Accent3 9" xfId="39" xr:uid="{00000000-0005-0000-0000-00001D000000}"/>
    <cellStyle name="20% - Accent4 1" xfId="40" xr:uid="{00000000-0005-0000-0000-00001E000000}"/>
    <cellStyle name="20% - Accent4 2" xfId="41" xr:uid="{00000000-0005-0000-0000-00001F000000}"/>
    <cellStyle name="20% - Accent4 2 2" xfId="42" xr:uid="{00000000-0005-0000-0000-000020000000}"/>
    <cellStyle name="20% - Accent4 3" xfId="43" xr:uid="{00000000-0005-0000-0000-000021000000}"/>
    <cellStyle name="20% - Accent4 4" xfId="44" xr:uid="{00000000-0005-0000-0000-000022000000}"/>
    <cellStyle name="20% - Accent4 5" xfId="45" xr:uid="{00000000-0005-0000-0000-000023000000}"/>
    <cellStyle name="20% - Accent4 6" xfId="46" xr:uid="{00000000-0005-0000-0000-000024000000}"/>
    <cellStyle name="20% - Accent4 7" xfId="47" xr:uid="{00000000-0005-0000-0000-000025000000}"/>
    <cellStyle name="20% - Accent4 8" xfId="48" xr:uid="{00000000-0005-0000-0000-000026000000}"/>
    <cellStyle name="20% - Accent4 9" xfId="49" xr:uid="{00000000-0005-0000-0000-000027000000}"/>
    <cellStyle name="20% - Accent5 1" xfId="50" xr:uid="{00000000-0005-0000-0000-000028000000}"/>
    <cellStyle name="20% - Accent5 2" xfId="51" xr:uid="{00000000-0005-0000-0000-000029000000}"/>
    <cellStyle name="20% - Accent5 2 2" xfId="52" xr:uid="{00000000-0005-0000-0000-00002A000000}"/>
    <cellStyle name="20% - Accent5 3" xfId="53" xr:uid="{00000000-0005-0000-0000-00002B000000}"/>
    <cellStyle name="20% - Accent5 4" xfId="54" xr:uid="{00000000-0005-0000-0000-00002C000000}"/>
    <cellStyle name="20% - Accent5 5" xfId="55" xr:uid="{00000000-0005-0000-0000-00002D000000}"/>
    <cellStyle name="20% - Accent5 6" xfId="56" xr:uid="{00000000-0005-0000-0000-00002E000000}"/>
    <cellStyle name="20% - Accent5 7" xfId="57" xr:uid="{00000000-0005-0000-0000-00002F000000}"/>
    <cellStyle name="20% - Accent5 8" xfId="58" xr:uid="{00000000-0005-0000-0000-000030000000}"/>
    <cellStyle name="20% - Accent5 9" xfId="59" xr:uid="{00000000-0005-0000-0000-000031000000}"/>
    <cellStyle name="20% - Accent6 1" xfId="60" xr:uid="{00000000-0005-0000-0000-000032000000}"/>
    <cellStyle name="20% - Accent6 2" xfId="61" xr:uid="{00000000-0005-0000-0000-000033000000}"/>
    <cellStyle name="20% - Accent6 2 2" xfId="62" xr:uid="{00000000-0005-0000-0000-000034000000}"/>
    <cellStyle name="20% - Accent6 3" xfId="63" xr:uid="{00000000-0005-0000-0000-000035000000}"/>
    <cellStyle name="20% - Accent6 4" xfId="64" xr:uid="{00000000-0005-0000-0000-000036000000}"/>
    <cellStyle name="20% - Accent6 5" xfId="65" xr:uid="{00000000-0005-0000-0000-000037000000}"/>
    <cellStyle name="20% - Accent6 6" xfId="66" xr:uid="{00000000-0005-0000-0000-000038000000}"/>
    <cellStyle name="20% - Accent6 7" xfId="67" xr:uid="{00000000-0005-0000-0000-000039000000}"/>
    <cellStyle name="20% - Accent6 8" xfId="68" xr:uid="{00000000-0005-0000-0000-00003A000000}"/>
    <cellStyle name="20% - Accent6 9" xfId="69" xr:uid="{00000000-0005-0000-0000-00003B000000}"/>
    <cellStyle name="40% - Accent1 1" xfId="70" xr:uid="{00000000-0005-0000-0000-00003C000000}"/>
    <cellStyle name="40% - Accent1 2" xfId="71" xr:uid="{00000000-0005-0000-0000-00003D000000}"/>
    <cellStyle name="40% - Accent1 2 2" xfId="72" xr:uid="{00000000-0005-0000-0000-00003E000000}"/>
    <cellStyle name="40% - Accent1 3" xfId="73" xr:uid="{00000000-0005-0000-0000-00003F000000}"/>
    <cellStyle name="40% - Accent1 4" xfId="74" xr:uid="{00000000-0005-0000-0000-000040000000}"/>
    <cellStyle name="40% - Accent1 5" xfId="75" xr:uid="{00000000-0005-0000-0000-000041000000}"/>
    <cellStyle name="40% - Accent1 6" xfId="76" xr:uid="{00000000-0005-0000-0000-000042000000}"/>
    <cellStyle name="40% - Accent1 7" xfId="77" xr:uid="{00000000-0005-0000-0000-000043000000}"/>
    <cellStyle name="40% - Accent1 8" xfId="78" xr:uid="{00000000-0005-0000-0000-000044000000}"/>
    <cellStyle name="40% - Accent1 9" xfId="79" xr:uid="{00000000-0005-0000-0000-000045000000}"/>
    <cellStyle name="40% - Accent2 1" xfId="80" xr:uid="{00000000-0005-0000-0000-000046000000}"/>
    <cellStyle name="40% - Accent2 2" xfId="81" xr:uid="{00000000-0005-0000-0000-000047000000}"/>
    <cellStyle name="40% - Accent2 2 2" xfId="82" xr:uid="{00000000-0005-0000-0000-000048000000}"/>
    <cellStyle name="40% - Accent2 3" xfId="83" xr:uid="{00000000-0005-0000-0000-000049000000}"/>
    <cellStyle name="40% - Accent2 4" xfId="84" xr:uid="{00000000-0005-0000-0000-00004A000000}"/>
    <cellStyle name="40% - Accent2 5" xfId="85" xr:uid="{00000000-0005-0000-0000-00004B000000}"/>
    <cellStyle name="40% - Accent2 6" xfId="86" xr:uid="{00000000-0005-0000-0000-00004C000000}"/>
    <cellStyle name="40% - Accent2 7" xfId="87" xr:uid="{00000000-0005-0000-0000-00004D000000}"/>
    <cellStyle name="40% - Accent2 8" xfId="88" xr:uid="{00000000-0005-0000-0000-00004E000000}"/>
    <cellStyle name="40% - Accent2 9" xfId="89" xr:uid="{00000000-0005-0000-0000-00004F000000}"/>
    <cellStyle name="40% - Accent3 1" xfId="90" xr:uid="{00000000-0005-0000-0000-000050000000}"/>
    <cellStyle name="40% - Accent3 2" xfId="91" xr:uid="{00000000-0005-0000-0000-000051000000}"/>
    <cellStyle name="40% - Accent3 2 2" xfId="92" xr:uid="{00000000-0005-0000-0000-000052000000}"/>
    <cellStyle name="40% - Accent3 3" xfId="93" xr:uid="{00000000-0005-0000-0000-000053000000}"/>
    <cellStyle name="40% - Accent3 4" xfId="94" xr:uid="{00000000-0005-0000-0000-000054000000}"/>
    <cellStyle name="40% - Accent3 5" xfId="95" xr:uid="{00000000-0005-0000-0000-000055000000}"/>
    <cellStyle name="40% - Accent3 6" xfId="96" xr:uid="{00000000-0005-0000-0000-000056000000}"/>
    <cellStyle name="40% - Accent3 7" xfId="97" xr:uid="{00000000-0005-0000-0000-000057000000}"/>
    <cellStyle name="40% - Accent3 8" xfId="98" xr:uid="{00000000-0005-0000-0000-000058000000}"/>
    <cellStyle name="40% - Accent3 9" xfId="99" xr:uid="{00000000-0005-0000-0000-000059000000}"/>
    <cellStyle name="40% - Accent4 1" xfId="100" xr:uid="{00000000-0005-0000-0000-00005A000000}"/>
    <cellStyle name="40% - Accent4 2" xfId="101" xr:uid="{00000000-0005-0000-0000-00005B000000}"/>
    <cellStyle name="40% - Accent4 2 2" xfId="102" xr:uid="{00000000-0005-0000-0000-00005C000000}"/>
    <cellStyle name="40% - Accent4 3" xfId="103" xr:uid="{00000000-0005-0000-0000-00005D000000}"/>
    <cellStyle name="40% - Accent4 4" xfId="104" xr:uid="{00000000-0005-0000-0000-00005E000000}"/>
    <cellStyle name="40% - Accent4 5" xfId="105" xr:uid="{00000000-0005-0000-0000-00005F000000}"/>
    <cellStyle name="40% - Accent4 6" xfId="106" xr:uid="{00000000-0005-0000-0000-000060000000}"/>
    <cellStyle name="40% - Accent4 7" xfId="107" xr:uid="{00000000-0005-0000-0000-000061000000}"/>
    <cellStyle name="40% - Accent4 8" xfId="108" xr:uid="{00000000-0005-0000-0000-000062000000}"/>
    <cellStyle name="40% - Accent4 9" xfId="109" xr:uid="{00000000-0005-0000-0000-000063000000}"/>
    <cellStyle name="40% - Accent5 1" xfId="110" xr:uid="{00000000-0005-0000-0000-000064000000}"/>
    <cellStyle name="40% - Accent5 2" xfId="111" xr:uid="{00000000-0005-0000-0000-000065000000}"/>
    <cellStyle name="40% - Accent5 2 2" xfId="112" xr:uid="{00000000-0005-0000-0000-000066000000}"/>
    <cellStyle name="40% - Accent5 3" xfId="113" xr:uid="{00000000-0005-0000-0000-000067000000}"/>
    <cellStyle name="40% - Accent5 4" xfId="114" xr:uid="{00000000-0005-0000-0000-000068000000}"/>
    <cellStyle name="40% - Accent5 5" xfId="115" xr:uid="{00000000-0005-0000-0000-000069000000}"/>
    <cellStyle name="40% - Accent5 6" xfId="116" xr:uid="{00000000-0005-0000-0000-00006A000000}"/>
    <cellStyle name="40% - Accent5 7" xfId="117" xr:uid="{00000000-0005-0000-0000-00006B000000}"/>
    <cellStyle name="40% - Accent5 8" xfId="118" xr:uid="{00000000-0005-0000-0000-00006C000000}"/>
    <cellStyle name="40% - Accent5 9" xfId="119" xr:uid="{00000000-0005-0000-0000-00006D000000}"/>
    <cellStyle name="40% - Accent6 1" xfId="120" xr:uid="{00000000-0005-0000-0000-00006E000000}"/>
    <cellStyle name="40% - Accent6 2" xfId="121" xr:uid="{00000000-0005-0000-0000-00006F000000}"/>
    <cellStyle name="40% - Accent6 2 2" xfId="122" xr:uid="{00000000-0005-0000-0000-000070000000}"/>
    <cellStyle name="40% - Accent6 3" xfId="123" xr:uid="{00000000-0005-0000-0000-000071000000}"/>
    <cellStyle name="40% - Accent6 4" xfId="124" xr:uid="{00000000-0005-0000-0000-000072000000}"/>
    <cellStyle name="40% - Accent6 5" xfId="125" xr:uid="{00000000-0005-0000-0000-000073000000}"/>
    <cellStyle name="40% - Accent6 6" xfId="126" xr:uid="{00000000-0005-0000-0000-000074000000}"/>
    <cellStyle name="40% - Accent6 7" xfId="127" xr:uid="{00000000-0005-0000-0000-000075000000}"/>
    <cellStyle name="40% - Accent6 8" xfId="128" xr:uid="{00000000-0005-0000-0000-000076000000}"/>
    <cellStyle name="40% - Accent6 9" xfId="129" xr:uid="{00000000-0005-0000-0000-000077000000}"/>
    <cellStyle name="60% - Accent1 1" xfId="130" xr:uid="{00000000-0005-0000-0000-000078000000}"/>
    <cellStyle name="60% - Accent1 2" xfId="131" xr:uid="{00000000-0005-0000-0000-000079000000}"/>
    <cellStyle name="60% - Accent1 2 2" xfId="132" xr:uid="{00000000-0005-0000-0000-00007A000000}"/>
    <cellStyle name="60% - Accent1 3" xfId="133" xr:uid="{00000000-0005-0000-0000-00007B000000}"/>
    <cellStyle name="60% - Accent1 4" xfId="134" xr:uid="{00000000-0005-0000-0000-00007C000000}"/>
    <cellStyle name="60% - Accent1 5" xfId="135" xr:uid="{00000000-0005-0000-0000-00007D000000}"/>
    <cellStyle name="60% - Accent1 6" xfId="136" xr:uid="{00000000-0005-0000-0000-00007E000000}"/>
    <cellStyle name="60% - Accent1 7" xfId="137" xr:uid="{00000000-0005-0000-0000-00007F000000}"/>
    <cellStyle name="60% - Accent1 8" xfId="138" xr:uid="{00000000-0005-0000-0000-000080000000}"/>
    <cellStyle name="60% - Accent1 9" xfId="139" xr:uid="{00000000-0005-0000-0000-000081000000}"/>
    <cellStyle name="60% - Accent2 1" xfId="140" xr:uid="{00000000-0005-0000-0000-000082000000}"/>
    <cellStyle name="60% - Accent2 2" xfId="141" xr:uid="{00000000-0005-0000-0000-000083000000}"/>
    <cellStyle name="60% - Accent2 2 2" xfId="142" xr:uid="{00000000-0005-0000-0000-000084000000}"/>
    <cellStyle name="60% - Accent2 3" xfId="143" xr:uid="{00000000-0005-0000-0000-000085000000}"/>
    <cellStyle name="60% - Accent2 4" xfId="144" xr:uid="{00000000-0005-0000-0000-000086000000}"/>
    <cellStyle name="60% - Accent2 5" xfId="145" xr:uid="{00000000-0005-0000-0000-000087000000}"/>
    <cellStyle name="60% - Accent2 6" xfId="146" xr:uid="{00000000-0005-0000-0000-000088000000}"/>
    <cellStyle name="60% - Accent2 7" xfId="147" xr:uid="{00000000-0005-0000-0000-000089000000}"/>
    <cellStyle name="60% - Accent2 8" xfId="148" xr:uid="{00000000-0005-0000-0000-00008A000000}"/>
    <cellStyle name="60% - Accent2 9" xfId="149" xr:uid="{00000000-0005-0000-0000-00008B000000}"/>
    <cellStyle name="60% - Accent3 1" xfId="150" xr:uid="{00000000-0005-0000-0000-00008C000000}"/>
    <cellStyle name="60% - Accent3 2" xfId="151" xr:uid="{00000000-0005-0000-0000-00008D000000}"/>
    <cellStyle name="60% - Accent3 2 2" xfId="152" xr:uid="{00000000-0005-0000-0000-00008E000000}"/>
    <cellStyle name="60% - Accent3 3" xfId="153" xr:uid="{00000000-0005-0000-0000-00008F000000}"/>
    <cellStyle name="60% - Accent3 4" xfId="154" xr:uid="{00000000-0005-0000-0000-000090000000}"/>
    <cellStyle name="60% - Accent3 5" xfId="155" xr:uid="{00000000-0005-0000-0000-000091000000}"/>
    <cellStyle name="60% - Accent3 6" xfId="156" xr:uid="{00000000-0005-0000-0000-000092000000}"/>
    <cellStyle name="60% - Accent3 7" xfId="157" xr:uid="{00000000-0005-0000-0000-000093000000}"/>
    <cellStyle name="60% - Accent3 8" xfId="158" xr:uid="{00000000-0005-0000-0000-000094000000}"/>
    <cellStyle name="60% - Accent3 9" xfId="159" xr:uid="{00000000-0005-0000-0000-000095000000}"/>
    <cellStyle name="60% - Accent4 1" xfId="160" xr:uid="{00000000-0005-0000-0000-000096000000}"/>
    <cellStyle name="60% - Accent4 2" xfId="161" xr:uid="{00000000-0005-0000-0000-000097000000}"/>
    <cellStyle name="60% - Accent4 2 2" xfId="162" xr:uid="{00000000-0005-0000-0000-000098000000}"/>
    <cellStyle name="60% - Accent4 3" xfId="163" xr:uid="{00000000-0005-0000-0000-000099000000}"/>
    <cellStyle name="60% - Accent4 4" xfId="164" xr:uid="{00000000-0005-0000-0000-00009A000000}"/>
    <cellStyle name="60% - Accent4 5" xfId="165" xr:uid="{00000000-0005-0000-0000-00009B000000}"/>
    <cellStyle name="60% - Accent4 6" xfId="166" xr:uid="{00000000-0005-0000-0000-00009C000000}"/>
    <cellStyle name="60% - Accent4 7" xfId="167" xr:uid="{00000000-0005-0000-0000-00009D000000}"/>
    <cellStyle name="60% - Accent4 8" xfId="168" xr:uid="{00000000-0005-0000-0000-00009E000000}"/>
    <cellStyle name="60% - Accent4 9" xfId="169" xr:uid="{00000000-0005-0000-0000-00009F000000}"/>
    <cellStyle name="60% - Accent5 1" xfId="170" xr:uid="{00000000-0005-0000-0000-0000A0000000}"/>
    <cellStyle name="60% - Accent5 2" xfId="171" xr:uid="{00000000-0005-0000-0000-0000A1000000}"/>
    <cellStyle name="60% - Accent5 2 2" xfId="172" xr:uid="{00000000-0005-0000-0000-0000A2000000}"/>
    <cellStyle name="60% - Accent5 3" xfId="173" xr:uid="{00000000-0005-0000-0000-0000A3000000}"/>
    <cellStyle name="60% - Accent5 4" xfId="174" xr:uid="{00000000-0005-0000-0000-0000A4000000}"/>
    <cellStyle name="60% - Accent5 5" xfId="175" xr:uid="{00000000-0005-0000-0000-0000A5000000}"/>
    <cellStyle name="60% - Accent5 6" xfId="176" xr:uid="{00000000-0005-0000-0000-0000A6000000}"/>
    <cellStyle name="60% - Accent5 7" xfId="177" xr:uid="{00000000-0005-0000-0000-0000A7000000}"/>
    <cellStyle name="60% - Accent5 8" xfId="178" xr:uid="{00000000-0005-0000-0000-0000A8000000}"/>
    <cellStyle name="60% - Accent5 9" xfId="179" xr:uid="{00000000-0005-0000-0000-0000A9000000}"/>
    <cellStyle name="60% - Accent6 1" xfId="180" xr:uid="{00000000-0005-0000-0000-0000AA000000}"/>
    <cellStyle name="60% - Accent6 2" xfId="181" xr:uid="{00000000-0005-0000-0000-0000AB000000}"/>
    <cellStyle name="60% - Accent6 2 2" xfId="182" xr:uid="{00000000-0005-0000-0000-0000AC000000}"/>
    <cellStyle name="60% - Accent6 3" xfId="183" xr:uid="{00000000-0005-0000-0000-0000AD000000}"/>
    <cellStyle name="60% - Accent6 4" xfId="184" xr:uid="{00000000-0005-0000-0000-0000AE000000}"/>
    <cellStyle name="60% - Accent6 5" xfId="185" xr:uid="{00000000-0005-0000-0000-0000AF000000}"/>
    <cellStyle name="60% - Accent6 6" xfId="186" xr:uid="{00000000-0005-0000-0000-0000B0000000}"/>
    <cellStyle name="60% - Accent6 7" xfId="187" xr:uid="{00000000-0005-0000-0000-0000B1000000}"/>
    <cellStyle name="60% - Accent6 8" xfId="188" xr:uid="{00000000-0005-0000-0000-0000B2000000}"/>
    <cellStyle name="60% - Accent6 9" xfId="189" xr:uid="{00000000-0005-0000-0000-0000B3000000}"/>
    <cellStyle name="Accent1 1" xfId="190" xr:uid="{00000000-0005-0000-0000-0000B4000000}"/>
    <cellStyle name="Accent1 2" xfId="191" xr:uid="{00000000-0005-0000-0000-0000B5000000}"/>
    <cellStyle name="Accent1 2 2" xfId="192" xr:uid="{00000000-0005-0000-0000-0000B6000000}"/>
    <cellStyle name="Accent1 3" xfId="193" xr:uid="{00000000-0005-0000-0000-0000B7000000}"/>
    <cellStyle name="Accent1 4" xfId="194" xr:uid="{00000000-0005-0000-0000-0000B8000000}"/>
    <cellStyle name="Accent1 5" xfId="195" xr:uid="{00000000-0005-0000-0000-0000B9000000}"/>
    <cellStyle name="Accent1 6" xfId="196" xr:uid="{00000000-0005-0000-0000-0000BA000000}"/>
    <cellStyle name="Accent1 7" xfId="197" xr:uid="{00000000-0005-0000-0000-0000BB000000}"/>
    <cellStyle name="Accent1 8" xfId="198" xr:uid="{00000000-0005-0000-0000-0000BC000000}"/>
    <cellStyle name="Accent1 9" xfId="199" xr:uid="{00000000-0005-0000-0000-0000BD000000}"/>
    <cellStyle name="Accent2 1" xfId="200" xr:uid="{00000000-0005-0000-0000-0000BE000000}"/>
    <cellStyle name="Accent2 2" xfId="201" xr:uid="{00000000-0005-0000-0000-0000BF000000}"/>
    <cellStyle name="Accent2 2 2" xfId="202" xr:uid="{00000000-0005-0000-0000-0000C0000000}"/>
    <cellStyle name="Accent2 3" xfId="203" xr:uid="{00000000-0005-0000-0000-0000C1000000}"/>
    <cellStyle name="Accent2 4" xfId="204" xr:uid="{00000000-0005-0000-0000-0000C2000000}"/>
    <cellStyle name="Accent2 5" xfId="205" xr:uid="{00000000-0005-0000-0000-0000C3000000}"/>
    <cellStyle name="Accent2 6" xfId="206" xr:uid="{00000000-0005-0000-0000-0000C4000000}"/>
    <cellStyle name="Accent2 7" xfId="207" xr:uid="{00000000-0005-0000-0000-0000C5000000}"/>
    <cellStyle name="Accent2 8" xfId="208" xr:uid="{00000000-0005-0000-0000-0000C6000000}"/>
    <cellStyle name="Accent2 9" xfId="209" xr:uid="{00000000-0005-0000-0000-0000C7000000}"/>
    <cellStyle name="Accent3 1" xfId="210" xr:uid="{00000000-0005-0000-0000-0000C8000000}"/>
    <cellStyle name="Accent3 2" xfId="211" xr:uid="{00000000-0005-0000-0000-0000C9000000}"/>
    <cellStyle name="Accent3 2 2" xfId="212" xr:uid="{00000000-0005-0000-0000-0000CA000000}"/>
    <cellStyle name="Accent3 3" xfId="213" xr:uid="{00000000-0005-0000-0000-0000CB000000}"/>
    <cellStyle name="Accent3 4" xfId="214" xr:uid="{00000000-0005-0000-0000-0000CC000000}"/>
    <cellStyle name="Accent3 5" xfId="215" xr:uid="{00000000-0005-0000-0000-0000CD000000}"/>
    <cellStyle name="Accent3 6" xfId="216" xr:uid="{00000000-0005-0000-0000-0000CE000000}"/>
    <cellStyle name="Accent3 7" xfId="217" xr:uid="{00000000-0005-0000-0000-0000CF000000}"/>
    <cellStyle name="Accent3 8" xfId="218" xr:uid="{00000000-0005-0000-0000-0000D0000000}"/>
    <cellStyle name="Accent3 9" xfId="219" xr:uid="{00000000-0005-0000-0000-0000D1000000}"/>
    <cellStyle name="Accent4 1" xfId="220" xr:uid="{00000000-0005-0000-0000-0000D2000000}"/>
    <cellStyle name="Accent4 2" xfId="221" xr:uid="{00000000-0005-0000-0000-0000D3000000}"/>
    <cellStyle name="Accent4 2 2" xfId="222" xr:uid="{00000000-0005-0000-0000-0000D4000000}"/>
    <cellStyle name="Accent4 3" xfId="223" xr:uid="{00000000-0005-0000-0000-0000D5000000}"/>
    <cellStyle name="Accent4 4" xfId="224" xr:uid="{00000000-0005-0000-0000-0000D6000000}"/>
    <cellStyle name="Accent4 5" xfId="225" xr:uid="{00000000-0005-0000-0000-0000D7000000}"/>
    <cellStyle name="Accent4 6" xfId="226" xr:uid="{00000000-0005-0000-0000-0000D8000000}"/>
    <cellStyle name="Accent4 7" xfId="227" xr:uid="{00000000-0005-0000-0000-0000D9000000}"/>
    <cellStyle name="Accent4 8" xfId="228" xr:uid="{00000000-0005-0000-0000-0000DA000000}"/>
    <cellStyle name="Accent4 9" xfId="229" xr:uid="{00000000-0005-0000-0000-0000DB000000}"/>
    <cellStyle name="Accent5 1" xfId="230" xr:uid="{00000000-0005-0000-0000-0000DC000000}"/>
    <cellStyle name="Accent5 2" xfId="231" xr:uid="{00000000-0005-0000-0000-0000DD000000}"/>
    <cellStyle name="Accent5 2 2" xfId="232" xr:uid="{00000000-0005-0000-0000-0000DE000000}"/>
    <cellStyle name="Accent5 3" xfId="233" xr:uid="{00000000-0005-0000-0000-0000DF000000}"/>
    <cellStyle name="Accent5 4" xfId="234" xr:uid="{00000000-0005-0000-0000-0000E0000000}"/>
    <cellStyle name="Accent5 5" xfId="235" xr:uid="{00000000-0005-0000-0000-0000E1000000}"/>
    <cellStyle name="Accent5 6" xfId="236" xr:uid="{00000000-0005-0000-0000-0000E2000000}"/>
    <cellStyle name="Accent5 7" xfId="237" xr:uid="{00000000-0005-0000-0000-0000E3000000}"/>
    <cellStyle name="Accent5 8" xfId="238" xr:uid="{00000000-0005-0000-0000-0000E4000000}"/>
    <cellStyle name="Accent5 9" xfId="239" xr:uid="{00000000-0005-0000-0000-0000E5000000}"/>
    <cellStyle name="Accent6 1" xfId="240" xr:uid="{00000000-0005-0000-0000-0000E6000000}"/>
    <cellStyle name="Accent6 2" xfId="241" xr:uid="{00000000-0005-0000-0000-0000E7000000}"/>
    <cellStyle name="Accent6 2 2" xfId="242" xr:uid="{00000000-0005-0000-0000-0000E8000000}"/>
    <cellStyle name="Accent6 3" xfId="243" xr:uid="{00000000-0005-0000-0000-0000E9000000}"/>
    <cellStyle name="Accent6 4" xfId="244" xr:uid="{00000000-0005-0000-0000-0000EA000000}"/>
    <cellStyle name="Accent6 5" xfId="245" xr:uid="{00000000-0005-0000-0000-0000EB000000}"/>
    <cellStyle name="Accent6 6" xfId="246" xr:uid="{00000000-0005-0000-0000-0000EC000000}"/>
    <cellStyle name="Accent6 7" xfId="247" xr:uid="{00000000-0005-0000-0000-0000ED000000}"/>
    <cellStyle name="Accent6 8" xfId="248" xr:uid="{00000000-0005-0000-0000-0000EE000000}"/>
    <cellStyle name="Accent6 9" xfId="249" xr:uid="{00000000-0005-0000-0000-0000EF000000}"/>
    <cellStyle name="Bad 1" xfId="250" xr:uid="{00000000-0005-0000-0000-0000F0000000}"/>
    <cellStyle name="Bad 2" xfId="251" xr:uid="{00000000-0005-0000-0000-0000F1000000}"/>
    <cellStyle name="Bad 2 2" xfId="252" xr:uid="{00000000-0005-0000-0000-0000F2000000}"/>
    <cellStyle name="Bad 3" xfId="253" xr:uid="{00000000-0005-0000-0000-0000F3000000}"/>
    <cellStyle name="Bad 4" xfId="254" xr:uid="{00000000-0005-0000-0000-0000F4000000}"/>
    <cellStyle name="Bad 5" xfId="255" xr:uid="{00000000-0005-0000-0000-0000F5000000}"/>
    <cellStyle name="Bad 6" xfId="256" xr:uid="{00000000-0005-0000-0000-0000F6000000}"/>
    <cellStyle name="Bad 7" xfId="257" xr:uid="{00000000-0005-0000-0000-0000F7000000}"/>
    <cellStyle name="Bad 8" xfId="258" xr:uid="{00000000-0005-0000-0000-0000F8000000}"/>
    <cellStyle name="Bad 9" xfId="259" xr:uid="{00000000-0005-0000-0000-0000F9000000}"/>
    <cellStyle name="Calculation 1" xfId="260" xr:uid="{00000000-0005-0000-0000-0000FA000000}"/>
    <cellStyle name="Calculation 2" xfId="261" xr:uid="{00000000-0005-0000-0000-0000FB000000}"/>
    <cellStyle name="Calculation 2 2" xfId="262" xr:uid="{00000000-0005-0000-0000-0000FC000000}"/>
    <cellStyle name="Calculation 3" xfId="263" xr:uid="{00000000-0005-0000-0000-0000FD000000}"/>
    <cellStyle name="Calculation 4" xfId="264" xr:uid="{00000000-0005-0000-0000-0000FE000000}"/>
    <cellStyle name="Calculation 5" xfId="265" xr:uid="{00000000-0005-0000-0000-0000FF000000}"/>
    <cellStyle name="Calculation 6" xfId="266" xr:uid="{00000000-0005-0000-0000-000000010000}"/>
    <cellStyle name="Calculation 7" xfId="267" xr:uid="{00000000-0005-0000-0000-000001010000}"/>
    <cellStyle name="Calculation 8" xfId="268" xr:uid="{00000000-0005-0000-0000-000002010000}"/>
    <cellStyle name="Calculation 9" xfId="269" xr:uid="{00000000-0005-0000-0000-000003010000}"/>
    <cellStyle name="Check Cell 1" xfId="270" xr:uid="{00000000-0005-0000-0000-000004010000}"/>
    <cellStyle name="Check Cell 2" xfId="271" xr:uid="{00000000-0005-0000-0000-000005010000}"/>
    <cellStyle name="Check Cell 2 2" xfId="272" xr:uid="{00000000-0005-0000-0000-000006010000}"/>
    <cellStyle name="Check Cell 3" xfId="273" xr:uid="{00000000-0005-0000-0000-000007010000}"/>
    <cellStyle name="Check Cell 4" xfId="274" xr:uid="{00000000-0005-0000-0000-000008010000}"/>
    <cellStyle name="Check Cell 5" xfId="275" xr:uid="{00000000-0005-0000-0000-000009010000}"/>
    <cellStyle name="Check Cell 6" xfId="276" xr:uid="{00000000-0005-0000-0000-00000A010000}"/>
    <cellStyle name="Check Cell 7" xfId="277" xr:uid="{00000000-0005-0000-0000-00000B010000}"/>
    <cellStyle name="Check Cell 8" xfId="278" xr:uid="{00000000-0005-0000-0000-00000C010000}"/>
    <cellStyle name="Check Cell 9" xfId="279" xr:uid="{00000000-0005-0000-0000-00000D010000}"/>
    <cellStyle name="Comma" xfId="481" builtinId="3"/>
    <cellStyle name="Comma [0]" xfId="480" builtinId="6"/>
    <cellStyle name="Comma [0] 2" xfId="1" xr:uid="{00000000-0005-0000-0000-000010010000}"/>
    <cellStyle name="Comma [0] 2 2" xfId="280" xr:uid="{00000000-0005-0000-0000-000011010000}"/>
    <cellStyle name="Comma [0] 3" xfId="2" xr:uid="{00000000-0005-0000-0000-000012010000}"/>
    <cellStyle name="DataPilot Category" xfId="281" xr:uid="{00000000-0005-0000-0000-000013010000}"/>
    <cellStyle name="DataPilot Category 1" xfId="282" xr:uid="{00000000-0005-0000-0000-000014010000}"/>
    <cellStyle name="DataPilot Category 2" xfId="283" xr:uid="{00000000-0005-0000-0000-000015010000}"/>
    <cellStyle name="DataPilot Category 3" xfId="284" xr:uid="{00000000-0005-0000-0000-000016010000}"/>
    <cellStyle name="DataPilot Category 4" xfId="285" xr:uid="{00000000-0005-0000-0000-000017010000}"/>
    <cellStyle name="DataPilot Category 5" xfId="286" xr:uid="{00000000-0005-0000-0000-000018010000}"/>
    <cellStyle name="DataPilot Category 6" xfId="287" xr:uid="{00000000-0005-0000-0000-000019010000}"/>
    <cellStyle name="DataPilot Corner" xfId="288" xr:uid="{00000000-0005-0000-0000-00001A010000}"/>
    <cellStyle name="DataPilot Corner 1" xfId="289" xr:uid="{00000000-0005-0000-0000-00001B010000}"/>
    <cellStyle name="DataPilot Corner 2" xfId="290" xr:uid="{00000000-0005-0000-0000-00001C010000}"/>
    <cellStyle name="DataPilot Corner 3" xfId="291" xr:uid="{00000000-0005-0000-0000-00001D010000}"/>
    <cellStyle name="DataPilot Corner 4" xfId="292" xr:uid="{00000000-0005-0000-0000-00001E010000}"/>
    <cellStyle name="DataPilot Corner 5" xfId="293" xr:uid="{00000000-0005-0000-0000-00001F010000}"/>
    <cellStyle name="DataPilot Corner 6" xfId="294" xr:uid="{00000000-0005-0000-0000-000020010000}"/>
    <cellStyle name="DataPilot Field" xfId="295" xr:uid="{00000000-0005-0000-0000-000021010000}"/>
    <cellStyle name="DataPilot Field 1" xfId="296" xr:uid="{00000000-0005-0000-0000-000022010000}"/>
    <cellStyle name="DataPilot Field 2" xfId="297" xr:uid="{00000000-0005-0000-0000-000023010000}"/>
    <cellStyle name="DataPilot Field 3" xfId="298" xr:uid="{00000000-0005-0000-0000-000024010000}"/>
    <cellStyle name="DataPilot Field 4" xfId="299" xr:uid="{00000000-0005-0000-0000-000025010000}"/>
    <cellStyle name="DataPilot Field 5" xfId="300" xr:uid="{00000000-0005-0000-0000-000026010000}"/>
    <cellStyle name="DataPilot Field 6" xfId="301" xr:uid="{00000000-0005-0000-0000-000027010000}"/>
    <cellStyle name="DataPilot Result" xfId="302" xr:uid="{00000000-0005-0000-0000-000028010000}"/>
    <cellStyle name="DataPilot Result 1" xfId="303" xr:uid="{00000000-0005-0000-0000-000029010000}"/>
    <cellStyle name="DataPilot Result 2" xfId="304" xr:uid="{00000000-0005-0000-0000-00002A010000}"/>
    <cellStyle name="DataPilot Result 3" xfId="305" xr:uid="{00000000-0005-0000-0000-00002B010000}"/>
    <cellStyle name="DataPilot Result 4" xfId="306" xr:uid="{00000000-0005-0000-0000-00002C010000}"/>
    <cellStyle name="DataPilot Result 5" xfId="307" xr:uid="{00000000-0005-0000-0000-00002D010000}"/>
    <cellStyle name="DataPilot Result 6" xfId="308" xr:uid="{00000000-0005-0000-0000-00002E010000}"/>
    <cellStyle name="DataPilot Title" xfId="309" xr:uid="{00000000-0005-0000-0000-00002F010000}"/>
    <cellStyle name="DataPilot Title 1" xfId="310" xr:uid="{00000000-0005-0000-0000-000030010000}"/>
    <cellStyle name="DataPilot Title 2" xfId="311" xr:uid="{00000000-0005-0000-0000-000031010000}"/>
    <cellStyle name="DataPilot Title 3" xfId="312" xr:uid="{00000000-0005-0000-0000-000032010000}"/>
    <cellStyle name="DataPilot Title 4" xfId="313" xr:uid="{00000000-0005-0000-0000-000033010000}"/>
    <cellStyle name="DataPilot Title 5" xfId="314" xr:uid="{00000000-0005-0000-0000-000034010000}"/>
    <cellStyle name="DataPilot Title 6" xfId="315" xr:uid="{00000000-0005-0000-0000-000035010000}"/>
    <cellStyle name="DataPilot Value" xfId="316" xr:uid="{00000000-0005-0000-0000-000036010000}"/>
    <cellStyle name="DataPilot Value 1" xfId="317" xr:uid="{00000000-0005-0000-0000-000037010000}"/>
    <cellStyle name="DataPilot Value 2" xfId="318" xr:uid="{00000000-0005-0000-0000-000038010000}"/>
    <cellStyle name="DataPilot Value 3" xfId="319" xr:uid="{00000000-0005-0000-0000-000039010000}"/>
    <cellStyle name="DataPilot Value 4" xfId="320" xr:uid="{00000000-0005-0000-0000-00003A010000}"/>
    <cellStyle name="DataPilot Value 5" xfId="321" xr:uid="{00000000-0005-0000-0000-00003B010000}"/>
    <cellStyle name="DataPilot Value 6" xfId="322" xr:uid="{00000000-0005-0000-0000-00003C010000}"/>
    <cellStyle name="DataPilot Value 7" xfId="323" xr:uid="{00000000-0005-0000-0000-00003D010000}"/>
    <cellStyle name="Excel Built-in Normal" xfId="3" xr:uid="{00000000-0005-0000-0000-00003E010000}"/>
    <cellStyle name="Excel Built-in Normal 2" xfId="325" xr:uid="{00000000-0005-0000-0000-00003F010000}"/>
    <cellStyle name="Excel Built-in Normal 3" xfId="324" xr:uid="{00000000-0005-0000-0000-000040010000}"/>
    <cellStyle name="Explanatory Text 1" xfId="326" xr:uid="{00000000-0005-0000-0000-000041010000}"/>
    <cellStyle name="Explanatory Text 2" xfId="327" xr:uid="{00000000-0005-0000-0000-000042010000}"/>
    <cellStyle name="Explanatory Text 2 2" xfId="328" xr:uid="{00000000-0005-0000-0000-000043010000}"/>
    <cellStyle name="Explanatory Text 3" xfId="329" xr:uid="{00000000-0005-0000-0000-000044010000}"/>
    <cellStyle name="Explanatory Text 4" xfId="330" xr:uid="{00000000-0005-0000-0000-000045010000}"/>
    <cellStyle name="Explanatory Text 5" xfId="331" xr:uid="{00000000-0005-0000-0000-000046010000}"/>
    <cellStyle name="Explanatory Text 6" xfId="332" xr:uid="{00000000-0005-0000-0000-000047010000}"/>
    <cellStyle name="Explanatory Text 7" xfId="333" xr:uid="{00000000-0005-0000-0000-000048010000}"/>
    <cellStyle name="Explanatory Text 8" xfId="334" xr:uid="{00000000-0005-0000-0000-000049010000}"/>
    <cellStyle name="Explanatory Text 9" xfId="335" xr:uid="{00000000-0005-0000-0000-00004A010000}"/>
    <cellStyle name="Good 1" xfId="336" xr:uid="{00000000-0005-0000-0000-00004B010000}"/>
    <cellStyle name="Good 2" xfId="337" xr:uid="{00000000-0005-0000-0000-00004C010000}"/>
    <cellStyle name="Good 2 2" xfId="338" xr:uid="{00000000-0005-0000-0000-00004D010000}"/>
    <cellStyle name="Good 3" xfId="339" xr:uid="{00000000-0005-0000-0000-00004E010000}"/>
    <cellStyle name="Good 4" xfId="340" xr:uid="{00000000-0005-0000-0000-00004F010000}"/>
    <cellStyle name="Good 5" xfId="341" xr:uid="{00000000-0005-0000-0000-000050010000}"/>
    <cellStyle name="Good 6" xfId="342" xr:uid="{00000000-0005-0000-0000-000051010000}"/>
    <cellStyle name="Good 7" xfId="343" xr:uid="{00000000-0005-0000-0000-000052010000}"/>
    <cellStyle name="Good 8" xfId="344" xr:uid="{00000000-0005-0000-0000-000053010000}"/>
    <cellStyle name="Good 9" xfId="345" xr:uid="{00000000-0005-0000-0000-000054010000}"/>
    <cellStyle name="Heading 1 1" xfId="346" xr:uid="{00000000-0005-0000-0000-000055010000}"/>
    <cellStyle name="Heading 1 2" xfId="347" xr:uid="{00000000-0005-0000-0000-000056010000}"/>
    <cellStyle name="Heading 1 2 2" xfId="348" xr:uid="{00000000-0005-0000-0000-000057010000}"/>
    <cellStyle name="Heading 1 3" xfId="349" xr:uid="{00000000-0005-0000-0000-000058010000}"/>
    <cellStyle name="Heading 1 4" xfId="350" xr:uid="{00000000-0005-0000-0000-000059010000}"/>
    <cellStyle name="Heading 1 5" xfId="351" xr:uid="{00000000-0005-0000-0000-00005A010000}"/>
    <cellStyle name="Heading 1 6" xfId="352" xr:uid="{00000000-0005-0000-0000-00005B010000}"/>
    <cellStyle name="Heading 1 7" xfId="353" xr:uid="{00000000-0005-0000-0000-00005C010000}"/>
    <cellStyle name="Heading 1 8" xfId="354" xr:uid="{00000000-0005-0000-0000-00005D010000}"/>
    <cellStyle name="Heading 1 9" xfId="355" xr:uid="{00000000-0005-0000-0000-00005E010000}"/>
    <cellStyle name="Heading 2 1" xfId="356" xr:uid="{00000000-0005-0000-0000-00005F010000}"/>
    <cellStyle name="Heading 2 2" xfId="357" xr:uid="{00000000-0005-0000-0000-000060010000}"/>
    <cellStyle name="Heading 2 2 2" xfId="358" xr:uid="{00000000-0005-0000-0000-000061010000}"/>
    <cellStyle name="Heading 2 3" xfId="359" xr:uid="{00000000-0005-0000-0000-000062010000}"/>
    <cellStyle name="Heading 2 4" xfId="360" xr:uid="{00000000-0005-0000-0000-000063010000}"/>
    <cellStyle name="Heading 2 5" xfId="361" xr:uid="{00000000-0005-0000-0000-000064010000}"/>
    <cellStyle name="Heading 2 6" xfId="362" xr:uid="{00000000-0005-0000-0000-000065010000}"/>
    <cellStyle name="Heading 2 7" xfId="363" xr:uid="{00000000-0005-0000-0000-000066010000}"/>
    <cellStyle name="Heading 2 8" xfId="364" xr:uid="{00000000-0005-0000-0000-000067010000}"/>
    <cellStyle name="Heading 2 9" xfId="365" xr:uid="{00000000-0005-0000-0000-000068010000}"/>
    <cellStyle name="Heading 3 1" xfId="366" xr:uid="{00000000-0005-0000-0000-000069010000}"/>
    <cellStyle name="Heading 3 2" xfId="367" xr:uid="{00000000-0005-0000-0000-00006A010000}"/>
    <cellStyle name="Heading 3 2 2" xfId="368" xr:uid="{00000000-0005-0000-0000-00006B010000}"/>
    <cellStyle name="Heading 3 3" xfId="369" xr:uid="{00000000-0005-0000-0000-00006C010000}"/>
    <cellStyle name="Heading 3 4" xfId="370" xr:uid="{00000000-0005-0000-0000-00006D010000}"/>
    <cellStyle name="Heading 3 5" xfId="371" xr:uid="{00000000-0005-0000-0000-00006E010000}"/>
    <cellStyle name="Heading 3 6" xfId="372" xr:uid="{00000000-0005-0000-0000-00006F010000}"/>
    <cellStyle name="Heading 3 7" xfId="373" xr:uid="{00000000-0005-0000-0000-000070010000}"/>
    <cellStyle name="Heading 3 8" xfId="374" xr:uid="{00000000-0005-0000-0000-000071010000}"/>
    <cellStyle name="Heading 3 9" xfId="375" xr:uid="{00000000-0005-0000-0000-000072010000}"/>
    <cellStyle name="Heading 4 1" xfId="376" xr:uid="{00000000-0005-0000-0000-000073010000}"/>
    <cellStyle name="Heading 4 2" xfId="377" xr:uid="{00000000-0005-0000-0000-000074010000}"/>
    <cellStyle name="Heading 4 2 2" xfId="378" xr:uid="{00000000-0005-0000-0000-000075010000}"/>
    <cellStyle name="Heading 4 3" xfId="379" xr:uid="{00000000-0005-0000-0000-000076010000}"/>
    <cellStyle name="Heading 4 4" xfId="380" xr:uid="{00000000-0005-0000-0000-000077010000}"/>
    <cellStyle name="Heading 4 5" xfId="381" xr:uid="{00000000-0005-0000-0000-000078010000}"/>
    <cellStyle name="Heading 4 6" xfId="382" xr:uid="{00000000-0005-0000-0000-000079010000}"/>
    <cellStyle name="Heading 4 7" xfId="383" xr:uid="{00000000-0005-0000-0000-00007A010000}"/>
    <cellStyle name="Heading 4 8" xfId="384" xr:uid="{00000000-0005-0000-0000-00007B010000}"/>
    <cellStyle name="Heading 4 9" xfId="385" xr:uid="{00000000-0005-0000-0000-00007C010000}"/>
    <cellStyle name="Input 1" xfId="386" xr:uid="{00000000-0005-0000-0000-00007D010000}"/>
    <cellStyle name="Input 2" xfId="387" xr:uid="{00000000-0005-0000-0000-00007E010000}"/>
    <cellStyle name="Input 2 2" xfId="388" xr:uid="{00000000-0005-0000-0000-00007F010000}"/>
    <cellStyle name="Input 3" xfId="389" xr:uid="{00000000-0005-0000-0000-000080010000}"/>
    <cellStyle name="Input 4" xfId="390" xr:uid="{00000000-0005-0000-0000-000081010000}"/>
    <cellStyle name="Input 5" xfId="391" xr:uid="{00000000-0005-0000-0000-000082010000}"/>
    <cellStyle name="Input 6" xfId="392" xr:uid="{00000000-0005-0000-0000-000083010000}"/>
    <cellStyle name="Input 7" xfId="393" xr:uid="{00000000-0005-0000-0000-000084010000}"/>
    <cellStyle name="Input 8" xfId="394" xr:uid="{00000000-0005-0000-0000-000085010000}"/>
    <cellStyle name="Input 9" xfId="395" xr:uid="{00000000-0005-0000-0000-000086010000}"/>
    <cellStyle name="Linked Cell 1" xfId="396" xr:uid="{00000000-0005-0000-0000-000087010000}"/>
    <cellStyle name="Linked Cell 2" xfId="397" xr:uid="{00000000-0005-0000-0000-000088010000}"/>
    <cellStyle name="Linked Cell 2 2" xfId="398" xr:uid="{00000000-0005-0000-0000-000089010000}"/>
    <cellStyle name="Linked Cell 3" xfId="399" xr:uid="{00000000-0005-0000-0000-00008A010000}"/>
    <cellStyle name="Linked Cell 4" xfId="400" xr:uid="{00000000-0005-0000-0000-00008B010000}"/>
    <cellStyle name="Linked Cell 5" xfId="401" xr:uid="{00000000-0005-0000-0000-00008C010000}"/>
    <cellStyle name="Linked Cell 6" xfId="402" xr:uid="{00000000-0005-0000-0000-00008D010000}"/>
    <cellStyle name="Linked Cell 7" xfId="403" xr:uid="{00000000-0005-0000-0000-00008E010000}"/>
    <cellStyle name="Linked Cell 8" xfId="404" xr:uid="{00000000-0005-0000-0000-00008F010000}"/>
    <cellStyle name="Linked Cell 9" xfId="405" xr:uid="{00000000-0005-0000-0000-000090010000}"/>
    <cellStyle name="Neutral 1" xfId="406" xr:uid="{00000000-0005-0000-0000-000091010000}"/>
    <cellStyle name="Neutral 2" xfId="407" xr:uid="{00000000-0005-0000-0000-000092010000}"/>
    <cellStyle name="Neutral 2 2" xfId="408" xr:uid="{00000000-0005-0000-0000-000093010000}"/>
    <cellStyle name="Neutral 3" xfId="409" xr:uid="{00000000-0005-0000-0000-000094010000}"/>
    <cellStyle name="Neutral 4" xfId="410" xr:uid="{00000000-0005-0000-0000-000095010000}"/>
    <cellStyle name="Neutral 5" xfId="411" xr:uid="{00000000-0005-0000-0000-000096010000}"/>
    <cellStyle name="Neutral 6" xfId="412" xr:uid="{00000000-0005-0000-0000-000097010000}"/>
    <cellStyle name="Neutral 7" xfId="413" xr:uid="{00000000-0005-0000-0000-000098010000}"/>
    <cellStyle name="Neutral 8" xfId="414" xr:uid="{00000000-0005-0000-0000-000099010000}"/>
    <cellStyle name="Neutral 9" xfId="415" xr:uid="{00000000-0005-0000-0000-00009A010000}"/>
    <cellStyle name="Normal" xfId="0" builtinId="0"/>
    <cellStyle name="Normal 2" xfId="4" xr:uid="{00000000-0005-0000-0000-00009C010000}"/>
    <cellStyle name="Normal 2 1" xfId="416" xr:uid="{00000000-0005-0000-0000-00009D010000}"/>
    <cellStyle name="Normal 2 2" xfId="417" xr:uid="{00000000-0005-0000-0000-00009E010000}"/>
    <cellStyle name="Normal 2 3" xfId="418" xr:uid="{00000000-0005-0000-0000-00009F010000}"/>
    <cellStyle name="Normal 2 4" xfId="419" xr:uid="{00000000-0005-0000-0000-0000A0010000}"/>
    <cellStyle name="Normal 2 5" xfId="420" xr:uid="{00000000-0005-0000-0000-0000A1010000}"/>
    <cellStyle name="Normal 2 6" xfId="421" xr:uid="{00000000-0005-0000-0000-0000A2010000}"/>
    <cellStyle name="Normal 2 7" xfId="484" xr:uid="{00000000-0005-0000-0000-0000A3010000}"/>
    <cellStyle name="Normal 3" xfId="5" xr:uid="{00000000-0005-0000-0000-0000A4010000}"/>
    <cellStyle name="Normal 3 1" xfId="423" xr:uid="{00000000-0005-0000-0000-0000A5010000}"/>
    <cellStyle name="Normal 3 2" xfId="424" xr:uid="{00000000-0005-0000-0000-0000A6010000}"/>
    <cellStyle name="Normal 3 3" xfId="425" xr:uid="{00000000-0005-0000-0000-0000A7010000}"/>
    <cellStyle name="Normal 3 4" xfId="426" xr:uid="{00000000-0005-0000-0000-0000A8010000}"/>
    <cellStyle name="Normal 3 5" xfId="427" xr:uid="{00000000-0005-0000-0000-0000A9010000}"/>
    <cellStyle name="Normal 3 6" xfId="428" xr:uid="{00000000-0005-0000-0000-0000AA010000}"/>
    <cellStyle name="Normal 3 7" xfId="422" xr:uid="{00000000-0005-0000-0000-0000AB010000}"/>
    <cellStyle name="Normal 4" xfId="6" xr:uid="{00000000-0005-0000-0000-0000AC010000}"/>
    <cellStyle name="Normal 5" xfId="7" xr:uid="{00000000-0005-0000-0000-0000AD010000}"/>
    <cellStyle name="Normal 5 2" xfId="429" xr:uid="{00000000-0005-0000-0000-0000AE010000}"/>
    <cellStyle name="Normal 6" xfId="482" xr:uid="{00000000-0005-0000-0000-0000AF010000}"/>
    <cellStyle name="Note 1" xfId="430" xr:uid="{00000000-0005-0000-0000-0000B0010000}"/>
    <cellStyle name="Note 2" xfId="431" xr:uid="{00000000-0005-0000-0000-0000B1010000}"/>
    <cellStyle name="Note 2 2" xfId="432" xr:uid="{00000000-0005-0000-0000-0000B2010000}"/>
    <cellStyle name="Note 3" xfId="433" xr:uid="{00000000-0005-0000-0000-0000B3010000}"/>
    <cellStyle name="Note 4" xfId="434" xr:uid="{00000000-0005-0000-0000-0000B4010000}"/>
    <cellStyle name="Note 5" xfId="435" xr:uid="{00000000-0005-0000-0000-0000B5010000}"/>
    <cellStyle name="Note 6" xfId="436" xr:uid="{00000000-0005-0000-0000-0000B6010000}"/>
    <cellStyle name="Note 7" xfId="437" xr:uid="{00000000-0005-0000-0000-0000B7010000}"/>
    <cellStyle name="Note 8" xfId="438" xr:uid="{00000000-0005-0000-0000-0000B8010000}"/>
    <cellStyle name="Note 9" xfId="439" xr:uid="{00000000-0005-0000-0000-0000B9010000}"/>
    <cellStyle name="Output 1" xfId="440" xr:uid="{00000000-0005-0000-0000-0000BA010000}"/>
    <cellStyle name="Output 2" xfId="441" xr:uid="{00000000-0005-0000-0000-0000BB010000}"/>
    <cellStyle name="Output 2 2" xfId="442" xr:uid="{00000000-0005-0000-0000-0000BC010000}"/>
    <cellStyle name="Output 3" xfId="443" xr:uid="{00000000-0005-0000-0000-0000BD010000}"/>
    <cellStyle name="Output 4" xfId="444" xr:uid="{00000000-0005-0000-0000-0000BE010000}"/>
    <cellStyle name="Output 5" xfId="445" xr:uid="{00000000-0005-0000-0000-0000BF010000}"/>
    <cellStyle name="Output 6" xfId="446" xr:uid="{00000000-0005-0000-0000-0000C0010000}"/>
    <cellStyle name="Output 7" xfId="447" xr:uid="{00000000-0005-0000-0000-0000C1010000}"/>
    <cellStyle name="Output 8" xfId="448" xr:uid="{00000000-0005-0000-0000-0000C2010000}"/>
    <cellStyle name="Output 9" xfId="449" xr:uid="{00000000-0005-0000-0000-0000C3010000}"/>
    <cellStyle name="Percent" xfId="8" builtinId="5"/>
    <cellStyle name="Percent 2" xfId="9" xr:uid="{00000000-0005-0000-0000-0000C5010000}"/>
    <cellStyle name="Percent 2 2" xfId="485" xr:uid="{00000000-0005-0000-0000-0000C6010000}"/>
    <cellStyle name="Percent 3" xfId="483" xr:uid="{00000000-0005-0000-0000-0000C7010000}"/>
    <cellStyle name="Title 1" xfId="450" xr:uid="{00000000-0005-0000-0000-0000C8010000}"/>
    <cellStyle name="Title 2" xfId="451" xr:uid="{00000000-0005-0000-0000-0000C9010000}"/>
    <cellStyle name="Title 2 2" xfId="452" xr:uid="{00000000-0005-0000-0000-0000CA010000}"/>
    <cellStyle name="Title 3" xfId="453" xr:uid="{00000000-0005-0000-0000-0000CB010000}"/>
    <cellStyle name="Title 4" xfId="454" xr:uid="{00000000-0005-0000-0000-0000CC010000}"/>
    <cellStyle name="Title 5" xfId="455" xr:uid="{00000000-0005-0000-0000-0000CD010000}"/>
    <cellStyle name="Title 6" xfId="456" xr:uid="{00000000-0005-0000-0000-0000CE010000}"/>
    <cellStyle name="Title 7" xfId="457" xr:uid="{00000000-0005-0000-0000-0000CF010000}"/>
    <cellStyle name="Title 8" xfId="458" xr:uid="{00000000-0005-0000-0000-0000D0010000}"/>
    <cellStyle name="Title 9" xfId="459" xr:uid="{00000000-0005-0000-0000-0000D1010000}"/>
    <cellStyle name="Total 1" xfId="460" xr:uid="{00000000-0005-0000-0000-0000D2010000}"/>
    <cellStyle name="Total 2" xfId="461" xr:uid="{00000000-0005-0000-0000-0000D3010000}"/>
    <cellStyle name="Total 2 2" xfId="462" xr:uid="{00000000-0005-0000-0000-0000D4010000}"/>
    <cellStyle name="Total 3" xfId="463" xr:uid="{00000000-0005-0000-0000-0000D5010000}"/>
    <cellStyle name="Total 4" xfId="464" xr:uid="{00000000-0005-0000-0000-0000D6010000}"/>
    <cellStyle name="Total 5" xfId="465" xr:uid="{00000000-0005-0000-0000-0000D7010000}"/>
    <cellStyle name="Total 6" xfId="466" xr:uid="{00000000-0005-0000-0000-0000D8010000}"/>
    <cellStyle name="Total 7" xfId="467" xr:uid="{00000000-0005-0000-0000-0000D9010000}"/>
    <cellStyle name="Total 8" xfId="468" xr:uid="{00000000-0005-0000-0000-0000DA010000}"/>
    <cellStyle name="Total 9" xfId="469" xr:uid="{00000000-0005-0000-0000-0000DB010000}"/>
    <cellStyle name="Warning Text 1" xfId="470" xr:uid="{00000000-0005-0000-0000-0000DC010000}"/>
    <cellStyle name="Warning Text 2" xfId="471" xr:uid="{00000000-0005-0000-0000-0000DD010000}"/>
    <cellStyle name="Warning Text 2 2" xfId="472" xr:uid="{00000000-0005-0000-0000-0000DE010000}"/>
    <cellStyle name="Warning Text 3" xfId="473" xr:uid="{00000000-0005-0000-0000-0000DF010000}"/>
    <cellStyle name="Warning Text 4" xfId="474" xr:uid="{00000000-0005-0000-0000-0000E0010000}"/>
    <cellStyle name="Warning Text 5" xfId="475" xr:uid="{00000000-0005-0000-0000-0000E1010000}"/>
    <cellStyle name="Warning Text 6" xfId="476" xr:uid="{00000000-0005-0000-0000-0000E2010000}"/>
    <cellStyle name="Warning Text 7" xfId="477" xr:uid="{00000000-0005-0000-0000-0000E3010000}"/>
    <cellStyle name="Warning Text 8" xfId="478" xr:uid="{00000000-0005-0000-0000-0000E4010000}"/>
    <cellStyle name="Warning Text 9" xfId="479" xr:uid="{00000000-0005-0000-0000-0000E5010000}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family val="1"/>
        <scheme val="none"/>
      </font>
      <fill>
        <patternFill patternType="solid">
          <fgColor indexed="64"/>
          <bgColor theme="3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family val="1"/>
        <scheme val="none"/>
      </font>
      <border diagonalUp="0" diagonalDown="0">
        <left/>
        <right/>
        <top style="thin">
          <color theme="3" tint="-0.24994659260841701"/>
        </top>
        <bottom style="thin">
          <color theme="3" tint="-0.24994659260841701"/>
        </bottom>
        <vertical/>
        <horizontal style="thin">
          <color theme="3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family val="1"/>
        <scheme val="none"/>
      </font>
      <border diagonalUp="0" diagonalDown="0">
        <left/>
        <right/>
        <top style="thin">
          <color theme="3" tint="-0.24994659260841701"/>
        </top>
        <bottom style="thin">
          <color theme="3" tint="-0.24994659260841701"/>
        </bottom>
        <vertical/>
        <horizontal style="thin">
          <color theme="3" tint="-0.24994659260841701"/>
        </horizontal>
      </border>
    </dxf>
    <dxf>
      <border>
        <top style="thin">
          <color theme="3" tint="-0.24994659260841701"/>
        </top>
      </border>
    </dxf>
    <dxf>
      <border>
        <bottom style="thin">
          <color theme="3" tint="-0.24994659260841701"/>
        </bottom>
      </border>
    </dxf>
    <dxf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font>
        <color rgb="FFC00000"/>
      </font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theme="0"/>
      </font>
      <fill>
        <patternFill>
          <bgColor rgb="FFC0000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ont>
        <color rgb="FFC00000"/>
      </font>
      <border>
        <left style="thin">
          <color rgb="FFC00000"/>
        </left>
        <right style="thin">
          <color rgb="FFC00000"/>
        </right>
        <top style="thin">
          <color rgb="FFC00000"/>
        </top>
        <bottom style="hair">
          <color rgb="FFC00000"/>
        </bottom>
        <vertical/>
        <horizontal/>
      </border>
    </dxf>
    <dxf>
      <font>
        <b val="0"/>
        <condense val="0"/>
        <extend val="0"/>
        <sz val="11"/>
        <color indexed="8"/>
      </font>
      <fill>
        <patternFill patternType="solid">
          <fgColor indexed="46"/>
          <bgColor indexed="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mbria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mbria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mbria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theme="3" tint="-0.24994659260841701"/>
        </top>
      </border>
    </dxf>
    <dxf>
      <border diagonalUp="0" diagonalDown="0">
        <left style="thin">
          <color theme="3" tint="-0.24994659260841701"/>
        </left>
        <right style="thin">
          <color theme="3" tint="-0.24994659260841701"/>
        </right>
        <top style="thin">
          <color theme="3" tint="-0.24994659260841701"/>
        </top>
        <bottom style="thin">
          <color theme="3" tint="-0.24994659260841701"/>
        </bottom>
      </border>
    </dxf>
    <dxf>
      <alignment textRotation="0" wrapText="1" indent="0" justifyLastLine="0" shrinkToFit="0" readingOrder="0"/>
    </dxf>
    <dxf>
      <border>
        <bottom style="thin">
          <color theme="3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mbria"/>
        <scheme val="none"/>
      </font>
      <fill>
        <patternFill patternType="solid">
          <fgColor indexed="64"/>
          <bgColor theme="3" tint="-0.249977111117893"/>
        </patternFill>
      </fill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numFmt numFmtId="13" formatCode="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numFmt numFmtId="13" formatCode="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mbria"/>
        <scheme val="none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fill>
        <patternFill patternType="none">
          <fgColor indexed="26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169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0" formatCode="General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mbr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167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mbri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mbria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mbria"/>
        <scheme val="none"/>
      </font>
      <numFmt numFmtId="0" formatCode="General"/>
      <alignment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mbria"/>
        <scheme val="none"/>
      </font>
      <numFmt numFmtId="0" formatCode="General"/>
      <fill>
        <patternFill>
          <fgColor indexed="64"/>
          <bgColor theme="3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3" tint="-0.499984740745262"/>
        </right>
        <top/>
        <bottom style="thin">
          <color theme="3" tint="-0.4999847407452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3" tint="-0.499984740745262"/>
        </right>
        <top style="hair">
          <color theme="3" tint="-0.499984740745262"/>
        </top>
        <bottom style="hair">
          <color theme="3" tint="-0.499984740745262"/>
        </bottom>
        <vertical/>
        <horizontal style="hair">
          <color theme="3" tint="-0.499984740745262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3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3" tint="-0.499984740745262"/>
        </top>
        <bottom style="hair">
          <color theme="3" tint="-0.499984740745262"/>
        </bottom>
        <vertical/>
        <horizontal style="hair">
          <color theme="3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3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hair">
          <color theme="3" tint="-0.499984740745262"/>
        </top>
        <bottom style="hair">
          <color theme="3" tint="-0.499984740745262"/>
        </bottom>
        <vertical/>
        <horizontal style="hair">
          <color theme="3" tint="-0.499984740745262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theme="3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hair">
          <color theme="3" tint="-0.499984740745262"/>
        </top>
        <bottom style="hair">
          <color theme="3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3" tint="-0.499984740745262"/>
        </left>
        <right/>
        <top/>
        <bottom style="thin">
          <color theme="3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3" tint="-0.499984740745262"/>
        </left>
        <right/>
        <top style="hair">
          <color theme="3" tint="-0.499984740745262"/>
        </top>
        <bottom style="hair">
          <color theme="3" tint="-0.499984740745262"/>
        </bottom>
      </border>
    </dxf>
    <dxf>
      <font>
        <strike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1" formatCode="0"/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1" formatCode="0"/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mbria"/>
        <scheme val="none"/>
      </font>
      <numFmt numFmtId="30" formatCode="@"/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DD9C3"/>
      <rgbColor rgb="00FFFF99"/>
      <rgbColor rgb="0099CCFF"/>
      <rgbColor rgb="00FF99CC"/>
      <rgbColor rgb="00BFBFB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26" Type="http://schemas.openxmlformats.org/officeDocument/2006/relationships/customXml" Target="../customXml/item1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7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5" Type="http://schemas.openxmlformats.org/officeDocument/2006/relationships/customXml" Target="../customXml/item1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20" Type="http://schemas.openxmlformats.org/officeDocument/2006/relationships/customXml" Target="../customXml/item6.xml"/><Relationship Id="rId29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0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23" Type="http://schemas.openxmlformats.org/officeDocument/2006/relationships/customXml" Target="../customXml/item9.xml"/><Relationship Id="rId28" Type="http://schemas.openxmlformats.org/officeDocument/2006/relationships/customXml" Target="../customXml/item14.xml"/><Relationship Id="rId10" Type="http://schemas.openxmlformats.org/officeDocument/2006/relationships/styles" Target="styles.xml"/><Relationship Id="rId19" Type="http://schemas.openxmlformats.org/officeDocument/2006/relationships/customXml" Target="../customXml/item5.xml"/><Relationship Id="rId31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Relationship Id="rId22" Type="http://schemas.openxmlformats.org/officeDocument/2006/relationships/customXml" Target="../customXml/item8.xml"/><Relationship Id="rId27" Type="http://schemas.openxmlformats.org/officeDocument/2006/relationships/customXml" Target="../customXml/item13.xml"/><Relationship Id="rId30" Type="http://schemas.openxmlformats.org/officeDocument/2006/relationships/customXml" Target="../customXml/item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737363157196472"/>
          <c:y val="0.12648589238845143"/>
          <c:w val="0.39680361358218608"/>
          <c:h val="0.67314895013123355"/>
        </c:manualLayout>
      </c:layout>
      <c:radarChart>
        <c:radarStyle val="marker"/>
        <c:varyColors val="0"/>
        <c:ser>
          <c:idx val="1"/>
          <c:order val="1"/>
          <c:tx>
            <c:v>Nilai</c:v>
          </c:tx>
          <c:spPr>
            <a:ln w="31750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Analisis!$B$4:$B$15</c:f>
              <c:strCache>
                <c:ptCount val="12"/>
                <c:pt idx="0">
                  <c:v>KEPERCAYAAN DIRI </c:v>
                </c:pt>
                <c:pt idx="1">
                  <c:v>INTEGRITY</c:v>
                </c:pt>
                <c:pt idx="2">
                  <c:v>INTERPERSONAL &amp; COLLABORATION</c:v>
                </c:pt>
                <c:pt idx="3">
                  <c:v>CHAMPIONING CHANGE</c:v>
                </c:pt>
                <c:pt idx="4">
                  <c:v>PROFESIONALISM</c:v>
                </c:pt>
                <c:pt idx="5">
                  <c:v>IMPACT AND INFLUENCE</c:v>
                </c:pt>
                <c:pt idx="6">
                  <c:v>VISIONNARY &amp; STRATEGIC LEADERSHIP</c:v>
                </c:pt>
                <c:pt idx="7">
                  <c:v>COUNTINOUS LEARNING</c:v>
                </c:pt>
                <c:pt idx="8">
                  <c:v>KEMAMPUAN TEKHNIKAL</c:v>
                </c:pt>
                <c:pt idx="9">
                  <c:v>INNOVATION</c:v>
                </c:pt>
                <c:pt idx="10">
                  <c:v>OUT OF THE BOX THINGKING</c:v>
                </c:pt>
                <c:pt idx="11">
                  <c:v>BIG THINKING</c:v>
                </c:pt>
              </c:strCache>
            </c:strRef>
          </c:cat>
          <c:val>
            <c:numRef>
              <c:f>Analisis!$C$4:$C$15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9-4D93-A909-784177AB0071}"/>
            </c:ext>
          </c:extLst>
        </c:ser>
        <c:ser>
          <c:idx val="2"/>
          <c:order val="2"/>
          <c:tx>
            <c:v>Std</c:v>
          </c:tx>
          <c:spPr>
            <a:ln w="15875" cap="rnd">
              <a:solidFill>
                <a:schemeClr val="accent4">
                  <a:alpha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Analisis!$B$4:$B$15</c:f>
              <c:strCache>
                <c:ptCount val="12"/>
                <c:pt idx="0">
                  <c:v>KEPERCAYAAN DIRI </c:v>
                </c:pt>
                <c:pt idx="1">
                  <c:v>INTEGRITY</c:v>
                </c:pt>
                <c:pt idx="2">
                  <c:v>INTERPERSONAL &amp; COLLABORATION</c:v>
                </c:pt>
                <c:pt idx="3">
                  <c:v>CHAMPIONING CHANGE</c:v>
                </c:pt>
                <c:pt idx="4">
                  <c:v>PROFESIONALISM</c:v>
                </c:pt>
                <c:pt idx="5">
                  <c:v>IMPACT AND INFLUENCE</c:v>
                </c:pt>
                <c:pt idx="6">
                  <c:v>VISIONNARY &amp; STRATEGIC LEADERSHIP</c:v>
                </c:pt>
                <c:pt idx="7">
                  <c:v>COUNTINOUS LEARNING</c:v>
                </c:pt>
                <c:pt idx="8">
                  <c:v>KEMAMPUAN TEKHNIKAL</c:v>
                </c:pt>
                <c:pt idx="9">
                  <c:v>INNOVATION</c:v>
                </c:pt>
                <c:pt idx="10">
                  <c:v>OUT OF THE BOX THINGKING</c:v>
                </c:pt>
                <c:pt idx="11">
                  <c:v>BIG THINKING</c:v>
                </c:pt>
              </c:strCache>
            </c:strRef>
          </c:cat>
          <c:val>
            <c:numRef>
              <c:f>Analisis!$D$4:$D$15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9-4D93-A909-784177AB0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544800"/>
        <c:axId val="360534400"/>
        <c:extLst>
          <c:ext xmlns:c15="http://schemas.microsoft.com/office/drawing/2012/chart" uri="{02D57815-91ED-43cb-92C2-25804820EDAC}">
            <c15:filteredRad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Analisis!$F$3</c15:sqref>
                        </c15:formulaRef>
                      </c:ext>
                    </c:extLst>
                    <c:strCache>
                      <c:ptCount val="1"/>
                      <c:pt idx="0">
                        <c:v>% Std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alpha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Analisis!$B$4:$B$15</c15:sqref>
                        </c15:formulaRef>
                      </c:ext>
                    </c:extLst>
                    <c:strCache>
                      <c:ptCount val="12"/>
                      <c:pt idx="0">
                        <c:v>KEPERCAYAAN DIRI </c:v>
                      </c:pt>
                      <c:pt idx="1">
                        <c:v>INTEGRITY</c:v>
                      </c:pt>
                      <c:pt idx="2">
                        <c:v>INTERPERSONAL &amp; COLLABORATION</c:v>
                      </c:pt>
                      <c:pt idx="3">
                        <c:v>CHAMPIONING CHANGE</c:v>
                      </c:pt>
                      <c:pt idx="4">
                        <c:v>PROFESIONALISM</c:v>
                      </c:pt>
                      <c:pt idx="5">
                        <c:v>IMPACT AND INFLUENCE</c:v>
                      </c:pt>
                      <c:pt idx="6">
                        <c:v>VISIONNARY &amp; STRATEGIC LEADERSHIP</c:v>
                      </c:pt>
                      <c:pt idx="7">
                        <c:v>COUNTINOUS LEARNING</c:v>
                      </c:pt>
                      <c:pt idx="8">
                        <c:v>KEMAMPUAN TEKHNIKAL</c:v>
                      </c:pt>
                      <c:pt idx="9">
                        <c:v>INNOVATION</c:v>
                      </c:pt>
                      <c:pt idx="10">
                        <c:v>OUT OF THE BOX THINGKING</c:v>
                      </c:pt>
                      <c:pt idx="11">
                        <c:v>BIG THINKING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Analisis!$F$4:$F$15</c15:sqref>
                        </c15:formulaRef>
                      </c:ext>
                    </c:extLst>
                    <c:numCache>
                      <c:formatCode>0%</c:formatCode>
                      <c:ptCount val="12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29A-4B7D-8B5E-AC1E1322211B}"/>
                  </c:ext>
                </c:extLst>
              </c15:ser>
            </c15:filteredRadarSeries>
            <c15:filteredRadarSeries>
              <c15:ser>
                <c:idx val="4"/>
                <c:order val="3"/>
                <c:tx>
                  <c:v>Std Dev</c:v>
                </c:tx>
                <c:spPr>
                  <a:ln w="15875" cap="rnd">
                    <a:solidFill>
                      <a:srgbClr val="C00000">
                        <a:alpha val="75000"/>
                      </a:srgb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Analisis!$B$4:$B$15</c15:sqref>
                        </c15:formulaRef>
                      </c:ext>
                    </c:extLst>
                    <c:strCache>
                      <c:ptCount val="12"/>
                      <c:pt idx="0">
                        <c:v>KEPERCAYAAN DIRI </c:v>
                      </c:pt>
                      <c:pt idx="1">
                        <c:v>INTEGRITY</c:v>
                      </c:pt>
                      <c:pt idx="2">
                        <c:v>INTERPERSONAL &amp; COLLABORATION</c:v>
                      </c:pt>
                      <c:pt idx="3">
                        <c:v>CHAMPIONING CHANGE</c:v>
                      </c:pt>
                      <c:pt idx="4">
                        <c:v>PROFESIONALISM</c:v>
                      </c:pt>
                      <c:pt idx="5">
                        <c:v>IMPACT AND INFLUENCE</c:v>
                      </c:pt>
                      <c:pt idx="6">
                        <c:v>VISIONNARY &amp; STRATEGIC LEADERSHIP</c:v>
                      </c:pt>
                      <c:pt idx="7">
                        <c:v>COUNTINOUS LEARNING</c:v>
                      </c:pt>
                      <c:pt idx="8">
                        <c:v>KEMAMPUAN TEKHNIKAL</c:v>
                      </c:pt>
                      <c:pt idx="9">
                        <c:v>INNOVATION</c:v>
                      </c:pt>
                      <c:pt idx="10">
                        <c:v>OUT OF THE BOX THINGKING</c:v>
                      </c:pt>
                      <c:pt idx="11">
                        <c:v>BIG THINKING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919-4D93-A909-784177AB0071}"/>
                  </c:ext>
                </c:extLst>
              </c15:ser>
            </c15:filteredRadarSeries>
          </c:ext>
        </c:extLst>
      </c:radarChart>
      <c:catAx>
        <c:axId val="3605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id-ID"/>
          </a:p>
        </c:txPr>
        <c:crossAx val="360534400"/>
        <c:crosses val="autoZero"/>
        <c:auto val="1"/>
        <c:lblAlgn val="ctr"/>
        <c:lblOffset val="100"/>
        <c:noMultiLvlLbl val="0"/>
      </c:catAx>
      <c:valAx>
        <c:axId val="36053440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6350">
            <a:solidFill>
              <a:schemeClr val="accent6">
                <a:alpha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6054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solidFill>
        <a:schemeClr val="tx2">
          <a:lumMod val="75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271200230136575"/>
          <c:y val="3.0124912154136062E-2"/>
          <c:w val="0.72198143779373836"/>
          <c:h val="0.82051379724241746"/>
        </c:manualLayout>
      </c:layout>
      <c:scatterChart>
        <c:scatterStyle val="lineMarker"/>
        <c:varyColors val="0"/>
        <c:ser>
          <c:idx val="0"/>
          <c:order val="0"/>
          <c:tx>
            <c:v>Peta Karir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3"/>
            <c:spPr>
              <a:solidFill>
                <a:schemeClr val="tx2">
                  <a:lumMod val="50000"/>
                </a:schemeClr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Analisis!$C$19</c:f>
              <c:numCache>
                <c:formatCode>#,##0.0_ ;\-#,##0.0\ </c:formatCode>
                <c:ptCount val="1"/>
                <c:pt idx="0">
                  <c:v>4.833333333333333</c:v>
                </c:pt>
              </c:numCache>
            </c:numRef>
          </c:xVal>
          <c:yVal>
            <c:numRef>
              <c:f>Analisis!$C$20</c:f>
              <c:numCache>
                <c:formatCode>#,##0.0_ ;\-#,##0.0\ </c:formatCode>
                <c:ptCount val="1"/>
                <c:pt idx="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1-4FBF-8EFE-BA147DD07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311648"/>
        <c:axId val="604317888"/>
      </c:scatterChart>
      <c:valAx>
        <c:axId val="604311648"/>
        <c:scaling>
          <c:orientation val="minMax"/>
          <c:max val="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>
                        <a:lumMod val="75000"/>
                      </a:schemeClr>
                    </a:solidFill>
                  </a:rPr>
                  <a:t>Indeks Potensi</a:t>
                </a:r>
                <a:endParaRPr lang="id-ID" b="1">
                  <a:solidFill>
                    <a:schemeClr val="tx2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4317888"/>
        <c:crosses val="autoZero"/>
        <c:crossBetween val="midCat"/>
        <c:majorUnit val="2"/>
        <c:minorUnit val="0.5"/>
      </c:valAx>
      <c:valAx>
        <c:axId val="604317888"/>
        <c:scaling>
          <c:orientation val="minMax"/>
          <c:max val="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>
                        <a:lumMod val="75000"/>
                      </a:schemeClr>
                    </a:solidFill>
                  </a:rPr>
                  <a:t>IPP</a:t>
                </a:r>
                <a:endParaRPr lang="id-ID" b="1">
                  <a:solidFill>
                    <a:schemeClr val="tx2">
                      <a:lumMod val="75000"/>
                    </a:scheme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4311648"/>
        <c:crosses val="autoZero"/>
        <c:crossBetween val="midCat"/>
        <c:majorUnit val="1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D$1" max="30000" min="1" page="10" val="2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1.emf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12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svg"/><Relationship Id="rId10" Type="http://schemas.openxmlformats.org/officeDocument/2006/relationships/image" Target="../media/image9.jpg"/><Relationship Id="rId4" Type="http://schemas.openxmlformats.org/officeDocument/2006/relationships/image" Target="../media/image3.png"/><Relationship Id="rId9" Type="http://schemas.openxmlformats.org/officeDocument/2006/relationships/image" Target="../media/image8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jpg"/><Relationship Id="rId13" Type="http://schemas.openxmlformats.org/officeDocument/2006/relationships/image" Target="../media/image25.jpg"/><Relationship Id="rId3" Type="http://schemas.openxmlformats.org/officeDocument/2006/relationships/image" Target="../media/image15.jpg"/><Relationship Id="rId7" Type="http://schemas.openxmlformats.org/officeDocument/2006/relationships/image" Target="../media/image19.jpg"/><Relationship Id="rId12" Type="http://schemas.openxmlformats.org/officeDocument/2006/relationships/image" Target="../media/image24.jpg"/><Relationship Id="rId2" Type="http://schemas.openxmlformats.org/officeDocument/2006/relationships/image" Target="../media/image14.jpg"/><Relationship Id="rId16" Type="http://schemas.openxmlformats.org/officeDocument/2006/relationships/image" Target="../media/image28.jpg"/><Relationship Id="rId1" Type="http://schemas.openxmlformats.org/officeDocument/2006/relationships/image" Target="../media/image13.jpg"/><Relationship Id="rId6" Type="http://schemas.openxmlformats.org/officeDocument/2006/relationships/image" Target="../media/image18.jpg"/><Relationship Id="rId11" Type="http://schemas.openxmlformats.org/officeDocument/2006/relationships/image" Target="../media/image23.jpg"/><Relationship Id="rId5" Type="http://schemas.openxmlformats.org/officeDocument/2006/relationships/image" Target="../media/image17.jpg"/><Relationship Id="rId15" Type="http://schemas.openxmlformats.org/officeDocument/2006/relationships/image" Target="../media/image27.jpg"/><Relationship Id="rId10" Type="http://schemas.openxmlformats.org/officeDocument/2006/relationships/image" Target="../media/image22.jpg"/><Relationship Id="rId4" Type="http://schemas.openxmlformats.org/officeDocument/2006/relationships/image" Target="../media/image16.jpg"/><Relationship Id="rId9" Type="http://schemas.openxmlformats.org/officeDocument/2006/relationships/image" Target="../media/image21.jpg"/><Relationship Id="rId14" Type="http://schemas.openxmlformats.org/officeDocument/2006/relationships/image" Target="../media/image26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304800</xdr:colOff>
          <xdr:row>1</xdr:row>
          <xdr:rowOff>171450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0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8</xdr:col>
      <xdr:colOff>1</xdr:colOff>
      <xdr:row>14</xdr:row>
      <xdr:rowOff>0</xdr:rowOff>
    </xdr:from>
    <xdr:to>
      <xdr:col>15</xdr:col>
      <xdr:colOff>1</xdr:colOff>
      <xdr:row>28</xdr:row>
      <xdr:rowOff>1581</xdr:rowOff>
    </xdr:to>
    <xdr:graphicFrame macro="">
      <xdr:nvGraphicFramePr>
        <xdr:cNvPr id="3" name="Pem_Po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29</xdr:row>
      <xdr:rowOff>108630</xdr:rowOff>
    </xdr:from>
    <xdr:to>
      <xdr:col>8</xdr:col>
      <xdr:colOff>25420</xdr:colOff>
      <xdr:row>42</xdr:row>
      <xdr:rowOff>489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 noChangeAspect="1"/>
        </xdr:cNvGrpSpPr>
      </xdr:nvGrpSpPr>
      <xdr:grpSpPr>
        <a:xfrm>
          <a:off x="3014382" y="6002924"/>
          <a:ext cx="2423479" cy="2368359"/>
          <a:chOff x="4734486" y="7020923"/>
          <a:chExt cx="2163535" cy="2450449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734486" y="8273943"/>
            <a:ext cx="2163535" cy="11974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numCol="1" spcCol="0" rtlCol="0" anchor="t">
            <a:noAutofit/>
          </a:bodyPr>
          <a:lstStyle/>
          <a:p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S       : Star Person</a:t>
            </a:r>
          </a:p>
          <a:p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SP    : Specialist Person</a:t>
            </a:r>
          </a:p>
          <a:p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TCP : Take</a:t>
            </a:r>
            <a:r>
              <a:rPr lang="en-US" sz="1200" b="1" i="0" u="none" strike="noStrike" baseline="0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 Competences</a:t>
            </a:r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 Person</a:t>
            </a:r>
          </a:p>
          <a:p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TDP : Take Developing</a:t>
            </a:r>
            <a:r>
              <a:rPr lang="en-US" sz="1200" b="1" i="0" u="none" strike="noStrike" baseline="0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 person</a:t>
            </a:r>
            <a:endParaRPr lang="en-US" sz="1200" b="1" i="0" u="none" strike="noStrike">
              <a:solidFill>
                <a:schemeClr val="tx2">
                  <a:lumMod val="50000"/>
                </a:schemeClr>
              </a:solidFill>
              <a:latin typeface="Cambria"/>
              <a:ea typeface="Cambria"/>
            </a:endParaRPr>
          </a:p>
          <a:p>
            <a:r>
              <a:rPr lang="en-US" sz="1200" b="1" i="0" u="none" strike="noStrike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D</a:t>
            </a:r>
            <a:r>
              <a:rPr lang="en-US" sz="1200" b="1" i="0" u="none" strike="noStrike" baseline="0">
                <a:solidFill>
                  <a:schemeClr val="tx2">
                    <a:lumMod val="50000"/>
                  </a:schemeClr>
                </a:solidFill>
                <a:latin typeface="Cambria"/>
                <a:ea typeface="Cambria"/>
              </a:rPr>
              <a:t>       : Deadwood</a:t>
            </a:r>
            <a:endParaRPr lang="en-US" sz="1200" b="1" i="0" u="none" strike="noStrike">
              <a:solidFill>
                <a:schemeClr val="tx2">
                  <a:lumMod val="50000"/>
                </a:schemeClr>
              </a:solidFill>
              <a:latin typeface="Cambria"/>
              <a:ea typeface="Cambria"/>
            </a:endParaRPr>
          </a:p>
        </xdr:txBody>
      </xdr:sp>
      <xdr:sp macro="" textlink="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 bwMode="auto">
          <a:xfrm>
            <a:off x="4914580" y="7760074"/>
            <a:ext cx="1803346" cy="406267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headEnd type="none" w="med" len="med"/>
            <a:tailEnd type="none" w="med" len="med"/>
          </a:ln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400" b="1">
                <a:solidFill>
                  <a:schemeClr val="bg1"/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TALENT MAPPING</a:t>
            </a:r>
            <a:endParaRPr lang="id-ID" sz="1400" b="1">
              <a:solidFill>
                <a:schemeClr val="bg1"/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pic>
        <xdr:nvPicPr>
          <xdr:cNvPr id="18" name="Graphic 17" descr="Office worker male outline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rcRect/>
          <a:stretch/>
        </xdr:blipFill>
        <xdr:spPr>
          <a:xfrm>
            <a:off x="5052253" y="7020924"/>
            <a:ext cx="657104" cy="745110"/>
          </a:xfrm>
          <a:prstGeom prst="rect">
            <a:avLst/>
          </a:prstGeom>
        </xdr:spPr>
      </xdr:pic>
      <xdr:pic>
        <xdr:nvPicPr>
          <xdr:cNvPr id="19" name="Graphic 18" descr="Office worker female outline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rcRect/>
          <a:stretch/>
        </xdr:blipFill>
        <xdr:spPr>
          <a:xfrm>
            <a:off x="5912382" y="7020923"/>
            <a:ext cx="657104" cy="745110"/>
          </a:xfrm>
          <a:prstGeom prst="rect">
            <a:avLst/>
          </a:prstGeom>
        </xdr:spPr>
      </xdr:pic>
    </xdr:grpSp>
    <xdr:clientData/>
  </xdr:twoCellAnchor>
  <xdr:twoCellAnchor editAs="oneCell">
    <xdr:from>
      <xdr:col>6</xdr:col>
      <xdr:colOff>411479</xdr:colOff>
      <xdr:row>2</xdr:row>
      <xdr:rowOff>120415</xdr:rowOff>
    </xdr:from>
    <xdr:to>
      <xdr:col>8</xdr:col>
      <xdr:colOff>656122</xdr:colOff>
      <xdr:row>10</xdr:row>
      <xdr:rowOff>158367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>
          <a:grpSpLocks noChangeAspect="1"/>
        </xdr:cNvGrpSpPr>
      </xdr:nvGrpSpPr>
      <xdr:grpSpPr>
        <a:xfrm>
          <a:off x="4860214" y="501415"/>
          <a:ext cx="1208349" cy="1561952"/>
          <a:chOff x="6820881" y="-1062197"/>
          <a:chExt cx="1264558" cy="1864658"/>
        </a:xfrm>
      </xdr:grpSpPr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6979140" y="372693"/>
            <a:ext cx="948039" cy="4297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n-US" sz="1800" b="1">
                <a:solidFill>
                  <a:schemeClr val="tx2">
                    <a:lumMod val="7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IQ</a:t>
            </a:r>
            <a:endParaRPr lang="id-ID" sz="1800" b="1">
              <a:solidFill>
                <a:schemeClr val="tx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sp macro="" textlink="Analisis!$C$18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spect="1"/>
          </xdr:cNvSpPr>
        </xdr:nvSpPr>
        <xdr:spPr bwMode="auto">
          <a:xfrm>
            <a:off x="6820881" y="-237310"/>
            <a:ext cx="1264558" cy="644652"/>
          </a:xfrm>
          <a:prstGeom prst="roundRect">
            <a:avLst/>
          </a:prstGeom>
          <a:noFill/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fld id="{89A464C5-94D2-4FA0-B48A-B68E5E599C6C}" type="TxLink">
              <a:rPr lang="en-US" sz="4000" b="1" i="0" u="none" strike="noStrike">
                <a:solidFill>
                  <a:schemeClr val="tx2">
                    <a:lumMod val="7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pPr algn="ctr"/>
              <a:t>130</a:t>
            </a:fld>
            <a:endParaRPr lang="id-ID" sz="4000" b="1">
              <a:solidFill>
                <a:schemeClr val="tx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pic>
        <xdr:nvPicPr>
          <xdr:cNvPr id="41" name="Graphic 40" descr="Mental Health outline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7069898" y="-1062197"/>
            <a:ext cx="766524" cy="859536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517071</xdr:colOff>
      <xdr:row>3</xdr:row>
      <xdr:rowOff>0</xdr:rowOff>
    </xdr:from>
    <xdr:to>
      <xdr:col>10</xdr:col>
      <xdr:colOff>456190</xdr:colOff>
      <xdr:row>10</xdr:row>
      <xdr:rowOff>95250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5929512" y="571500"/>
          <a:ext cx="1631207" cy="1428750"/>
          <a:chOff x="6432058" y="3003565"/>
          <a:chExt cx="2249379" cy="2312383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432058" y="4913526"/>
            <a:ext cx="2249379" cy="4024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en-US" sz="1600" b="1">
                <a:solidFill>
                  <a:schemeClr val="tx2">
                    <a:lumMod val="7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</a:rPr>
              <a:t>Indeks Potensi</a:t>
            </a:r>
            <a:endParaRPr lang="id-ID" sz="1600" b="1">
              <a:solidFill>
                <a:schemeClr val="tx2">
                  <a:lumMod val="7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</a:endParaRPr>
          </a:p>
        </xdr:txBody>
      </xdr:sp>
      <xdr:pic>
        <xdr:nvPicPr>
          <xdr:cNvPr id="44" name="Graphic 43" descr="Business Growth outline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090451" y="3003565"/>
            <a:ext cx="1080513" cy="1165295"/>
          </a:xfrm>
          <a:prstGeom prst="rect">
            <a:avLst/>
          </a:prstGeom>
        </xdr:spPr>
      </xdr:pic>
      <xdr:sp macro="" textlink="Analisis!$D$19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6513245" y="4064620"/>
            <a:ext cx="2160000" cy="8739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A2DFF2E3-4476-4427-B349-50BCCC0D7E98}" type="TxLink">
              <a:rPr lang="en-US" sz="3000" b="1" i="0" u="none" strike="noStrike">
                <a:solidFill>
                  <a:schemeClr val="tx2">
                    <a:lumMod val="75000"/>
                  </a:schemeClr>
                </a:solidFill>
                <a:latin typeface="Cambria"/>
                <a:ea typeface="Cambria"/>
              </a:rPr>
              <a:pPr algn="ctr"/>
              <a:t>4,8/10</a:t>
            </a:fld>
            <a:endParaRPr lang="id-ID" sz="3000" b="1" u="none">
              <a:solidFill>
                <a:schemeClr val="tx2">
                  <a:lumMod val="7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14</xdr:col>
      <xdr:colOff>0</xdr:colOff>
      <xdr:row>3</xdr:row>
      <xdr:rowOff>0</xdr:rowOff>
    </xdr:from>
    <xdr:to>
      <xdr:col>15</xdr:col>
      <xdr:colOff>14550</xdr:colOff>
      <xdr:row>8</xdr:row>
      <xdr:rowOff>70227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0107" y="571500"/>
          <a:ext cx="735730" cy="1022727"/>
        </a:xfrm>
        <a:prstGeom prst="rect">
          <a:avLst/>
        </a:prstGeom>
      </xdr:spPr>
    </xdr:pic>
    <xdr:clientData/>
  </xdr:twoCellAnchor>
  <xdr:twoCellAnchor>
    <xdr:from>
      <xdr:col>0</xdr:col>
      <xdr:colOff>53624</xdr:colOff>
      <xdr:row>29</xdr:row>
      <xdr:rowOff>157069</xdr:rowOff>
    </xdr:from>
    <xdr:to>
      <xdr:col>4</xdr:col>
      <xdr:colOff>201705</xdr:colOff>
      <xdr:row>43</xdr:row>
      <xdr:rowOff>62757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53624" y="6051363"/>
          <a:ext cx="3162463" cy="2572688"/>
          <a:chOff x="100817" y="5722423"/>
          <a:chExt cx="3425974" cy="3387479"/>
        </a:xfrm>
      </xdr:grpSpPr>
      <xdr:pic>
        <xdr:nvPicPr>
          <xdr:cNvPr id="49" name="Picture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737001" y="5841692"/>
            <a:ext cx="2448000" cy="2759164"/>
          </a:xfrm>
          <a:prstGeom prst="rect">
            <a:avLst/>
          </a:prstGeom>
        </xdr:spPr>
      </xdr:pic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>
            <a:grpSpLocks noChangeAspect="1"/>
          </xdr:cNvGrpSpPr>
        </xdr:nvGrpSpPr>
        <xdr:grpSpPr>
          <a:xfrm>
            <a:off x="100817" y="5722423"/>
            <a:ext cx="3425974" cy="3387479"/>
            <a:chOff x="5394146" y="1918122"/>
            <a:chExt cx="3424630" cy="3387479"/>
          </a:xfrm>
        </xdr:grpSpPr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5394146" y="1918122"/>
            <a:ext cx="3424630" cy="338747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2"/>
            </a:graphicData>
          </a:graphic>
        </xdr:graphicFrame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6355670" y="2029532"/>
              <a:ext cx="2110749" cy="2436796"/>
              <a:chOff x="6355670" y="2029532"/>
              <a:chExt cx="2110749" cy="2436796"/>
            </a:xfrm>
          </xdr:grpSpPr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/>
            </xdr:nvSpPr>
            <xdr:spPr>
              <a:xfrm>
                <a:off x="6431783" y="2685383"/>
                <a:ext cx="637924" cy="36332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800" b="1">
                    <a:solidFill>
                      <a:schemeClr val="tx2">
                        <a:lumMod val="7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TCP</a:t>
                </a:r>
                <a:endParaRPr lang="id-ID" sz="1800" b="1">
                  <a:solidFill>
                    <a:schemeClr val="tx2">
                      <a:lumMod val="7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xdr:txBody>
          </xdr: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 txBox="1"/>
            </xdr:nvSpPr>
            <xdr:spPr>
              <a:xfrm>
                <a:off x="7521666" y="2616877"/>
                <a:ext cx="532869" cy="3960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800" b="1">
                    <a:solidFill>
                      <a:schemeClr val="tx2">
                        <a:lumMod val="7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SP</a:t>
                </a:r>
                <a:endParaRPr lang="id-ID" sz="1800" b="1">
                  <a:solidFill>
                    <a:schemeClr val="tx2">
                      <a:lumMod val="7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SpPr txBox="1"/>
            </xdr:nvSpPr>
            <xdr:spPr>
              <a:xfrm>
                <a:off x="8027331" y="2029532"/>
                <a:ext cx="439088" cy="489858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800" b="1">
                    <a:solidFill>
                      <a:schemeClr val="tx2">
                        <a:lumMod val="7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S</a:t>
                </a:r>
                <a:endParaRPr lang="id-ID" sz="1800" b="1">
                  <a:solidFill>
                    <a:schemeClr val="tx2">
                      <a:lumMod val="7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xdr:txBody>
          </xdr:sp>
          <xdr:sp macro="" textlink="">
            <xdr:nvSpPr>
              <xdr:cNvPr id="31" name="TextBox 30">
                <a:extLst>
                  <a:ext uri="{FF2B5EF4-FFF2-40B4-BE49-F238E27FC236}">
                    <a16:creationId xmlns:a16="http://schemas.microsoft.com/office/drawing/2014/main" id="{00000000-0008-0000-0000-00001F000000}"/>
                  </a:ext>
                </a:extLst>
              </xdr:cNvPr>
              <xdr:cNvSpPr txBox="1"/>
            </xdr:nvSpPr>
            <xdr:spPr>
              <a:xfrm>
                <a:off x="7625778" y="3780947"/>
                <a:ext cx="642720" cy="45521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800" b="1">
                    <a:solidFill>
                      <a:schemeClr val="tx2">
                        <a:lumMod val="7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TDP</a:t>
                </a:r>
                <a:endParaRPr lang="id-ID" sz="1800" b="1">
                  <a:solidFill>
                    <a:schemeClr val="tx2">
                      <a:lumMod val="7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xdr:txBody>
          </xdr: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00000000-0008-0000-0000-000020000000}"/>
                  </a:ext>
                </a:extLst>
              </xdr:cNvPr>
              <xdr:cNvSpPr txBox="1"/>
            </xdr:nvSpPr>
            <xdr:spPr>
              <a:xfrm>
                <a:off x="6355670" y="4070328"/>
                <a:ext cx="536944" cy="3960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noAutofit/>
              </a:bodyPr>
              <a:lstStyle/>
              <a:p>
                <a:pPr algn="ctr"/>
                <a:r>
                  <a:rPr lang="en-US" sz="1800" b="1">
                    <a:solidFill>
                      <a:schemeClr val="tx2">
                        <a:lumMod val="7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</a:rPr>
                  <a:t>D</a:t>
                </a:r>
                <a:endParaRPr lang="id-ID" sz="1800" b="1">
                  <a:solidFill>
                    <a:schemeClr val="tx2">
                      <a:lumMod val="75000"/>
                    </a:schemeClr>
                  </a:solidFill>
                  <a:latin typeface="Cambria" panose="02040503050406030204" pitchFamily="18" charset="0"/>
                  <a:ea typeface="Cambria" panose="02040503050406030204" pitchFamily="18" charset="0"/>
                </a:endParaRPr>
              </a:p>
            </xdr:txBody>
          </xdr:sp>
        </xdr:grp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184621</xdr:colOff>
          <xdr:row>49</xdr:row>
          <xdr:rowOff>46909</xdr:rowOff>
        </xdr:from>
        <xdr:to>
          <xdr:col>2</xdr:col>
          <xdr:colOff>1846513</xdr:colOff>
          <xdr:row>61</xdr:row>
          <xdr:rowOff>124508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B45F1DA3-BC44-130E-8F24-7F7A4E18158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BTI" spid="_x0000_s10718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685937" y="9839277"/>
              <a:ext cx="1661892" cy="238365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0</xdr:rowOff>
    </xdr:from>
    <xdr:to>
      <xdr:col>14</xdr:col>
      <xdr:colOff>0</xdr:colOff>
      <xdr:row>13</xdr:row>
      <xdr:rowOff>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>
          <a:off x="8841441" y="537882"/>
          <a:ext cx="0" cy="1792942"/>
          <a:chOff x="10948012" y="1652529"/>
          <a:chExt cx="6082230" cy="1847353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 bwMode="auto">
          <a:xfrm>
            <a:off x="10948012" y="1652530"/>
            <a:ext cx="6082230" cy="184735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CP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 bwMode="auto">
          <a:xfrm>
            <a:off x="14597348" y="2754217"/>
            <a:ext cx="2432891" cy="74566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PE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 bwMode="auto">
          <a:xfrm>
            <a:off x="10948012" y="2754217"/>
            <a:ext cx="2432891" cy="7456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D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 bwMode="auto">
          <a:xfrm>
            <a:off x="14597349" y="1652529"/>
            <a:ext cx="2432892" cy="1101687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SP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 bwMode="auto">
          <a:xfrm>
            <a:off x="15813796" y="1652530"/>
            <a:ext cx="1216446" cy="367229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S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20</xdr:col>
      <xdr:colOff>0</xdr:colOff>
      <xdr:row>26</xdr:row>
      <xdr:rowOff>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8841441" y="2868706"/>
          <a:ext cx="0" cy="1792945"/>
          <a:chOff x="10948012" y="1652530"/>
          <a:chExt cx="6082230" cy="1818641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 bwMode="auto">
          <a:xfrm>
            <a:off x="10948012" y="1652530"/>
            <a:ext cx="6082230" cy="1818638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t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CP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 bwMode="auto">
          <a:xfrm>
            <a:off x="10948012" y="2754217"/>
            <a:ext cx="2432892" cy="716951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D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 bwMode="auto">
          <a:xfrm>
            <a:off x="14597351" y="1652530"/>
            <a:ext cx="2432890" cy="909319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b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SP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 bwMode="auto">
          <a:xfrm>
            <a:off x="15205573" y="1652530"/>
            <a:ext cx="1824669" cy="55420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S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 bwMode="auto">
          <a:xfrm>
            <a:off x="13380904" y="2561848"/>
            <a:ext cx="3649337" cy="909323"/>
          </a:xfrm>
          <a:custGeom>
            <a:avLst/>
            <a:gdLst>
              <a:gd name="connsiteX0" fmla="*/ 0 w 3657599"/>
              <a:gd name="connsiteY0" fmla="*/ 0 h 904879"/>
              <a:gd name="connsiteX1" fmla="*/ 3657599 w 3657599"/>
              <a:gd name="connsiteY1" fmla="*/ 0 h 904879"/>
              <a:gd name="connsiteX2" fmla="*/ 3657599 w 3657599"/>
              <a:gd name="connsiteY2" fmla="*/ 904879 h 904879"/>
              <a:gd name="connsiteX3" fmla="*/ 0 w 3657599"/>
              <a:gd name="connsiteY3" fmla="*/ 904879 h 904879"/>
              <a:gd name="connsiteX4" fmla="*/ 0 w 3657599"/>
              <a:gd name="connsiteY4" fmla="*/ 0 h 904879"/>
              <a:gd name="connsiteX0" fmla="*/ 9525 w 3667124"/>
              <a:gd name="connsiteY0" fmla="*/ 0 h 904879"/>
              <a:gd name="connsiteX1" fmla="*/ 0 w 3667124"/>
              <a:gd name="connsiteY1" fmla="*/ 38100 h 904879"/>
              <a:gd name="connsiteX2" fmla="*/ 3667124 w 3667124"/>
              <a:gd name="connsiteY2" fmla="*/ 0 h 904879"/>
              <a:gd name="connsiteX3" fmla="*/ 3667124 w 3667124"/>
              <a:gd name="connsiteY3" fmla="*/ 904879 h 904879"/>
              <a:gd name="connsiteX4" fmla="*/ 9525 w 3667124"/>
              <a:gd name="connsiteY4" fmla="*/ 904879 h 904879"/>
              <a:gd name="connsiteX5" fmla="*/ 9525 w 3667124"/>
              <a:gd name="connsiteY5" fmla="*/ 0 h 904879"/>
              <a:gd name="connsiteX0" fmla="*/ 0 w 3657599"/>
              <a:gd name="connsiteY0" fmla="*/ 0 h 904879"/>
              <a:gd name="connsiteX1" fmla="*/ 1219200 w 3657599"/>
              <a:gd name="connsiteY1" fmla="*/ 0 h 904879"/>
              <a:gd name="connsiteX2" fmla="*/ 3657599 w 3657599"/>
              <a:gd name="connsiteY2" fmla="*/ 0 h 904879"/>
              <a:gd name="connsiteX3" fmla="*/ 3657599 w 3657599"/>
              <a:gd name="connsiteY3" fmla="*/ 904879 h 904879"/>
              <a:gd name="connsiteX4" fmla="*/ 0 w 3657599"/>
              <a:gd name="connsiteY4" fmla="*/ 904879 h 904879"/>
              <a:gd name="connsiteX5" fmla="*/ 0 w 3657599"/>
              <a:gd name="connsiteY5" fmla="*/ 0 h 904879"/>
              <a:gd name="connsiteX0" fmla="*/ 0 w 3657599"/>
              <a:gd name="connsiteY0" fmla="*/ 180975 h 904879"/>
              <a:gd name="connsiteX1" fmla="*/ 1219200 w 3657599"/>
              <a:gd name="connsiteY1" fmla="*/ 0 h 904879"/>
              <a:gd name="connsiteX2" fmla="*/ 3657599 w 3657599"/>
              <a:gd name="connsiteY2" fmla="*/ 0 h 904879"/>
              <a:gd name="connsiteX3" fmla="*/ 3657599 w 3657599"/>
              <a:gd name="connsiteY3" fmla="*/ 904879 h 904879"/>
              <a:gd name="connsiteX4" fmla="*/ 0 w 3657599"/>
              <a:gd name="connsiteY4" fmla="*/ 904879 h 904879"/>
              <a:gd name="connsiteX5" fmla="*/ 0 w 3657599"/>
              <a:gd name="connsiteY5" fmla="*/ 180975 h 90487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57599" h="904879">
                <a:moveTo>
                  <a:pt x="0" y="180975"/>
                </a:moveTo>
                <a:lnTo>
                  <a:pt x="1219200" y="0"/>
                </a:lnTo>
                <a:lnTo>
                  <a:pt x="3657599" y="0"/>
                </a:lnTo>
                <a:lnTo>
                  <a:pt x="3657599" y="904879"/>
                </a:lnTo>
                <a:lnTo>
                  <a:pt x="0" y="904879"/>
                </a:lnTo>
                <a:lnTo>
                  <a:pt x="0" y="180975"/>
                </a:lnTo>
                <a:close/>
              </a:path>
            </a:pathLst>
          </a:custGeom>
          <a:solidFill>
            <a:schemeClr val="accent2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 b="1">
                <a:solidFill>
                  <a:schemeClr val="tx2">
                    <a:lumMod val="50000"/>
                  </a:schemeClr>
                </a:solidFill>
              </a:rPr>
              <a:t>PE</a:t>
            </a:r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27</xdr:row>
      <xdr:rowOff>0</xdr:rowOff>
    </xdr:from>
    <xdr:to>
      <xdr:col>20</xdr:col>
      <xdr:colOff>0</xdr:colOff>
      <xdr:row>37</xdr:row>
      <xdr:rowOff>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8841441" y="4840941"/>
          <a:ext cx="0" cy="1792945"/>
          <a:chOff x="10948012" y="1652530"/>
          <a:chExt cx="6082231" cy="1818641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 bwMode="auto">
          <a:xfrm>
            <a:off x="10948012" y="1652530"/>
            <a:ext cx="6082230" cy="1818638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t" upright="1"/>
          <a:lstStyle/>
          <a:p>
            <a:pPr algn="ctr"/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 bwMode="auto">
          <a:xfrm>
            <a:off x="10948012" y="2754217"/>
            <a:ext cx="3041115" cy="716951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 bwMode="auto">
          <a:xfrm>
            <a:off x="14597350" y="1652530"/>
            <a:ext cx="2432891" cy="727455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b" upright="1"/>
          <a:lstStyle/>
          <a:p>
            <a:pPr algn="ctr"/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 bwMode="auto">
          <a:xfrm>
            <a:off x="15813796" y="1652531"/>
            <a:ext cx="1216446" cy="363727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32" name="Rectangle 9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 bwMode="auto">
          <a:xfrm>
            <a:off x="13989127" y="2379985"/>
            <a:ext cx="3041116" cy="1091186"/>
          </a:xfrm>
          <a:custGeom>
            <a:avLst/>
            <a:gdLst>
              <a:gd name="connsiteX0" fmla="*/ 0 w 3657599"/>
              <a:gd name="connsiteY0" fmla="*/ 0 h 904879"/>
              <a:gd name="connsiteX1" fmla="*/ 3657599 w 3657599"/>
              <a:gd name="connsiteY1" fmla="*/ 0 h 904879"/>
              <a:gd name="connsiteX2" fmla="*/ 3657599 w 3657599"/>
              <a:gd name="connsiteY2" fmla="*/ 904879 h 904879"/>
              <a:gd name="connsiteX3" fmla="*/ 0 w 3657599"/>
              <a:gd name="connsiteY3" fmla="*/ 904879 h 904879"/>
              <a:gd name="connsiteX4" fmla="*/ 0 w 3657599"/>
              <a:gd name="connsiteY4" fmla="*/ 0 h 904879"/>
              <a:gd name="connsiteX0" fmla="*/ 0 w 3657599"/>
              <a:gd name="connsiteY0" fmla="*/ 180975 h 904879"/>
              <a:gd name="connsiteX1" fmla="*/ 3657599 w 3657599"/>
              <a:gd name="connsiteY1" fmla="*/ 0 h 904879"/>
              <a:gd name="connsiteX2" fmla="*/ 3657599 w 3657599"/>
              <a:gd name="connsiteY2" fmla="*/ 904879 h 904879"/>
              <a:gd name="connsiteX3" fmla="*/ 0 w 3657599"/>
              <a:gd name="connsiteY3" fmla="*/ 904879 h 904879"/>
              <a:gd name="connsiteX4" fmla="*/ 0 w 3657599"/>
              <a:gd name="connsiteY4" fmla="*/ 180975 h 904879"/>
              <a:gd name="connsiteX0" fmla="*/ 28575 w 3686174"/>
              <a:gd name="connsiteY0" fmla="*/ 180975 h 904879"/>
              <a:gd name="connsiteX1" fmla="*/ 0 w 3686174"/>
              <a:gd name="connsiteY1" fmla="*/ 190500 h 904879"/>
              <a:gd name="connsiteX2" fmla="*/ 3686174 w 3686174"/>
              <a:gd name="connsiteY2" fmla="*/ 0 h 904879"/>
              <a:gd name="connsiteX3" fmla="*/ 3686174 w 3686174"/>
              <a:gd name="connsiteY3" fmla="*/ 904879 h 904879"/>
              <a:gd name="connsiteX4" fmla="*/ 28575 w 3686174"/>
              <a:gd name="connsiteY4" fmla="*/ 904879 h 904879"/>
              <a:gd name="connsiteX5" fmla="*/ 28575 w 3686174"/>
              <a:gd name="connsiteY5" fmla="*/ 180975 h 904879"/>
              <a:gd name="connsiteX0" fmla="*/ 333375 w 3686174"/>
              <a:gd name="connsiteY0" fmla="*/ 533400 h 904879"/>
              <a:gd name="connsiteX1" fmla="*/ 0 w 3686174"/>
              <a:gd name="connsiteY1" fmla="*/ 190500 h 904879"/>
              <a:gd name="connsiteX2" fmla="*/ 3686174 w 3686174"/>
              <a:gd name="connsiteY2" fmla="*/ 0 h 904879"/>
              <a:gd name="connsiteX3" fmla="*/ 3686174 w 3686174"/>
              <a:gd name="connsiteY3" fmla="*/ 904879 h 904879"/>
              <a:gd name="connsiteX4" fmla="*/ 28575 w 3686174"/>
              <a:gd name="connsiteY4" fmla="*/ 904879 h 904879"/>
              <a:gd name="connsiteX5" fmla="*/ 333375 w 3686174"/>
              <a:gd name="connsiteY5" fmla="*/ 533400 h 904879"/>
              <a:gd name="connsiteX0" fmla="*/ 304800 w 3657599"/>
              <a:gd name="connsiteY0" fmla="*/ 533400 h 904879"/>
              <a:gd name="connsiteX1" fmla="*/ 609600 w 3657599"/>
              <a:gd name="connsiteY1" fmla="*/ 0 h 904879"/>
              <a:gd name="connsiteX2" fmla="*/ 3657599 w 3657599"/>
              <a:gd name="connsiteY2" fmla="*/ 0 h 904879"/>
              <a:gd name="connsiteX3" fmla="*/ 3657599 w 3657599"/>
              <a:gd name="connsiteY3" fmla="*/ 904879 h 904879"/>
              <a:gd name="connsiteX4" fmla="*/ 0 w 3657599"/>
              <a:gd name="connsiteY4" fmla="*/ 904879 h 904879"/>
              <a:gd name="connsiteX5" fmla="*/ 304800 w 3657599"/>
              <a:gd name="connsiteY5" fmla="*/ 533400 h 904879"/>
              <a:gd name="connsiteX0" fmla="*/ 0 w 3657599"/>
              <a:gd name="connsiteY0" fmla="*/ 180975 h 904879"/>
              <a:gd name="connsiteX1" fmla="*/ 609600 w 3657599"/>
              <a:gd name="connsiteY1" fmla="*/ 0 h 904879"/>
              <a:gd name="connsiteX2" fmla="*/ 3657599 w 3657599"/>
              <a:gd name="connsiteY2" fmla="*/ 0 h 904879"/>
              <a:gd name="connsiteX3" fmla="*/ 3657599 w 3657599"/>
              <a:gd name="connsiteY3" fmla="*/ 904879 h 904879"/>
              <a:gd name="connsiteX4" fmla="*/ 0 w 3657599"/>
              <a:gd name="connsiteY4" fmla="*/ 904879 h 904879"/>
              <a:gd name="connsiteX5" fmla="*/ 0 w 3657599"/>
              <a:gd name="connsiteY5" fmla="*/ 180975 h 904879"/>
              <a:gd name="connsiteX0" fmla="*/ 0 w 3657599"/>
              <a:gd name="connsiteY0" fmla="*/ 361950 h 1085854"/>
              <a:gd name="connsiteX1" fmla="*/ 1219200 w 3657599"/>
              <a:gd name="connsiteY1" fmla="*/ 0 h 1085854"/>
              <a:gd name="connsiteX2" fmla="*/ 3657599 w 3657599"/>
              <a:gd name="connsiteY2" fmla="*/ 180975 h 1085854"/>
              <a:gd name="connsiteX3" fmla="*/ 3657599 w 3657599"/>
              <a:gd name="connsiteY3" fmla="*/ 1085854 h 1085854"/>
              <a:gd name="connsiteX4" fmla="*/ 0 w 3657599"/>
              <a:gd name="connsiteY4" fmla="*/ 1085854 h 1085854"/>
              <a:gd name="connsiteX5" fmla="*/ 0 w 3657599"/>
              <a:gd name="connsiteY5" fmla="*/ 361950 h 1085854"/>
              <a:gd name="connsiteX0" fmla="*/ 0 w 3657600"/>
              <a:gd name="connsiteY0" fmla="*/ 361950 h 1085854"/>
              <a:gd name="connsiteX1" fmla="*/ 1219200 w 3657600"/>
              <a:gd name="connsiteY1" fmla="*/ 0 h 1085854"/>
              <a:gd name="connsiteX2" fmla="*/ 3657600 w 3657600"/>
              <a:gd name="connsiteY2" fmla="*/ 0 h 1085854"/>
              <a:gd name="connsiteX3" fmla="*/ 3657599 w 3657600"/>
              <a:gd name="connsiteY3" fmla="*/ 1085854 h 1085854"/>
              <a:gd name="connsiteX4" fmla="*/ 0 w 3657600"/>
              <a:gd name="connsiteY4" fmla="*/ 1085854 h 1085854"/>
              <a:gd name="connsiteX5" fmla="*/ 0 w 3657600"/>
              <a:gd name="connsiteY5" fmla="*/ 361950 h 1085854"/>
              <a:gd name="connsiteX0" fmla="*/ 0 w 3657600"/>
              <a:gd name="connsiteY0" fmla="*/ 361950 h 1085854"/>
              <a:gd name="connsiteX1" fmla="*/ 1219200 w 3657600"/>
              <a:gd name="connsiteY1" fmla="*/ 0 h 1085854"/>
              <a:gd name="connsiteX2" fmla="*/ 3657600 w 3657600"/>
              <a:gd name="connsiteY2" fmla="*/ 0 h 1085854"/>
              <a:gd name="connsiteX3" fmla="*/ 3657599 w 3657600"/>
              <a:gd name="connsiteY3" fmla="*/ 1085854 h 1085854"/>
              <a:gd name="connsiteX4" fmla="*/ 609599 w 3657600"/>
              <a:gd name="connsiteY4" fmla="*/ 1085850 h 1085854"/>
              <a:gd name="connsiteX5" fmla="*/ 0 w 3657600"/>
              <a:gd name="connsiteY5" fmla="*/ 361950 h 1085854"/>
              <a:gd name="connsiteX0" fmla="*/ 0 w 3048001"/>
              <a:gd name="connsiteY0" fmla="*/ 361950 h 1085854"/>
              <a:gd name="connsiteX1" fmla="*/ 609601 w 3048001"/>
              <a:gd name="connsiteY1" fmla="*/ 0 h 1085854"/>
              <a:gd name="connsiteX2" fmla="*/ 3048001 w 3048001"/>
              <a:gd name="connsiteY2" fmla="*/ 0 h 1085854"/>
              <a:gd name="connsiteX3" fmla="*/ 3048000 w 3048001"/>
              <a:gd name="connsiteY3" fmla="*/ 1085854 h 1085854"/>
              <a:gd name="connsiteX4" fmla="*/ 0 w 3048001"/>
              <a:gd name="connsiteY4" fmla="*/ 1085850 h 1085854"/>
              <a:gd name="connsiteX5" fmla="*/ 0 w 3048001"/>
              <a:gd name="connsiteY5" fmla="*/ 361950 h 10858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48001" h="1085854">
                <a:moveTo>
                  <a:pt x="0" y="361950"/>
                </a:moveTo>
                <a:lnTo>
                  <a:pt x="609601" y="0"/>
                </a:lnTo>
                <a:lnTo>
                  <a:pt x="3048001" y="0"/>
                </a:lnTo>
                <a:cubicBezTo>
                  <a:pt x="3048001" y="361951"/>
                  <a:pt x="3048000" y="723903"/>
                  <a:pt x="3048000" y="1085854"/>
                </a:cubicBezTo>
                <a:lnTo>
                  <a:pt x="0" y="1085850"/>
                </a:lnTo>
                <a:lnTo>
                  <a:pt x="0" y="361950"/>
                </a:lnTo>
                <a:close/>
              </a:path>
            </a:pathLst>
          </a:custGeom>
          <a:solidFill>
            <a:schemeClr val="accent2">
              <a:lumMod val="60000"/>
              <a:lumOff val="40000"/>
            </a:schemeClr>
          </a:solidFill>
          <a:ln w="9525" cap="flat" cmpd="sng" algn="ctr">
            <a:noFill/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endParaRPr lang="id-ID" sz="1100" b="1">
              <a:solidFill>
                <a:schemeClr val="tx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15</xdr:col>
      <xdr:colOff>57150</xdr:colOff>
      <xdr:row>1</xdr:row>
      <xdr:rowOff>152325</xdr:rowOff>
    </xdr:from>
    <xdr:to>
      <xdr:col>19</xdr:col>
      <xdr:colOff>66750</xdr:colOff>
      <xdr:row>15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342825"/>
          <a:ext cx="2448000" cy="2571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11160</xdr:colOff>
      <xdr:row>3</xdr:row>
      <xdr:rowOff>4968</xdr:rowOff>
    </xdr:from>
    <xdr:to>
      <xdr:col>3</xdr:col>
      <xdr:colOff>1836</xdr:colOff>
      <xdr:row>3</xdr:row>
      <xdr:rowOff>2060568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930" y="4369292"/>
          <a:ext cx="1435041" cy="205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11313</xdr:colOff>
      <xdr:row>2</xdr:row>
      <xdr:rowOff>5789</xdr:rowOff>
    </xdr:from>
    <xdr:to>
      <xdr:col>3</xdr:col>
      <xdr:colOff>1989</xdr:colOff>
      <xdr:row>2</xdr:row>
      <xdr:rowOff>2054779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" r="133"/>
        <a:stretch/>
      </xdr:blipFill>
      <xdr:spPr>
        <a:xfrm>
          <a:off x="1885083" y="2301158"/>
          <a:ext cx="1435041" cy="20489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11466</xdr:colOff>
      <xdr:row>1</xdr:row>
      <xdr:rowOff>0</xdr:rowOff>
    </xdr:from>
    <xdr:to>
      <xdr:col>3</xdr:col>
      <xdr:colOff>2142</xdr:colOff>
      <xdr:row>1</xdr:row>
      <xdr:rowOff>2055600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5236" y="226414"/>
          <a:ext cx="1435041" cy="205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11007</xdr:colOff>
      <xdr:row>4</xdr:row>
      <xdr:rowOff>10757</xdr:rowOff>
    </xdr:from>
    <xdr:to>
      <xdr:col>3</xdr:col>
      <xdr:colOff>1683</xdr:colOff>
      <xdr:row>4</xdr:row>
      <xdr:rowOff>2066357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777" y="6444036"/>
          <a:ext cx="1435041" cy="205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10854</xdr:colOff>
      <xdr:row>5</xdr:row>
      <xdr:rowOff>16546</xdr:rowOff>
    </xdr:from>
    <xdr:to>
      <xdr:col>3</xdr:col>
      <xdr:colOff>1530</xdr:colOff>
      <xdr:row>6</xdr:row>
      <xdr:rowOff>3191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624" y="8518780"/>
          <a:ext cx="1435041" cy="205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10701</xdr:colOff>
      <xdr:row>6</xdr:row>
      <xdr:rowOff>22335</xdr:rowOff>
    </xdr:from>
    <xdr:to>
      <xdr:col>3</xdr:col>
      <xdr:colOff>1377</xdr:colOff>
      <xdr:row>7</xdr:row>
      <xdr:rowOff>2369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" r="133"/>
        <a:stretch/>
      </xdr:blipFill>
      <xdr:spPr>
        <a:xfrm>
          <a:off x="1884471" y="10593524"/>
          <a:ext cx="1435041" cy="204898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10548</xdr:colOff>
      <xdr:row>7</xdr:row>
      <xdr:rowOff>21513</xdr:rowOff>
    </xdr:from>
    <xdr:to>
      <xdr:col>3</xdr:col>
      <xdr:colOff>1224</xdr:colOff>
      <xdr:row>8</xdr:row>
      <xdr:rowOff>1548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318" y="12661656"/>
          <a:ext cx="1435041" cy="20489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10395</xdr:colOff>
      <xdr:row>8</xdr:row>
      <xdr:rowOff>20692</xdr:rowOff>
    </xdr:from>
    <xdr:to>
      <xdr:col>3</xdr:col>
      <xdr:colOff>1071</xdr:colOff>
      <xdr:row>9</xdr:row>
      <xdr:rowOff>726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165" y="14729790"/>
          <a:ext cx="1435041" cy="204898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11613</xdr:colOff>
      <xdr:row>16</xdr:row>
      <xdr:rowOff>14118</xdr:rowOff>
    </xdr:from>
    <xdr:to>
      <xdr:col>3</xdr:col>
      <xdr:colOff>0</xdr:colOff>
      <xdr:row>17</xdr:row>
      <xdr:rowOff>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5383" y="31274856"/>
          <a:ext cx="1432752" cy="2054837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9324</xdr:colOff>
      <xdr:row>15</xdr:row>
      <xdr:rowOff>14939</xdr:rowOff>
    </xdr:from>
    <xdr:to>
      <xdr:col>3</xdr:col>
      <xdr:colOff>0</xdr:colOff>
      <xdr:row>15</xdr:row>
      <xdr:rowOff>2063929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3094" y="29206722"/>
          <a:ext cx="1435041" cy="20489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9477</xdr:colOff>
      <xdr:row>14</xdr:row>
      <xdr:rowOff>15762</xdr:rowOff>
    </xdr:from>
    <xdr:to>
      <xdr:col>3</xdr:col>
      <xdr:colOff>153</xdr:colOff>
      <xdr:row>14</xdr:row>
      <xdr:rowOff>2064750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" r="133"/>
        <a:stretch/>
      </xdr:blipFill>
      <xdr:spPr>
        <a:xfrm>
          <a:off x="1883247" y="27138590"/>
          <a:ext cx="1435041" cy="204898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9783</xdr:colOff>
      <xdr:row>13</xdr:row>
      <xdr:rowOff>16583</xdr:rowOff>
    </xdr:from>
    <xdr:to>
      <xdr:col>3</xdr:col>
      <xdr:colOff>459</xdr:colOff>
      <xdr:row>13</xdr:row>
      <xdr:rowOff>2065573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3553" y="25070456"/>
          <a:ext cx="1435041" cy="20489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9630</xdr:colOff>
      <xdr:row>12</xdr:row>
      <xdr:rowOff>17405</xdr:rowOff>
    </xdr:from>
    <xdr:to>
      <xdr:col>3</xdr:col>
      <xdr:colOff>306</xdr:colOff>
      <xdr:row>12</xdr:row>
      <xdr:rowOff>2066394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3400" y="23002323"/>
          <a:ext cx="1435041" cy="204898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9936</xdr:colOff>
      <xdr:row>11</xdr:row>
      <xdr:rowOff>18226</xdr:rowOff>
    </xdr:from>
    <xdr:to>
      <xdr:col>3</xdr:col>
      <xdr:colOff>612</xdr:colOff>
      <xdr:row>11</xdr:row>
      <xdr:rowOff>2067216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3706" y="20934189"/>
          <a:ext cx="1435041" cy="204899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10089</xdr:colOff>
      <xdr:row>10</xdr:row>
      <xdr:rowOff>19049</xdr:rowOff>
    </xdr:from>
    <xdr:to>
      <xdr:col>3</xdr:col>
      <xdr:colOff>765</xdr:colOff>
      <xdr:row>10</xdr:row>
      <xdr:rowOff>2068037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" r="133"/>
        <a:stretch/>
      </xdr:blipFill>
      <xdr:spPr>
        <a:xfrm>
          <a:off x="1883859" y="18866057"/>
          <a:ext cx="1435041" cy="2048988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10242</xdr:colOff>
      <xdr:row>9</xdr:row>
      <xdr:rowOff>19870</xdr:rowOff>
    </xdr:from>
    <xdr:to>
      <xdr:col>3</xdr:col>
      <xdr:colOff>918</xdr:colOff>
      <xdr:row>9</xdr:row>
      <xdr:rowOff>2068860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4" b="94"/>
        <a:stretch/>
      </xdr:blipFill>
      <xdr:spPr>
        <a:xfrm>
          <a:off x="1884012" y="16797923"/>
          <a:ext cx="1435041" cy="204899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ik@%202021\DATA%20BASE-%20PROJECT\Database%20Talent%20Scout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Data Assessment"/>
      <sheetName val="SW"/>
      <sheetName val="Rekomendasi HAV"/>
      <sheetName val="Analysis"/>
      <sheetName val="Standar"/>
      <sheetName val="Kompetensi"/>
      <sheetName val="9 Grid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FA_EST</v>
          </cell>
        </row>
        <row r="3">
          <cell r="B3" t="str">
            <v>HA_EST</v>
          </cell>
        </row>
        <row r="4">
          <cell r="B4" t="str">
            <v>EM_EST</v>
          </cell>
        </row>
        <row r="5">
          <cell r="B5" t="str">
            <v>AMA_EST</v>
          </cell>
        </row>
        <row r="6">
          <cell r="B6" t="str">
            <v>VPA_EST</v>
          </cell>
        </row>
        <row r="7">
          <cell r="B7" t="str">
            <v>SE_EST</v>
          </cell>
        </row>
        <row r="8">
          <cell r="B8" t="str">
            <v>ME_EST</v>
          </cell>
        </row>
        <row r="9">
          <cell r="B9" t="str">
            <v>Mill Manager_EST</v>
          </cell>
        </row>
        <row r="10">
          <cell r="B10" t="str">
            <v>AME_EST</v>
          </cell>
        </row>
        <row r="11">
          <cell r="B11" t="str">
            <v>VPP_EST</v>
          </cell>
        </row>
        <row r="12">
          <cell r="B12" t="str">
            <v>FA_DEV</v>
          </cell>
        </row>
        <row r="13">
          <cell r="B13" t="str">
            <v>HA_DEV</v>
          </cell>
        </row>
        <row r="14">
          <cell r="B14" t="str">
            <v>EM_DEV</v>
          </cell>
        </row>
        <row r="15">
          <cell r="B15" t="str">
            <v>AMA_DEV</v>
          </cell>
        </row>
        <row r="16">
          <cell r="B16" t="str">
            <v>VPA_DEV</v>
          </cell>
        </row>
        <row r="17">
          <cell r="B17" t="str">
            <v>SE_DEV</v>
          </cell>
        </row>
        <row r="18">
          <cell r="B18" t="str">
            <v>ME_DEV</v>
          </cell>
        </row>
        <row r="19">
          <cell r="B19" t="str">
            <v>Mill Manager_DEV</v>
          </cell>
        </row>
        <row r="20">
          <cell r="B20" t="str">
            <v>AME_DEV</v>
          </cell>
        </row>
        <row r="21">
          <cell r="B21" t="str">
            <v>VPP_DEV</v>
          </cell>
        </row>
        <row r="22">
          <cell r="B22" t="str">
            <v>HR Staff</v>
          </cell>
        </row>
      </sheetData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14" unboundColumnsRight="14">
    <queryTableFields count="25">
      <queryTableField id="1" name="Index" tableColumnId="1"/>
      <queryTableField id="16" name="Employee ID" tableColumnId="12"/>
      <queryTableField id="17" name="Name" tableColumnId="13"/>
      <queryTableField id="4" name="Gender" tableColumnId="4"/>
      <queryTableField id="5" name="Birth Date" tableColumnId="5"/>
      <queryTableField id="6" name="Age (Years)" tableColumnId="6"/>
      <queryTableField id="7" name="City/Province" tableColumnId="7"/>
      <queryTableField id="8" name="Business Area" tableColumnId="8"/>
      <queryTableField id="11" name="Area" tableColumnId="11"/>
      <queryTableField id="9" name="Position" tableColumnId="9"/>
      <queryTableField id="10" name="IPP (3 Years Average)" tableColumnId="10"/>
      <queryTableField id="21" dataBound="0" tableColumnId="2"/>
      <queryTableField id="113" dataBound="0" tableColumnId="85"/>
      <queryTableField id="22" dataBound="0" tableColumnId="3"/>
      <queryTableField id="23" dataBound="0" tableColumnId="15"/>
      <queryTableField id="24" dataBound="0" tableColumnId="16"/>
      <queryTableField id="25" dataBound="0" tableColumnId="17"/>
      <queryTableField id="26" dataBound="0" tableColumnId="18"/>
      <queryTableField id="27" dataBound="0" tableColumnId="19"/>
      <queryTableField id="28" dataBound="0" tableColumnId="20"/>
      <queryTableField id="29" dataBound="0" tableColumnId="21"/>
      <queryTableField id="30" dataBound="0" tableColumnId="22"/>
      <queryTableField id="31" dataBound="0" tableColumnId="23"/>
      <queryTableField id="51" dataBound="0" tableColumnId="14"/>
      <queryTableField id="52" dataBound="0" tableColumnId="2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Potensi" displayName="Potensi" ref="C14:G27" totalsRowCount="1" headerRowDxfId="69" dataDxfId="68" totalsRowDxfId="67">
  <tableColumns count="5">
    <tableColumn id="1" xr3:uid="{00000000-0010-0000-0000-000001000000}" name="DIMENSI" totalsRowLabel="Total" dataDxfId="66" totalsRowDxfId="65">
      <calculatedColumnFormula>Analisis!B4</calculatedColumnFormula>
    </tableColumn>
    <tableColumn id="2" xr3:uid="{00000000-0010-0000-0000-000002000000}" name="NILAI" dataDxfId="64" totalsRowDxfId="63">
      <calculatedColumnFormula>Analisis!C4</calculatedColumnFormula>
    </tableColumn>
    <tableColumn id="3" xr3:uid="{00000000-0010-0000-0000-000003000000}" name="STD" dataDxfId="62" totalsRowDxfId="61">
      <calculatedColumnFormula>Analisis!D4</calculatedColumnFormula>
    </tableColumn>
    <tableColumn id="5" xr3:uid="{00000000-0010-0000-0000-000005000000}" name="GAP" totalsRowFunction="sum" dataDxfId="60" totalsRowDxfId="59">
      <calculatedColumnFormula>D15-E15</calculatedColumnFormula>
    </tableColumn>
    <tableColumn id="7" xr3:uid="{00000000-0010-0000-0000-000007000000}" name="KET" totalsRowFunction="custom" dataDxfId="58" totalsRowDxfId="57" dataCellStyle="Percent">
      <calculatedColumnFormula>IF($D15="","",IF($D15&gt;=E15,"ok","x"))</calculatedColumnFormula>
      <totalsRowFormula>COUNTIF(Potensi[KET],"ok")</totalsRowFormula>
    </tableColumn>
  </tableColumns>
  <tableStyleInfo showFirstColumn="1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ata_Assessment" displayName="Data_Assessment" ref="A1:Y816" tableType="queryTable" totalsRowShown="0" headerRowDxfId="56" dataDxfId="55" headerRowCellStyle="Normal 5">
  <autoFilter ref="A1:Y816" xr:uid="{00000000-0009-0000-0100-000001000000}"/>
  <tableColumns count="25">
    <tableColumn id="1" xr3:uid="{00000000-0010-0000-0100-000001000000}" uniqueName="1" name="INDEX" queryTableFieldId="1" dataDxfId="54"/>
    <tableColumn id="12" xr3:uid="{00000000-0010-0000-0100-00000C000000}" uniqueName="12" name="EMPLOYEE ID" queryTableFieldId="16" dataDxfId="53"/>
    <tableColumn id="13" xr3:uid="{00000000-0010-0000-0100-00000D000000}" uniqueName="13" name="NAME" queryTableFieldId="17" dataDxfId="52"/>
    <tableColumn id="4" xr3:uid="{00000000-0010-0000-0100-000004000000}" uniqueName="4" name="GENDER" queryTableFieldId="4" dataDxfId="51"/>
    <tableColumn id="5" xr3:uid="{00000000-0010-0000-0100-000005000000}" uniqueName="5" name="BIRTH DATE" queryTableFieldId="5" dataDxfId="50"/>
    <tableColumn id="6" xr3:uid="{00000000-0010-0000-0100-000006000000}" uniqueName="6" name="AGE (YEARS)" queryTableFieldId="6" dataDxfId="49"/>
    <tableColumn id="7" xr3:uid="{00000000-0010-0000-0100-000007000000}" uniqueName="7" name="CITY/PROVINCE" queryTableFieldId="7" dataDxfId="48"/>
    <tableColumn id="8" xr3:uid="{00000000-0010-0000-0100-000008000000}" uniqueName="8" name="BUSINESS AREA" queryTableFieldId="8" dataDxfId="47"/>
    <tableColumn id="11" xr3:uid="{00000000-0010-0000-0100-00000B000000}" uniqueName="11" name="AREA" queryTableFieldId="11" dataDxfId="46"/>
    <tableColumn id="9" xr3:uid="{00000000-0010-0000-0100-000009000000}" uniqueName="9" name="POSITION" queryTableFieldId="9" dataDxfId="45"/>
    <tableColumn id="10" xr3:uid="{00000000-0010-0000-0100-00000A000000}" uniqueName="10" name="IPP (3 YEARS AVERAGE)" queryTableFieldId="10" dataDxfId="44"/>
    <tableColumn id="2" xr3:uid="{00000000-0010-0000-0100-000002000000}" uniqueName="2" name="IQ" queryTableFieldId="21" dataDxfId="43"/>
    <tableColumn id="85" xr3:uid="{00000000-0010-0000-0100-000055000000}" uniqueName="85" name="MBTI" queryTableFieldId="113" dataDxfId="42"/>
    <tableColumn id="3" xr3:uid="{00000000-0010-0000-0100-000003000000}" uniqueName="3" name="KEPERCAYAAN DIRI " queryTableFieldId="22" dataDxfId="41"/>
    <tableColumn id="15" xr3:uid="{00000000-0010-0000-0100-00000F000000}" uniqueName="15" name="INTEGRITY" queryTableFieldId="23" dataDxfId="40"/>
    <tableColumn id="16" xr3:uid="{00000000-0010-0000-0100-000010000000}" uniqueName="16" name="INTERPERSONAL &amp; COLLABORATION" queryTableFieldId="24" dataDxfId="39"/>
    <tableColumn id="17" xr3:uid="{00000000-0010-0000-0100-000011000000}" uniqueName="17" name="CHAMPIONING CHANGE" queryTableFieldId="25" dataDxfId="38"/>
    <tableColumn id="18" xr3:uid="{00000000-0010-0000-0100-000012000000}" uniqueName="18" name="PROFESIONALISM" queryTableFieldId="26" dataDxfId="37"/>
    <tableColumn id="19" xr3:uid="{00000000-0010-0000-0100-000013000000}" uniqueName="19" name="IMPACT AND INFLUENCE" queryTableFieldId="27" dataDxfId="36"/>
    <tableColumn id="20" xr3:uid="{00000000-0010-0000-0100-000014000000}" uniqueName="20" name="VISIONNARY &amp; STRATEGIC LEADERSHIP" queryTableFieldId="28" dataDxfId="35"/>
    <tableColumn id="21" xr3:uid="{00000000-0010-0000-0100-000015000000}" uniqueName="21" name="COUNTINOUS LEARNING" queryTableFieldId="29" dataDxfId="34"/>
    <tableColumn id="22" xr3:uid="{00000000-0010-0000-0100-000016000000}" uniqueName="22" name="KEMAMPUAN TEKHNIKAL" queryTableFieldId="30" dataDxfId="33"/>
    <tableColumn id="23" xr3:uid="{00000000-0010-0000-0100-000017000000}" uniqueName="23" name="INNOVATION" queryTableFieldId="31" dataDxfId="32"/>
    <tableColumn id="14" xr3:uid="{00000000-0010-0000-0100-00000E000000}" uniqueName="14" name="OUT OF THE BOX THINGKING" queryTableFieldId="51" dataDxfId="31"/>
    <tableColumn id="24" xr3:uid="{00000000-0010-0000-0100-000018000000}" uniqueName="24" name="BIG THINKING" queryTableFieldId="52" dataDxfId="3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Analisis_Pot" displayName="Analisis_Pot" ref="A3:F15" totalsRowShown="0" headerRowDxfId="29" dataDxfId="28" headerRowCellStyle="Normal 5">
  <autoFilter ref="A3:F15" xr:uid="{00000000-0009-0000-0100-000007000000}"/>
  <tableColumns count="6">
    <tableColumn id="1" xr3:uid="{00000000-0010-0000-0200-000001000000}" name="No." dataDxfId="27"/>
    <tableColumn id="2" xr3:uid="{00000000-0010-0000-0200-000002000000}" name="Dimensi" dataDxfId="26">
      <calculatedColumnFormula>'Std Dimensi Potensi'!B2</calculatedColumnFormula>
    </tableColumn>
    <tableColumn id="3" xr3:uid="{00000000-0010-0000-0200-000003000000}" name="Nilai" dataDxfId="25">
      <calculatedColumnFormula>IFERROR(INDEX(Data_Assessment[],MATCH(Dashboard!$D$5,Data_Assessment[EMPLOYEE ID],0),MATCH($B4,Data_Assessment[#Headers],0)),"")</calculatedColumnFormula>
    </tableColumn>
    <tableColumn id="4" xr3:uid="{00000000-0010-0000-0200-000004000000}" name="Std" dataDxfId="24">
      <calculatedColumnFormula>INDEX(STD_Pot[STD SKOR],MATCH(Analisis_Pot[[#This Row],[Dimensi]],STD_Pot[DIMENSI],0))</calculatedColumnFormula>
    </tableColumn>
    <tableColumn id="6" xr3:uid="{00000000-0010-0000-0200-000006000000}" name="% Nilai" dataDxfId="23" dataCellStyle="Normal 5">
      <calculatedColumnFormula>C4/D4</calculatedColumnFormula>
    </tableColumn>
    <tableColumn id="8" xr3:uid="{00000000-0010-0000-0200-000008000000}" name="% Std" dataDxfId="22" dataCellStyle="Normal 5">
      <calculatedColumnFormula>C4/C4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18EACF-41EC-4FE2-B03E-79D2BBE3908B}" name="Table3" displayName="Table3" ref="H3:I14" totalsRowShown="0" headerRowDxfId="0" dataDxfId="12" headerRowBorderDxfId="4" tableBorderDxfId="5" totalsRowBorderDxfId="3">
  <tableColumns count="2">
    <tableColumn id="1" xr3:uid="{4228EACB-5D5B-4334-985A-ED4C4FFD8EFD}" name="Match Criteria" dataDxfId="2"/>
    <tableColumn id="2" xr3:uid="{15D82CB6-79DC-44F8-B509-BF0A09D555EC}" name="Not Match" dataDxfId="1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STD_Pot" displayName="STD_Pot" ref="A1:D13" totalsRowShown="0" headerRowDxfId="21" dataDxfId="19" headerRowBorderDxfId="20" tableBorderDxfId="18" totalsRowBorderDxfId="17">
  <tableColumns count="4">
    <tableColumn id="4" xr3:uid="{00000000-0010-0000-0300-000004000000}" name="CODE" dataDxfId="16"/>
    <tableColumn id="1" xr3:uid="{00000000-0010-0000-0300-000001000000}" name="DIMENSI" dataDxfId="15"/>
    <tableColumn id="2" xr3:uid="{00000000-0010-0000-0300-000002000000}" name="DESKRIPSI" dataDxfId="14"/>
    <tableColumn id="3" xr3:uid="{00000000-0010-0000-0300-000003000000}" name="STD SKOR" dataDxf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tabColor theme="3" tint="-0.249977111117893"/>
  </sheetPr>
  <dimension ref="C1:O78"/>
  <sheetViews>
    <sheetView showGridLines="0" tabSelected="1" showWhiteSpace="0" view="pageBreakPreview" zoomScale="85" zoomScaleNormal="70" zoomScaleSheetLayoutView="85" zoomScalePageLayoutView="55" workbookViewId="0">
      <pane xSplit="16" ySplit="2" topLeftCell="Q3" activePane="bottomRight" state="frozen"/>
      <selection pane="topRight" activeCell="Q1" sqref="Q1"/>
      <selection pane="bottomLeft" activeCell="A3" sqref="A3"/>
      <selection pane="bottomRight" activeCell="Q3" sqref="Q3"/>
    </sheetView>
  </sheetViews>
  <sheetFormatPr defaultColWidth="9.140625" defaultRowHeight="14.25"/>
  <cols>
    <col min="1" max="2" width="3.7109375" style="20" customWidth="1"/>
    <col min="3" max="3" width="30" style="27" customWidth="1"/>
    <col min="4" max="4" width="7.7109375" style="29" customWidth="1"/>
    <col min="5" max="7" width="10.7109375" style="29" customWidth="1"/>
    <col min="8" max="8" width="3.7109375" style="29" customWidth="1"/>
    <col min="9" max="9" width="14.5703125" style="29" customWidth="1"/>
    <col min="10" max="10" width="10.7109375" style="29" customWidth="1"/>
    <col min="11" max="11" width="10.7109375" style="20" customWidth="1"/>
    <col min="12" max="15" width="10.7109375" style="27" customWidth="1"/>
    <col min="16" max="16" width="3.7109375" style="20" customWidth="1"/>
    <col min="17" max="16384" width="9.140625" style="20"/>
  </cols>
  <sheetData>
    <row r="1" spans="3:15" ht="15" customHeight="1">
      <c r="C1" s="199" t="s">
        <v>338</v>
      </c>
      <c r="D1" s="200">
        <v>2</v>
      </c>
      <c r="E1" s="19"/>
      <c r="F1" s="19"/>
      <c r="G1" s="19"/>
      <c r="H1" s="20"/>
      <c r="I1" s="21"/>
      <c r="J1" s="21"/>
      <c r="K1" s="21"/>
      <c r="L1" s="21"/>
      <c r="M1" s="21"/>
      <c r="N1" s="21"/>
      <c r="O1" s="21"/>
    </row>
    <row r="2" spans="3:15" ht="15" customHeight="1">
      <c r="C2" s="199"/>
      <c r="D2" s="200"/>
      <c r="E2" s="22"/>
      <c r="F2" s="22"/>
      <c r="G2" s="22"/>
      <c r="H2" s="21"/>
      <c r="I2" s="21"/>
      <c r="J2" s="21"/>
      <c r="K2" s="21"/>
      <c r="L2" s="21"/>
      <c r="M2" s="21"/>
      <c r="N2" s="21"/>
      <c r="O2" s="21"/>
    </row>
    <row r="3" spans="3:15" ht="15" customHeight="1">
      <c r="C3" s="23"/>
      <c r="D3" s="24"/>
      <c r="E3" s="22"/>
      <c r="F3" s="22"/>
      <c r="G3" s="20"/>
      <c r="H3" s="20"/>
      <c r="I3" s="20"/>
      <c r="J3" s="20"/>
      <c r="L3" s="20"/>
      <c r="M3" s="25"/>
      <c r="N3" s="25"/>
      <c r="O3" s="25"/>
    </row>
    <row r="4" spans="3:15" ht="15" customHeight="1">
      <c r="C4" s="26" t="s">
        <v>0</v>
      </c>
      <c r="D4" s="201" t="str">
        <f>IFERROR(IF($D$1="","",INDEX(Data_Assessment[],MATCH($D$1,Data_Assessment[INDEX],0),MATCH($C4,Data_Assessment[#Headers],0))),"")</f>
        <v>Adi Sumantri, Ir.</v>
      </c>
      <c r="E4" s="201"/>
      <c r="F4" s="201"/>
      <c r="J4" s="189" t="s">
        <v>728</v>
      </c>
      <c r="K4" s="189"/>
      <c r="L4" s="189"/>
      <c r="M4" s="189"/>
      <c r="N4" s="189"/>
    </row>
    <row r="5" spans="3:15" ht="15" customHeight="1">
      <c r="C5" s="26" t="s">
        <v>309</v>
      </c>
      <c r="D5" s="201">
        <f>IFERROR(IF($D$1="","",INDEX(Data_Assessment[],MATCH($D$1,Data_Assessment[INDEX],0),MATCH($C5,Data_Assessment[#Headers],0))),"")</f>
        <v>50031149</v>
      </c>
      <c r="E5" s="201"/>
      <c r="F5" s="201"/>
      <c r="J5" s="189"/>
      <c r="K5" s="189"/>
      <c r="L5" s="189"/>
      <c r="M5" s="189"/>
      <c r="N5" s="189"/>
    </row>
    <row r="6" spans="3:15" ht="15" customHeight="1">
      <c r="C6" s="26" t="s">
        <v>339</v>
      </c>
      <c r="D6" s="202">
        <f ca="1">IFERROR(IF($D$1="","",INDEX(Data_Assessment[],MATCH($D$1,Data_Assessment[INDEX],0),MATCH($C6,Data_Assessment[#Headers],0))),"")</f>
        <v>49.051334702258728</v>
      </c>
      <c r="E6" s="202"/>
      <c r="F6" s="202"/>
      <c r="J6" s="188" t="s">
        <v>710</v>
      </c>
      <c r="K6" s="188"/>
      <c r="L6" s="188"/>
      <c r="M6" s="188"/>
      <c r="N6" s="188"/>
    </row>
    <row r="7" spans="3:15" ht="15" customHeight="1">
      <c r="C7" s="26" t="s">
        <v>9</v>
      </c>
      <c r="D7" s="201" t="str">
        <f>IFERROR(IF($D$1="","",INDEX(Data_Assessment[],MATCH($D$1,Data_Assessment[INDEX],0),MATCH($C7,Data_Assessment[#Headers],0)))&amp;" ("&amp;INDEX(Data_Assessment[],MATCH($D$1,Data_Assessment[INDEX],0),MATCH("City/Province",Data_Assessment[#Headers],0))&amp;")","")</f>
        <v>1 (Medan)</v>
      </c>
      <c r="E7" s="201"/>
      <c r="F7" s="201"/>
      <c r="G7" s="28"/>
      <c r="H7" s="28"/>
      <c r="I7" s="28"/>
      <c r="J7" s="28"/>
      <c r="K7" s="28"/>
    </row>
    <row r="8" spans="3:15" ht="15" customHeight="1">
      <c r="C8" s="26" t="s">
        <v>340</v>
      </c>
      <c r="D8" s="201" t="str">
        <f>IFERROR(IF($D$1="","",INDEX(Data_Assessment[],MATCH($D$1,Data_Assessment[INDEX],0),MATCH($C8,Data_Assessment[#Headers],0))),"")</f>
        <v>LSIP - RO Medan</v>
      </c>
      <c r="E8" s="201"/>
      <c r="F8" s="201"/>
      <c r="G8" s="20"/>
      <c r="H8" s="20"/>
      <c r="I8" s="20"/>
      <c r="J8" s="20"/>
    </row>
    <row r="9" spans="3:15" ht="15" customHeight="1">
      <c r="C9" s="26" t="s">
        <v>748</v>
      </c>
      <c r="D9" s="152" t="str">
        <f>IFERROR(IF($D$1="","",INDEX(Data_Assessment[],MATCH($D$1,Data_Assessment[INDEX],0),MATCH($C9,Data_Assessment[#Headers],0))),"")</f>
        <v>HR Unit NS Manager Medan BO</v>
      </c>
      <c r="E9" s="152"/>
      <c r="F9" s="152"/>
    </row>
    <row r="10" spans="3:15" ht="15" customHeight="1">
      <c r="C10" s="26" t="s">
        <v>1</v>
      </c>
      <c r="D10" s="203">
        <f ca="1">TODAY()</f>
        <v>44701</v>
      </c>
      <c r="E10" s="203"/>
      <c r="F10" s="203"/>
    </row>
    <row r="11" spans="3:15" ht="15" customHeight="1">
      <c r="C11" s="26"/>
      <c r="D11" s="51"/>
      <c r="E11" s="51"/>
      <c r="F11" s="51"/>
    </row>
    <row r="12" spans="3:15" ht="15" customHeight="1">
      <c r="C12" s="30"/>
    </row>
    <row r="13" spans="3:15" ht="15" customHeight="1">
      <c r="C13" s="207" t="s">
        <v>734</v>
      </c>
      <c r="D13" s="208"/>
      <c r="E13" s="208"/>
      <c r="F13" s="208"/>
      <c r="G13" s="209"/>
      <c r="H13" s="40"/>
      <c r="I13" s="195" t="s">
        <v>733</v>
      </c>
      <c r="J13" s="195"/>
      <c r="K13" s="195"/>
      <c r="L13" s="195"/>
      <c r="M13" s="195"/>
      <c r="N13" s="195"/>
      <c r="O13" s="195"/>
    </row>
    <row r="14" spans="3:15" ht="15" customHeight="1">
      <c r="C14" s="54" t="s">
        <v>708</v>
      </c>
      <c r="D14" s="55" t="s">
        <v>707</v>
      </c>
      <c r="E14" s="55" t="s">
        <v>730</v>
      </c>
      <c r="F14" s="55" t="s">
        <v>729</v>
      </c>
      <c r="G14" s="56" t="s">
        <v>731</v>
      </c>
      <c r="H14" s="20"/>
      <c r="I14" s="195"/>
      <c r="J14" s="195"/>
      <c r="K14" s="195"/>
      <c r="L14" s="195"/>
      <c r="M14" s="195"/>
      <c r="N14" s="195"/>
      <c r="O14" s="195"/>
    </row>
    <row r="15" spans="3:15" ht="15" customHeight="1">
      <c r="C15" s="45" t="str">
        <f>Analisis!B4</f>
        <v xml:space="preserve">KEPERCAYAAN DIRI </v>
      </c>
      <c r="D15" s="46">
        <f>Analisis!C4</f>
        <v>5</v>
      </c>
      <c r="E15" s="46">
        <f>Analisis!D4</f>
        <v>7</v>
      </c>
      <c r="F15" s="46">
        <f t="shared" ref="F15:F24" si="0">D15-E15</f>
        <v>-2</v>
      </c>
      <c r="G15" s="47" t="str">
        <f t="shared" ref="G15:G24" si="1">IF($D15="","",IF($D15&gt;=E15,"ok","x"))</f>
        <v>x</v>
      </c>
      <c r="H15" s="20"/>
      <c r="I15" s="27"/>
      <c r="J15" s="27"/>
      <c r="K15" s="27"/>
      <c r="N15" s="20"/>
      <c r="O15" s="31"/>
    </row>
    <row r="16" spans="3:15" ht="15" customHeight="1">
      <c r="C16" s="48" t="str">
        <f>Analisis!B5</f>
        <v>INTEGRITY</v>
      </c>
      <c r="D16" s="49">
        <f>Analisis!C5</f>
        <v>5</v>
      </c>
      <c r="E16" s="49">
        <f>Analisis!D5</f>
        <v>7</v>
      </c>
      <c r="F16" s="49">
        <f t="shared" si="0"/>
        <v>-2</v>
      </c>
      <c r="G16" s="50" t="str">
        <f t="shared" si="1"/>
        <v>x</v>
      </c>
      <c r="H16" s="20"/>
      <c r="I16" s="27"/>
      <c r="J16" s="27"/>
      <c r="K16" s="27"/>
      <c r="N16" s="20"/>
      <c r="O16" s="31"/>
    </row>
    <row r="17" spans="3:15" ht="30" customHeight="1">
      <c r="C17" s="48" t="str">
        <f>Analisis!B6</f>
        <v>INTERPERSONAL &amp; COLLABORATION</v>
      </c>
      <c r="D17" s="49">
        <f>Analisis!C6</f>
        <v>6</v>
      </c>
      <c r="E17" s="49">
        <f>Analisis!D6</f>
        <v>7</v>
      </c>
      <c r="F17" s="49">
        <f t="shared" si="0"/>
        <v>-1</v>
      </c>
      <c r="G17" s="50" t="str">
        <f t="shared" si="1"/>
        <v>x</v>
      </c>
      <c r="H17" s="20"/>
      <c r="I17" s="27"/>
      <c r="J17" s="27"/>
      <c r="K17" s="27"/>
      <c r="N17" s="20"/>
      <c r="O17" s="31"/>
    </row>
    <row r="18" spans="3:15">
      <c r="C18" s="138" t="str">
        <f>Analisis!B7</f>
        <v>CHAMPIONING CHANGE</v>
      </c>
      <c r="D18" s="49">
        <f>Analisis!C7</f>
        <v>7</v>
      </c>
      <c r="E18" s="49">
        <f>Analisis!D7</f>
        <v>7</v>
      </c>
      <c r="F18" s="49">
        <f t="shared" si="0"/>
        <v>0</v>
      </c>
      <c r="G18" s="50" t="str">
        <f t="shared" si="1"/>
        <v>ok</v>
      </c>
      <c r="H18" s="20"/>
      <c r="I18" s="27"/>
      <c r="J18" s="27"/>
      <c r="K18" s="27"/>
      <c r="N18" s="20"/>
      <c r="O18" s="31"/>
    </row>
    <row r="19" spans="3:15" ht="15" customHeight="1">
      <c r="C19" s="48" t="str">
        <f>Analisis!B8</f>
        <v>PROFESIONALISM</v>
      </c>
      <c r="D19" s="49">
        <f>Analisis!C8</f>
        <v>7</v>
      </c>
      <c r="E19" s="49">
        <f>Analisis!D8</f>
        <v>7</v>
      </c>
      <c r="F19" s="49">
        <f t="shared" si="0"/>
        <v>0</v>
      </c>
      <c r="G19" s="50" t="str">
        <f t="shared" si="1"/>
        <v>ok</v>
      </c>
      <c r="H19" s="20"/>
      <c r="I19" s="27"/>
      <c r="J19" s="27"/>
      <c r="K19" s="27"/>
      <c r="N19" s="20"/>
      <c r="O19" s="31"/>
    </row>
    <row r="20" spans="3:15" ht="15" customHeight="1">
      <c r="C20" s="48" t="str">
        <f>Analisis!B9</f>
        <v>IMPACT AND INFLUENCE</v>
      </c>
      <c r="D20" s="49">
        <f>Analisis!C9</f>
        <v>5</v>
      </c>
      <c r="E20" s="49">
        <f>Analisis!D9</f>
        <v>7</v>
      </c>
      <c r="F20" s="49">
        <f t="shared" si="0"/>
        <v>-2</v>
      </c>
      <c r="G20" s="50" t="str">
        <f t="shared" si="1"/>
        <v>x</v>
      </c>
      <c r="H20" s="20"/>
      <c r="I20" s="27"/>
      <c r="J20" s="27"/>
      <c r="K20" s="27"/>
      <c r="N20" s="20"/>
      <c r="O20" s="31"/>
    </row>
    <row r="21" spans="3:15" ht="30" customHeight="1">
      <c r="C21" s="48" t="str">
        <f>Analisis!B10</f>
        <v>VISIONNARY &amp; STRATEGIC LEADERSHIP</v>
      </c>
      <c r="D21" s="49">
        <f>Analisis!C10</f>
        <v>5</v>
      </c>
      <c r="E21" s="49">
        <f>Analisis!D10</f>
        <v>6</v>
      </c>
      <c r="F21" s="49">
        <f t="shared" si="0"/>
        <v>-1</v>
      </c>
      <c r="G21" s="50" t="str">
        <f t="shared" si="1"/>
        <v>x</v>
      </c>
      <c r="H21" s="20"/>
      <c r="I21" s="27"/>
      <c r="J21" s="27"/>
      <c r="K21" s="27"/>
      <c r="N21" s="20"/>
      <c r="O21" s="31"/>
    </row>
    <row r="22" spans="3:15" ht="15" customHeight="1">
      <c r="C22" s="48" t="str">
        <f>Analisis!B11</f>
        <v>COUNTINOUS LEARNING</v>
      </c>
      <c r="D22" s="49">
        <f>Analisis!C11</f>
        <v>6</v>
      </c>
      <c r="E22" s="49">
        <f>Analisis!D11</f>
        <v>7</v>
      </c>
      <c r="F22" s="49">
        <f t="shared" si="0"/>
        <v>-1</v>
      </c>
      <c r="G22" s="50" t="str">
        <f t="shared" si="1"/>
        <v>x</v>
      </c>
      <c r="H22" s="20"/>
      <c r="I22" s="27"/>
      <c r="J22" s="27"/>
      <c r="K22" s="27"/>
      <c r="N22" s="20"/>
      <c r="O22" s="31"/>
    </row>
    <row r="23" spans="3:15" ht="15" customHeight="1">
      <c r="C23" s="48" t="str">
        <f>Analisis!B12</f>
        <v>KEMAMPUAN TEKHNIKAL</v>
      </c>
      <c r="D23" s="49">
        <f>Analisis!C12</f>
        <v>6</v>
      </c>
      <c r="E23" s="49">
        <f>Analisis!D12</f>
        <v>7</v>
      </c>
      <c r="F23" s="49">
        <f t="shared" si="0"/>
        <v>-1</v>
      </c>
      <c r="G23" s="50" t="str">
        <f t="shared" si="1"/>
        <v>x</v>
      </c>
      <c r="H23" s="20"/>
      <c r="I23" s="27"/>
      <c r="J23" s="27"/>
      <c r="K23" s="27"/>
      <c r="N23" s="20"/>
      <c r="O23" s="31"/>
    </row>
    <row r="24" spans="3:15" ht="15" customHeight="1">
      <c r="C24" s="48" t="str">
        <f>Analisis!B13</f>
        <v>INNOVATION</v>
      </c>
      <c r="D24" s="49">
        <f>Analisis!C13</f>
        <v>6</v>
      </c>
      <c r="E24" s="49">
        <f>Analisis!D13</f>
        <v>7</v>
      </c>
      <c r="F24" s="49">
        <f t="shared" si="0"/>
        <v>-1</v>
      </c>
      <c r="G24" s="50" t="str">
        <f t="shared" si="1"/>
        <v>x</v>
      </c>
      <c r="H24" s="20"/>
      <c r="I24" s="27"/>
      <c r="J24" s="27"/>
      <c r="K24" s="27"/>
      <c r="N24" s="20"/>
      <c r="O24" s="31"/>
    </row>
    <row r="25" spans="3:15" ht="15" customHeight="1">
      <c r="C25" s="48" t="str">
        <f>Analisis!B14</f>
        <v>OUT OF THE BOX THINGKING</v>
      </c>
      <c r="D25" s="49">
        <f>Analisis!C14</f>
        <v>0</v>
      </c>
      <c r="E25" s="49">
        <f>Analisis!D14</f>
        <v>7</v>
      </c>
      <c r="F25" s="49">
        <f>D25-E25</f>
        <v>-7</v>
      </c>
      <c r="G25" s="50" t="str">
        <f>IF($D25="","",IF($D25&gt;=E25,"ok","x"))</f>
        <v>x</v>
      </c>
      <c r="H25" s="20"/>
      <c r="I25" s="27"/>
      <c r="J25" s="27"/>
      <c r="K25" s="27"/>
      <c r="N25" s="20"/>
      <c r="O25" s="32"/>
    </row>
    <row r="26" spans="3:15" ht="15" customHeight="1">
      <c r="C26" s="48" t="str">
        <f>Analisis!B15</f>
        <v>BIG THINKING</v>
      </c>
      <c r="D26" s="49">
        <f>Analisis!C15</f>
        <v>0</v>
      </c>
      <c r="E26" s="49">
        <f>Analisis!D15</f>
        <v>7</v>
      </c>
      <c r="F26" s="49">
        <f>D26-E26</f>
        <v>-7</v>
      </c>
      <c r="G26" s="50" t="str">
        <f>IF($D26="","",IF($D26&gt;=E26,"ok","x"))</f>
        <v>x</v>
      </c>
      <c r="L26" s="33"/>
      <c r="M26" s="33"/>
      <c r="N26" s="33"/>
      <c r="O26" s="33"/>
    </row>
    <row r="27" spans="3:15" ht="15" customHeight="1">
      <c r="C27" s="41" t="s">
        <v>308</v>
      </c>
      <c r="D27" s="42"/>
      <c r="E27" s="42"/>
      <c r="F27" s="43">
        <f>SUBTOTAL(109,Potensi[GAP])</f>
        <v>-25</v>
      </c>
      <c r="G27" s="44">
        <f>COUNTIF(Potensi[KET],"ok")</f>
        <v>2</v>
      </c>
    </row>
    <row r="28" spans="3:15" ht="15" customHeight="1">
      <c r="C28" s="60"/>
      <c r="D28" s="39"/>
      <c r="E28" s="39"/>
      <c r="F28" s="61"/>
      <c r="G28" s="62"/>
    </row>
    <row r="29" spans="3:15" ht="15" customHeight="1">
      <c r="C29" s="60"/>
      <c r="D29" s="39"/>
      <c r="E29" s="39"/>
      <c r="F29" s="61"/>
      <c r="G29" s="62"/>
    </row>
    <row r="30" spans="3:15" ht="15" customHeight="1"/>
    <row r="31" spans="3:15" ht="15" customHeight="1">
      <c r="I31" s="193" t="s">
        <v>749</v>
      </c>
      <c r="J31" s="194"/>
      <c r="K31" s="194"/>
      <c r="L31" s="194"/>
      <c r="M31" s="194"/>
      <c r="N31" s="194"/>
      <c r="O31" s="194"/>
    </row>
    <row r="32" spans="3:15" ht="15" customHeight="1">
      <c r="I32" s="193"/>
      <c r="J32" s="194"/>
      <c r="K32" s="194"/>
      <c r="L32" s="194"/>
      <c r="M32" s="194"/>
      <c r="N32" s="194"/>
      <c r="O32" s="194"/>
    </row>
    <row r="33" spans="3:15" ht="15" customHeight="1">
      <c r="C33" s="34"/>
      <c r="D33" s="35"/>
      <c r="I33" s="211" t="s">
        <v>3</v>
      </c>
      <c r="J33" s="212"/>
      <c r="K33" s="212"/>
      <c r="L33" s="212"/>
      <c r="M33" s="212"/>
      <c r="N33" s="212"/>
      <c r="O33" s="187" t="s">
        <v>750</v>
      </c>
    </row>
    <row r="34" spans="3:15" ht="15" customHeight="1">
      <c r="C34" s="34"/>
      <c r="D34" s="35"/>
      <c r="H34" s="20"/>
      <c r="I34" s="196"/>
      <c r="J34" s="197"/>
      <c r="K34" s="197"/>
      <c r="L34" s="197"/>
      <c r="M34" s="197"/>
      <c r="N34" s="197"/>
      <c r="O34" s="143"/>
    </row>
    <row r="35" spans="3:15" ht="15" customHeight="1">
      <c r="C35" s="34"/>
      <c r="D35" s="36"/>
      <c r="H35" s="20"/>
      <c r="I35" s="196"/>
      <c r="J35" s="197"/>
      <c r="K35" s="197"/>
      <c r="L35" s="197"/>
      <c r="M35" s="197"/>
      <c r="N35" s="197"/>
      <c r="O35" s="143"/>
    </row>
    <row r="36" spans="3:15" ht="15" customHeight="1">
      <c r="E36" s="37"/>
      <c r="F36" s="38"/>
      <c r="G36" s="20"/>
      <c r="H36" s="20"/>
      <c r="I36" s="196"/>
      <c r="J36" s="197"/>
      <c r="K36" s="197"/>
      <c r="L36" s="197"/>
      <c r="M36" s="197"/>
      <c r="N36" s="197"/>
      <c r="O36" s="143"/>
    </row>
    <row r="37" spans="3:15" ht="15" customHeight="1">
      <c r="D37" s="39"/>
      <c r="E37" s="37"/>
      <c r="F37" s="38"/>
      <c r="G37" s="20"/>
      <c r="H37" s="20"/>
      <c r="I37" s="196"/>
      <c r="J37" s="197"/>
      <c r="K37" s="197"/>
      <c r="L37" s="197"/>
      <c r="M37" s="197"/>
      <c r="N37" s="197"/>
      <c r="O37" s="143"/>
    </row>
    <row r="38" spans="3:15" ht="15" customHeight="1">
      <c r="D38" s="39"/>
      <c r="E38" s="37"/>
      <c r="F38" s="38"/>
      <c r="G38" s="20"/>
      <c r="H38" s="20"/>
      <c r="I38" s="196"/>
      <c r="J38" s="197"/>
      <c r="K38" s="197"/>
      <c r="L38" s="197"/>
      <c r="M38" s="197"/>
      <c r="N38" s="197"/>
      <c r="O38" s="144"/>
    </row>
    <row r="39" spans="3:15" ht="15" customHeight="1">
      <c r="E39" s="37"/>
      <c r="F39" s="38"/>
      <c r="G39" s="20"/>
      <c r="H39" s="20"/>
      <c r="I39" s="196"/>
      <c r="J39" s="197"/>
      <c r="K39" s="197"/>
      <c r="L39" s="197"/>
      <c r="M39" s="197"/>
      <c r="N39" s="197"/>
      <c r="O39" s="144"/>
    </row>
    <row r="40" spans="3:15" ht="15" customHeight="1">
      <c r="F40" s="38"/>
      <c r="G40" s="20"/>
      <c r="H40" s="20"/>
      <c r="I40" s="196"/>
      <c r="J40" s="197"/>
      <c r="K40" s="197"/>
      <c r="L40" s="197"/>
      <c r="M40" s="197"/>
      <c r="N40" s="197"/>
      <c r="O40" s="144"/>
    </row>
    <row r="41" spans="3:15" ht="15" customHeight="1">
      <c r="C41" s="30"/>
      <c r="D41" s="39"/>
      <c r="G41" s="20"/>
      <c r="H41" s="20"/>
      <c r="I41" s="196"/>
      <c r="J41" s="197"/>
      <c r="K41" s="197"/>
      <c r="L41" s="197"/>
      <c r="M41" s="197"/>
      <c r="N41" s="197"/>
      <c r="O41" s="144"/>
    </row>
    <row r="42" spans="3:15" ht="15" customHeight="1">
      <c r="G42" s="20"/>
      <c r="H42" s="20"/>
      <c r="I42" s="196"/>
      <c r="J42" s="197"/>
      <c r="K42" s="197"/>
      <c r="L42" s="197"/>
      <c r="M42" s="197"/>
      <c r="N42" s="197"/>
      <c r="O42" s="143"/>
    </row>
    <row r="43" spans="3:15" ht="15" customHeight="1">
      <c r="I43" s="196"/>
      <c r="J43" s="197"/>
      <c r="K43" s="197"/>
      <c r="L43" s="197"/>
      <c r="M43" s="197"/>
      <c r="N43" s="197"/>
      <c r="O43" s="143"/>
    </row>
    <row r="44" spans="3:15" ht="15" customHeight="1"/>
    <row r="45" spans="3:15" ht="15" customHeight="1"/>
    <row r="46" spans="3:15" ht="15" customHeight="1">
      <c r="C46" s="204" t="s">
        <v>849</v>
      </c>
      <c r="E46" s="217" t="s">
        <v>908</v>
      </c>
      <c r="F46" s="218"/>
      <c r="G46" s="218"/>
      <c r="H46" s="218"/>
      <c r="I46" s="218"/>
      <c r="J46" s="218"/>
      <c r="K46" s="218"/>
      <c r="L46" s="218"/>
      <c r="M46" s="218"/>
      <c r="N46" s="218"/>
      <c r="O46" s="219"/>
    </row>
    <row r="47" spans="3:15" ht="15" customHeight="1">
      <c r="C47" s="205"/>
      <c r="E47" s="193"/>
      <c r="F47" s="194"/>
      <c r="G47" s="194"/>
      <c r="H47" s="194"/>
      <c r="I47" s="194"/>
      <c r="J47" s="194"/>
      <c r="K47" s="194"/>
      <c r="L47" s="194"/>
      <c r="M47" s="194"/>
      <c r="N47" s="194"/>
      <c r="O47" s="220"/>
    </row>
    <row r="48" spans="3:15" ht="15" customHeight="1">
      <c r="C48" s="171" t="str">
        <f>Analisis!C21</f>
        <v>ESTJ</v>
      </c>
      <c r="E48" s="232" t="s">
        <v>909</v>
      </c>
      <c r="F48" s="233"/>
      <c r="G48" s="233"/>
      <c r="H48" s="233"/>
      <c r="I48" s="233"/>
      <c r="J48" s="221" t="s">
        <v>910</v>
      </c>
      <c r="K48" s="221"/>
      <c r="L48" s="221"/>
      <c r="M48" s="221" t="s">
        <v>911</v>
      </c>
      <c r="N48" s="221"/>
      <c r="O48" s="222"/>
    </row>
    <row r="49" spans="3:15" ht="15" customHeight="1">
      <c r="C49" s="204" cm="1">
        <f t="array" ref="C49">MBTI</f>
        <v>0</v>
      </c>
      <c r="E49" s="223" t="str">
        <f>INDEX(MBTI!E:E,MATCH(Analisis!$C$21,MBTI!$B:$B,0))</f>
        <v>•	Praktis, realistis, berpegang pada fakta, dengan dorongan alamiah untuk bisnis dan mekanistis.
•	Sangat sistematis, procedural dan terencana.
•	Disiplin, on time dan pekerja keras.
•	Tidak tertarik pada hal-halyang tidak relevan baginya, tapi dapat menyesuaikan diri jika diperlukan.
•	Senang mengorganisir sesuatu. Bisa menjadi administrator yang baik jika mereka ingat untuk memperhatikan perasaan dan perspektif orang lain.</v>
      </c>
      <c r="F49" s="224"/>
      <c r="G49" s="224"/>
      <c r="H49" s="224"/>
      <c r="I49" s="224"/>
      <c r="J49" s="224" t="str">
        <f>INDEX(MBTI!F:F,MATCH(Analisis!$C$21,MBTI!$B:$B,0))</f>
        <v>•	 Masih ada pola-pola dalam mengukur orang dengan standar atau menurut persepsinya sendri
•	 Masih perlu arahan dalam mengambil sikap dimana berdampak terhadap orang lain
•	 Terkadang cukup cepat mengambil kesimpulan, namun kurang didukungan informasi yang banyak
•	 Perlu latihan untuk memahami orang lain dari sisi berbeda</v>
      </c>
      <c r="K49" s="224"/>
      <c r="L49" s="224"/>
      <c r="M49" s="224" t="str">
        <f>INDEX(MBTI!G:G,MATCH(Analisis!$C$21,MBTI!$B:$B,0))</f>
        <v>•	Kurangi keinginan untuk mengontrol dan memaksa orang lain.
•	Belajarlah untuk mengontrol emosi dan amarah Anda.
•	Cobalah untuk introspeksi diri dan meluangkan waktu sejenak untuk merenung.
•	Belajarlah untuk lebih sabar dan low profile
•	Belajarlah untuk memahami orang lain.</v>
      </c>
      <c r="N49" s="224"/>
      <c r="O49" s="229"/>
    </row>
    <row r="50" spans="3:15" ht="15" customHeight="1">
      <c r="C50" s="204"/>
      <c r="E50" s="225"/>
      <c r="F50" s="226"/>
      <c r="G50" s="226"/>
      <c r="H50" s="226"/>
      <c r="I50" s="226"/>
      <c r="J50" s="226"/>
      <c r="K50" s="226"/>
      <c r="L50" s="226"/>
      <c r="M50" s="226"/>
      <c r="N50" s="226"/>
      <c r="O50" s="230"/>
    </row>
    <row r="51" spans="3:15" ht="15" customHeight="1">
      <c r="C51" s="204"/>
      <c r="E51" s="225"/>
      <c r="F51" s="226"/>
      <c r="G51" s="226"/>
      <c r="H51" s="226"/>
      <c r="I51" s="226"/>
      <c r="J51" s="226"/>
      <c r="K51" s="226"/>
      <c r="L51" s="226"/>
      <c r="M51" s="226"/>
      <c r="N51" s="226"/>
      <c r="O51" s="230"/>
    </row>
    <row r="52" spans="3:15" ht="15" customHeight="1">
      <c r="C52" s="204"/>
      <c r="E52" s="225"/>
      <c r="F52" s="226"/>
      <c r="G52" s="226"/>
      <c r="H52" s="226"/>
      <c r="I52" s="226"/>
      <c r="J52" s="226"/>
      <c r="K52" s="226"/>
      <c r="L52" s="226"/>
      <c r="M52" s="226"/>
      <c r="N52" s="226"/>
      <c r="O52" s="230"/>
    </row>
    <row r="53" spans="3:15" ht="15" customHeight="1">
      <c r="C53" s="204"/>
      <c r="E53" s="225"/>
      <c r="F53" s="226"/>
      <c r="G53" s="226"/>
      <c r="H53" s="226"/>
      <c r="I53" s="226"/>
      <c r="J53" s="226"/>
      <c r="K53" s="226"/>
      <c r="L53" s="226"/>
      <c r="M53" s="226"/>
      <c r="N53" s="226"/>
      <c r="O53" s="230"/>
    </row>
    <row r="54" spans="3:15" ht="15" customHeight="1">
      <c r="C54" s="204"/>
      <c r="E54" s="225"/>
      <c r="F54" s="226"/>
      <c r="G54" s="226"/>
      <c r="H54" s="226"/>
      <c r="I54" s="226"/>
      <c r="J54" s="226"/>
      <c r="K54" s="226"/>
      <c r="L54" s="226"/>
      <c r="M54" s="226"/>
      <c r="N54" s="226"/>
      <c r="O54" s="230"/>
    </row>
    <row r="55" spans="3:15" ht="15" customHeight="1">
      <c r="C55" s="204"/>
      <c r="E55" s="225"/>
      <c r="F55" s="226"/>
      <c r="G55" s="226"/>
      <c r="H55" s="226"/>
      <c r="I55" s="226"/>
      <c r="J55" s="226"/>
      <c r="K55" s="226"/>
      <c r="L55" s="226"/>
      <c r="M55" s="226"/>
      <c r="N55" s="226"/>
      <c r="O55" s="230"/>
    </row>
    <row r="56" spans="3:15" ht="15" customHeight="1">
      <c r="C56" s="204"/>
      <c r="D56" s="20"/>
      <c r="E56" s="225"/>
      <c r="F56" s="226"/>
      <c r="G56" s="226"/>
      <c r="H56" s="226"/>
      <c r="I56" s="226"/>
      <c r="J56" s="226"/>
      <c r="K56" s="226"/>
      <c r="L56" s="226"/>
      <c r="M56" s="226"/>
      <c r="N56" s="226"/>
      <c r="O56" s="230"/>
    </row>
    <row r="57" spans="3:15" ht="15" customHeight="1">
      <c r="C57" s="204"/>
      <c r="D57" s="20"/>
      <c r="E57" s="225"/>
      <c r="F57" s="226"/>
      <c r="G57" s="226"/>
      <c r="H57" s="226"/>
      <c r="I57" s="226"/>
      <c r="J57" s="226"/>
      <c r="K57" s="226"/>
      <c r="L57" s="226"/>
      <c r="M57" s="226"/>
      <c r="N57" s="226"/>
      <c r="O57" s="230"/>
    </row>
    <row r="58" spans="3:15" ht="15" customHeight="1">
      <c r="C58" s="204"/>
      <c r="E58" s="225"/>
      <c r="F58" s="226"/>
      <c r="G58" s="226"/>
      <c r="H58" s="226"/>
      <c r="I58" s="226"/>
      <c r="J58" s="226"/>
      <c r="K58" s="226"/>
      <c r="L58" s="226"/>
      <c r="M58" s="226"/>
      <c r="N58" s="226"/>
      <c r="O58" s="230"/>
    </row>
    <row r="59" spans="3:15" ht="15" customHeight="1">
      <c r="C59" s="204"/>
      <c r="E59" s="225"/>
      <c r="F59" s="226"/>
      <c r="G59" s="226"/>
      <c r="H59" s="226"/>
      <c r="I59" s="226"/>
      <c r="J59" s="226"/>
      <c r="K59" s="226"/>
      <c r="L59" s="226"/>
      <c r="M59" s="226"/>
      <c r="N59" s="226"/>
      <c r="O59" s="230"/>
    </row>
    <row r="60" spans="3:15" ht="15" customHeight="1">
      <c r="C60" s="204"/>
      <c r="E60" s="225"/>
      <c r="F60" s="226"/>
      <c r="G60" s="226"/>
      <c r="H60" s="226"/>
      <c r="I60" s="226"/>
      <c r="J60" s="226"/>
      <c r="K60" s="226"/>
      <c r="L60" s="226"/>
      <c r="M60" s="226"/>
      <c r="N60" s="226"/>
      <c r="O60" s="230"/>
    </row>
    <row r="61" spans="3:15" ht="15" customHeight="1">
      <c r="C61" s="204"/>
      <c r="D61" s="149"/>
      <c r="E61" s="225"/>
      <c r="F61" s="226"/>
      <c r="G61" s="226"/>
      <c r="H61" s="226"/>
      <c r="I61" s="226"/>
      <c r="J61" s="226"/>
      <c r="K61" s="226"/>
      <c r="L61" s="226"/>
      <c r="M61" s="226"/>
      <c r="N61" s="226"/>
      <c r="O61" s="230"/>
    </row>
    <row r="62" spans="3:15" ht="14.25" customHeight="1">
      <c r="C62" s="204"/>
      <c r="D62" s="149"/>
      <c r="E62" s="225"/>
      <c r="F62" s="226"/>
      <c r="G62" s="226"/>
      <c r="H62" s="226"/>
      <c r="I62" s="226"/>
      <c r="J62" s="226"/>
      <c r="K62" s="226"/>
      <c r="L62" s="226"/>
      <c r="M62" s="226"/>
      <c r="N62" s="226"/>
      <c r="O62" s="230"/>
    </row>
    <row r="63" spans="3:15" ht="14.25" customHeight="1">
      <c r="C63" s="204"/>
      <c r="D63" s="20"/>
      <c r="E63" s="225"/>
      <c r="F63" s="226"/>
      <c r="G63" s="226"/>
      <c r="H63" s="226"/>
      <c r="I63" s="226"/>
      <c r="J63" s="226"/>
      <c r="K63" s="226"/>
      <c r="L63" s="226"/>
      <c r="M63" s="226"/>
      <c r="N63" s="226"/>
      <c r="O63" s="230"/>
    </row>
    <row r="64" spans="3:15" ht="14.25" customHeight="1">
      <c r="C64" s="204" t="str">
        <f>UPPER(INDEX(MBTI!D:D,MATCH(Analisis!$C$21,MBTI!B:B,0)))</f>
        <v>DISIPLIN</v>
      </c>
      <c r="D64" s="20"/>
      <c r="E64" s="225"/>
      <c r="F64" s="226"/>
      <c r="G64" s="226"/>
      <c r="H64" s="226"/>
      <c r="I64" s="226"/>
      <c r="J64" s="226"/>
      <c r="K64" s="226"/>
      <c r="L64" s="226"/>
      <c r="M64" s="226"/>
      <c r="N64" s="226"/>
      <c r="O64" s="230"/>
    </row>
    <row r="65" spans="3:15" ht="14.25" customHeight="1">
      <c r="C65" s="204"/>
      <c r="D65" s="150"/>
      <c r="E65" s="225"/>
      <c r="F65" s="226"/>
      <c r="G65" s="226"/>
      <c r="H65" s="226"/>
      <c r="I65" s="226"/>
      <c r="J65" s="226"/>
      <c r="K65" s="226"/>
      <c r="L65" s="226"/>
      <c r="M65" s="226"/>
      <c r="N65" s="226"/>
      <c r="O65" s="230"/>
    </row>
    <row r="66" spans="3:15" ht="14.25" customHeight="1">
      <c r="C66" s="204"/>
      <c r="D66" s="150"/>
      <c r="E66" s="225"/>
      <c r="F66" s="226"/>
      <c r="G66" s="226"/>
      <c r="H66" s="226"/>
      <c r="I66" s="226"/>
      <c r="J66" s="226"/>
      <c r="K66" s="226"/>
      <c r="L66" s="226"/>
      <c r="M66" s="226"/>
      <c r="N66" s="226"/>
      <c r="O66" s="230"/>
    </row>
    <row r="67" spans="3:15" ht="14.25" customHeight="1">
      <c r="C67" s="216" t="str">
        <f>IF(Analisis!D21="Not Match","Profile character does not match the criteria requirements","")</f>
        <v/>
      </c>
      <c r="D67" s="20"/>
      <c r="E67" s="225"/>
      <c r="F67" s="226"/>
      <c r="G67" s="226"/>
      <c r="H67" s="226"/>
      <c r="I67" s="226"/>
      <c r="J67" s="226"/>
      <c r="K67" s="226"/>
      <c r="L67" s="226"/>
      <c r="M67" s="226"/>
      <c r="N67" s="226"/>
      <c r="O67" s="230"/>
    </row>
    <row r="68" spans="3:15" ht="14.25" customHeight="1">
      <c r="C68" s="216"/>
      <c r="D68" s="20"/>
      <c r="E68" s="227"/>
      <c r="F68" s="228"/>
      <c r="G68" s="228"/>
      <c r="H68" s="228"/>
      <c r="I68" s="228"/>
      <c r="J68" s="228"/>
      <c r="K68" s="228"/>
      <c r="L68" s="228"/>
      <c r="M68" s="228"/>
      <c r="N68" s="228"/>
      <c r="O68" s="231"/>
    </row>
    <row r="71" spans="3:15">
      <c r="C71" s="210" t="s">
        <v>711</v>
      </c>
      <c r="D71" s="210"/>
      <c r="E71" s="210"/>
      <c r="F71" s="210"/>
      <c r="G71" s="210"/>
      <c r="H71" s="210"/>
      <c r="I71" s="210"/>
      <c r="K71" s="142" t="str">
        <f ca="1">"Jakarta, " &amp; TEXT(TODAY(),"dd mmmm yyy")</f>
        <v>Jakarta, 20 Mei 2022</v>
      </c>
      <c r="L71" s="142"/>
      <c r="M71" s="142"/>
      <c r="N71" s="142"/>
      <c r="O71" s="140"/>
    </row>
    <row r="72" spans="3:15">
      <c r="C72" s="195"/>
      <c r="D72" s="195"/>
      <c r="E72" s="195"/>
      <c r="F72" s="195"/>
      <c r="G72" s="195"/>
      <c r="H72" s="195"/>
      <c r="I72" s="195"/>
      <c r="K72" s="10"/>
      <c r="L72" s="10"/>
      <c r="M72" s="11"/>
      <c r="N72" s="11"/>
    </row>
    <row r="73" spans="3:15">
      <c r="C73" s="206" t="s">
        <v>2</v>
      </c>
      <c r="D73" s="191"/>
      <c r="E73" s="191"/>
      <c r="F73" s="191" t="s">
        <v>3</v>
      </c>
      <c r="G73" s="191"/>
      <c r="H73" s="191"/>
      <c r="I73" s="192"/>
      <c r="K73" s="10"/>
      <c r="L73" s="10"/>
      <c r="M73" s="11"/>
      <c r="N73" s="11"/>
    </row>
    <row r="74" spans="3:15" ht="45" customHeight="1">
      <c r="C74" s="145" t="s">
        <v>743</v>
      </c>
      <c r="D74" s="190" t="s">
        <v>736</v>
      </c>
      <c r="E74" s="190"/>
      <c r="F74" s="213" t="s">
        <v>744</v>
      </c>
      <c r="G74" s="214"/>
      <c r="H74" s="215"/>
      <c r="I74" s="146" t="str">
        <f>IF(COUNTIF(Potensi[KET],"x")&lt;2,"X","")</f>
        <v/>
      </c>
      <c r="K74" s="10"/>
      <c r="L74" s="10"/>
      <c r="M74" s="11"/>
      <c r="N74" s="11"/>
    </row>
    <row r="75" spans="3:15" ht="30" customHeight="1">
      <c r="C75" s="145" t="s">
        <v>742</v>
      </c>
      <c r="D75" s="190" t="s">
        <v>737</v>
      </c>
      <c r="E75" s="190"/>
      <c r="F75" s="213" t="s">
        <v>745</v>
      </c>
      <c r="G75" s="214"/>
      <c r="H75" s="215"/>
      <c r="I75" s="146" t="str">
        <f>IF(OR((COUNTIF(Potensi[KET],"x"))=2,(COUNTIF(Potensi[KET],"x"))=3),"X","")</f>
        <v/>
      </c>
      <c r="K75" s="10"/>
      <c r="L75" s="10"/>
      <c r="M75" s="11"/>
      <c r="N75" s="11"/>
    </row>
    <row r="76" spans="3:15" ht="30" customHeight="1">
      <c r="C76" s="145" t="s">
        <v>741</v>
      </c>
      <c r="D76" s="190" t="s">
        <v>738</v>
      </c>
      <c r="E76" s="190"/>
      <c r="F76" s="213" t="s">
        <v>746</v>
      </c>
      <c r="G76" s="214"/>
      <c r="H76" s="215"/>
      <c r="I76" s="146" t="str">
        <f>IF(OR((COUNTIF(Potensi[KET],"x"))=4,(COUNTIF(Potensi[KET],"x"))=5),"X","")</f>
        <v/>
      </c>
      <c r="K76" s="139" t="s">
        <v>846</v>
      </c>
      <c r="L76" s="139"/>
      <c r="M76" s="139"/>
      <c r="N76" s="139"/>
      <c r="O76" s="140"/>
    </row>
    <row r="77" spans="3:15" ht="30" customHeight="1">
      <c r="C77" s="147" t="s">
        <v>740</v>
      </c>
      <c r="D77" s="198" t="s">
        <v>739</v>
      </c>
      <c r="E77" s="198"/>
      <c r="F77" s="213" t="s">
        <v>747</v>
      </c>
      <c r="G77" s="214"/>
      <c r="H77" s="215"/>
      <c r="I77" s="148" t="str">
        <f>IF((COUNTIF(Potensi[KET],"x"))&gt;5,"X","")</f>
        <v>X</v>
      </c>
      <c r="K77" s="141" t="s">
        <v>847</v>
      </c>
      <c r="L77" s="139"/>
      <c r="M77" s="139"/>
      <c r="N77" s="139"/>
      <c r="O77" s="140"/>
    </row>
    <row r="78" spans="3:15">
      <c r="K78" s="10"/>
      <c r="L78" s="10"/>
      <c r="M78" s="10"/>
      <c r="N78" s="10"/>
    </row>
  </sheetData>
  <sheetProtection selectLockedCells="1" selectUnlockedCells="1"/>
  <mergeCells count="46">
    <mergeCell ref="C64:C66"/>
    <mergeCell ref="C67:C68"/>
    <mergeCell ref="C49:C63"/>
    <mergeCell ref="E46:O47"/>
    <mergeCell ref="J48:L48"/>
    <mergeCell ref="M48:O48"/>
    <mergeCell ref="E49:I68"/>
    <mergeCell ref="J49:L68"/>
    <mergeCell ref="M49:O68"/>
    <mergeCell ref="E48:I48"/>
    <mergeCell ref="F77:H77"/>
    <mergeCell ref="F76:H76"/>
    <mergeCell ref="F75:H75"/>
    <mergeCell ref="F74:H74"/>
    <mergeCell ref="I41:N41"/>
    <mergeCell ref="I42:N42"/>
    <mergeCell ref="I43:N43"/>
    <mergeCell ref="D77:E77"/>
    <mergeCell ref="C1:C2"/>
    <mergeCell ref="D1:D2"/>
    <mergeCell ref="D4:F4"/>
    <mergeCell ref="D8:F8"/>
    <mergeCell ref="D7:F7"/>
    <mergeCell ref="D6:F6"/>
    <mergeCell ref="D5:F5"/>
    <mergeCell ref="D10:F10"/>
    <mergeCell ref="D76:E76"/>
    <mergeCell ref="C46:C47"/>
    <mergeCell ref="C73:E73"/>
    <mergeCell ref="C13:G13"/>
    <mergeCell ref="C71:I72"/>
    <mergeCell ref="I33:N33"/>
    <mergeCell ref="I34:N34"/>
    <mergeCell ref="J6:N6"/>
    <mergeCell ref="J4:N5"/>
    <mergeCell ref="D74:E74"/>
    <mergeCell ref="D75:E75"/>
    <mergeCell ref="F73:I73"/>
    <mergeCell ref="I31:O32"/>
    <mergeCell ref="I13:O14"/>
    <mergeCell ref="I35:N35"/>
    <mergeCell ref="I36:N36"/>
    <mergeCell ref="I37:N37"/>
    <mergeCell ref="I38:N38"/>
    <mergeCell ref="I39:N39"/>
    <mergeCell ref="I40:N40"/>
  </mergeCells>
  <conditionalFormatting sqref="F15:F26 E16:E24">
    <cfRule type="containsText" dxfId="11" priority="6" operator="containsText" text="ok">
      <formula>NOT(ISERROR(SEARCH("ok",E15)))</formula>
    </cfRule>
    <cfRule type="containsText" dxfId="10" priority="7" operator="containsText" text="x">
      <formula>NOT(ISERROR(SEARCH("x",E15)))</formula>
    </cfRule>
    <cfRule type="cellIs" dxfId="9" priority="8" stopIfTrue="1" operator="equal">
      <formula>"ok"</formula>
    </cfRule>
  </conditionalFormatting>
  <printOptions horizontalCentered="1"/>
  <pageMargins left="0.31496062992125984" right="0.31496062992125984" top="0.74803149606299213" bottom="0.35433070866141736" header="0.31496062992125984" footer="0.31496062992125984"/>
  <pageSetup paperSize="9" scale="60" firstPageNumber="0" fitToHeight="0" orientation="portrait" horizontalDpi="300" verticalDpi="300" r:id="rId1"/>
  <headerFooter alignWithMargins="0">
    <oddHeader xml:space="preserve">&amp;L&amp;"Book Antiqua,Bold"&amp;14ASSESSMENT REPORT&amp;R&amp;"Calibri Light,Bold"CONFIDENTIAL   </oddHeader>
    <oddFooter>&amp;R&amp;9Halaman - &amp;P</oddFooter>
  </headerFooter>
  <colBreaks count="1" manualBreakCount="1">
    <brk id="16" min="2" max="96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4</xdr:col>
                    <xdr:colOff>304800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AFCFC2-231C-4B6F-8173-44B9B6E7EEDF}">
            <xm:f>Analisis!$D$21="Not Match"</xm:f>
            <x14:dxf>
              <font>
                <color rgb="FFC00000"/>
              </font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hair">
                  <color rgb="FFC00000"/>
                </bottom>
                <vertical/>
                <horizontal/>
              </border>
            </x14:dxf>
          </x14:cfRule>
          <xm:sqref>C46:C48</xm:sqref>
        </x14:conditionalFormatting>
        <x14:conditionalFormatting xmlns:xm="http://schemas.microsoft.com/office/excel/2006/main">
          <x14:cfRule type="expression" priority="3" id="{701B8EA4-8942-48A0-8717-44E8A6ADE0E2}">
            <xm:f>Analisis!$D$21="Not Match"</xm:f>
            <x14:dxf>
              <font>
                <color theme="0"/>
              </font>
              <fill>
                <patternFill>
                  <bgColor rgb="FFC00000"/>
                </patternFill>
              </fill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m:sqref>C67</xm:sqref>
        </x14:conditionalFormatting>
        <x14:conditionalFormatting xmlns:xm="http://schemas.microsoft.com/office/excel/2006/main">
          <x14:cfRule type="expression" priority="1" id="{AF8E8AE8-42B4-473B-AA04-4B3106FE2EB7}">
            <xm:f>Analisis!$D$21="Not Match"</xm:f>
            <x14:dxf>
              <font>
                <color rgb="FFC00000"/>
              </font>
              <border>
                <left style="thin">
                  <color rgb="FFC00000"/>
                </left>
                <right style="thin">
                  <color rgb="FFC00000"/>
                </right>
                <top style="thin">
                  <color rgb="FFC00000"/>
                </top>
                <bottom style="thin">
                  <color rgb="FFC00000"/>
                </bottom>
                <vertical/>
                <horizontal/>
              </border>
            </x14:dxf>
          </x14:cfRule>
          <xm:sqref>C49:C66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theme="3" tint="0.39997558519241921"/>
  </sheetPr>
  <dimension ref="A1:Y816"/>
  <sheetViews>
    <sheetView showGridLines="0" zoomScale="90" zoomScaleNormal="90" zoomScaleSheetLayoutView="115" workbookViewId="0">
      <pane xSplit="3" ySplit="495" topLeftCell="K515" activePane="bottomRight" state="frozen"/>
      <selection pane="topRight" activeCell="D1" sqref="D1"/>
      <selection pane="bottomLeft" activeCell="A496" sqref="A496"/>
      <selection pane="bottomRight" activeCell="K11" sqref="K11"/>
    </sheetView>
  </sheetViews>
  <sheetFormatPr defaultColWidth="9.140625" defaultRowHeight="15" outlineLevelCol="1"/>
  <cols>
    <col min="1" max="1" width="12.42578125" style="2" bestFit="1" customWidth="1"/>
    <col min="2" max="2" width="19.7109375" style="2" bestFit="1" customWidth="1"/>
    <col min="3" max="3" width="33.85546875" style="3" bestFit="1" customWidth="1"/>
    <col min="4" max="4" width="12" style="3" hidden="1" customWidth="1" outlineLevel="1"/>
    <col min="5" max="5" width="18.7109375" style="2" hidden="1" customWidth="1" outlineLevel="1"/>
    <col min="6" max="6" width="18.85546875" style="2" hidden="1" customWidth="1" outlineLevel="1"/>
    <col min="7" max="7" width="20" style="3" hidden="1" customWidth="1" outlineLevel="1"/>
    <col min="8" max="8" width="33.140625" style="3" hidden="1" customWidth="1" outlineLevel="1"/>
    <col min="9" max="9" width="9.140625" style="2" hidden="1" customWidth="1" outlineLevel="1"/>
    <col min="10" max="10" width="32.85546875" style="8" hidden="1" customWidth="1" outlineLevel="1"/>
    <col min="11" max="11" width="30.140625" style="2" customWidth="1" collapsed="1"/>
    <col min="12" max="12" width="8.42578125" style="2" customWidth="1"/>
    <col min="13" max="13" width="17.140625" style="3" bestFit="1" customWidth="1"/>
    <col min="14" max="14" width="18.7109375" style="3" bestFit="1" customWidth="1" outlineLevel="1"/>
    <col min="15" max="15" width="22.7109375" style="3" customWidth="1" outlineLevel="1"/>
    <col min="16" max="16" width="25" style="3" customWidth="1" outlineLevel="1"/>
    <col min="17" max="17" width="16.85546875" style="3" customWidth="1" outlineLevel="1"/>
    <col min="18" max="18" width="29.7109375" style="3" customWidth="1" outlineLevel="1"/>
    <col min="19" max="19" width="18.7109375" style="3" customWidth="1" outlineLevel="1"/>
    <col min="20" max="20" width="17.140625" style="3" customWidth="1" outlineLevel="1"/>
    <col min="21" max="22" width="16.5703125" style="3" customWidth="1" outlineLevel="1"/>
    <col min="23" max="23" width="18" style="3" customWidth="1" outlineLevel="1"/>
    <col min="24" max="24" width="20.140625" style="3" customWidth="1" outlineLevel="1"/>
    <col min="25" max="25" width="14.140625" style="3" bestFit="1" customWidth="1"/>
    <col min="26" max="16384" width="9.140625" style="3"/>
  </cols>
  <sheetData>
    <row r="1" spans="1:25" s="62" customFormat="1" ht="42.75">
      <c r="A1" s="66" t="s">
        <v>699</v>
      </c>
      <c r="B1" s="67" t="s">
        <v>700</v>
      </c>
      <c r="C1" s="68" t="s">
        <v>8</v>
      </c>
      <c r="D1" s="63" t="s">
        <v>701</v>
      </c>
      <c r="E1" s="63" t="s">
        <v>702</v>
      </c>
      <c r="F1" s="63" t="s">
        <v>703</v>
      </c>
      <c r="G1" s="63" t="s">
        <v>704</v>
      </c>
      <c r="H1" s="63" t="s">
        <v>698</v>
      </c>
      <c r="I1" s="64" t="s">
        <v>310</v>
      </c>
      <c r="J1" s="63" t="s">
        <v>705</v>
      </c>
      <c r="K1" s="63" t="s">
        <v>706</v>
      </c>
      <c r="L1" s="65" t="s">
        <v>5</v>
      </c>
      <c r="M1" s="63" t="s">
        <v>849</v>
      </c>
      <c r="N1" s="73" t="s">
        <v>723</v>
      </c>
      <c r="O1" s="73" t="s">
        <v>713</v>
      </c>
      <c r="P1" s="74" t="s">
        <v>714</v>
      </c>
      <c r="Q1" s="73" t="s">
        <v>843</v>
      </c>
      <c r="R1" s="73" t="s">
        <v>758</v>
      </c>
      <c r="S1" s="74" t="s">
        <v>726</v>
      </c>
      <c r="T1" s="74" t="s">
        <v>715</v>
      </c>
      <c r="U1" s="74" t="s">
        <v>762</v>
      </c>
      <c r="V1" s="74" t="s">
        <v>724</v>
      </c>
      <c r="W1" s="74" t="s">
        <v>712</v>
      </c>
      <c r="X1" s="75" t="s">
        <v>764</v>
      </c>
      <c r="Y1" s="76" t="s">
        <v>766</v>
      </c>
    </row>
    <row r="2" spans="1:25">
      <c r="A2" s="11">
        <v>1</v>
      </c>
      <c r="B2" s="11">
        <v>50142298</v>
      </c>
      <c r="C2" s="10" t="s">
        <v>13</v>
      </c>
      <c r="D2" s="10" t="s">
        <v>306</v>
      </c>
      <c r="E2" s="1">
        <v>35383</v>
      </c>
      <c r="F2" s="15">
        <f ca="1">(TODAY()-Data_Assessment[[#This Row],[BIRTH DATE]])/365.25</f>
        <v>25.511293634496919</v>
      </c>
      <c r="G2" s="12" t="s">
        <v>341</v>
      </c>
      <c r="H2" s="9" t="s">
        <v>342</v>
      </c>
      <c r="I2" s="11">
        <v>1</v>
      </c>
      <c r="J2" s="13" t="s">
        <v>343</v>
      </c>
      <c r="K2" s="16">
        <v>4</v>
      </c>
      <c r="L2" s="10">
        <v>125</v>
      </c>
      <c r="M2" s="10" t="s">
        <v>868</v>
      </c>
      <c r="N2" s="17">
        <v>3</v>
      </c>
      <c r="O2" s="17">
        <v>3</v>
      </c>
      <c r="P2" s="17">
        <v>3</v>
      </c>
      <c r="Q2" s="17">
        <v>3</v>
      </c>
      <c r="R2" s="17">
        <v>3</v>
      </c>
      <c r="S2" s="17">
        <v>3</v>
      </c>
      <c r="T2" s="17">
        <v>3</v>
      </c>
      <c r="U2" s="17">
        <v>3</v>
      </c>
      <c r="V2" s="17">
        <v>3</v>
      </c>
      <c r="W2" s="17">
        <v>3</v>
      </c>
      <c r="X2" s="11"/>
      <c r="Y2" s="11"/>
    </row>
    <row r="3" spans="1:25">
      <c r="A3" s="11">
        <v>2</v>
      </c>
      <c r="B3" s="11">
        <v>50031149</v>
      </c>
      <c r="C3" s="10" t="s">
        <v>11</v>
      </c>
      <c r="D3" s="10" t="s">
        <v>306</v>
      </c>
      <c r="E3" s="1">
        <v>26785</v>
      </c>
      <c r="F3" s="15">
        <f ca="1">(TODAY()-Data_Assessment[[#This Row],[BIRTH DATE]])/365.25</f>
        <v>49.051334702258728</v>
      </c>
      <c r="G3" s="12" t="s">
        <v>344</v>
      </c>
      <c r="H3" s="9" t="s">
        <v>345</v>
      </c>
      <c r="I3" s="11">
        <v>1</v>
      </c>
      <c r="J3" s="13" t="s">
        <v>346</v>
      </c>
      <c r="K3" s="16">
        <v>3</v>
      </c>
      <c r="L3" s="10">
        <v>130</v>
      </c>
      <c r="M3" s="10" t="s">
        <v>863</v>
      </c>
      <c r="N3" s="17">
        <v>5</v>
      </c>
      <c r="O3" s="17">
        <v>5</v>
      </c>
      <c r="P3" s="17">
        <v>6</v>
      </c>
      <c r="Q3" s="17">
        <v>7</v>
      </c>
      <c r="R3" s="17">
        <v>7</v>
      </c>
      <c r="S3" s="17">
        <v>5</v>
      </c>
      <c r="T3" s="17">
        <v>5</v>
      </c>
      <c r="U3" s="17">
        <v>6</v>
      </c>
      <c r="V3" s="17">
        <v>6</v>
      </c>
      <c r="W3" s="17">
        <v>6</v>
      </c>
      <c r="X3" s="11"/>
      <c r="Y3" s="11"/>
    </row>
    <row r="4" spans="1:25">
      <c r="A4" s="125">
        <v>3</v>
      </c>
      <c r="B4" s="125">
        <v>50144878</v>
      </c>
      <c r="C4" s="126" t="s">
        <v>347</v>
      </c>
      <c r="D4" s="126" t="s">
        <v>306</v>
      </c>
      <c r="E4" s="127">
        <v>34972</v>
      </c>
      <c r="F4" s="128">
        <f ca="1">(TODAY()-Data_Assessment[[#This Row],[BIRTH DATE]])/365.25</f>
        <v>26.636550308008214</v>
      </c>
      <c r="G4" s="129" t="s">
        <v>341</v>
      </c>
      <c r="H4" s="130" t="s">
        <v>348</v>
      </c>
      <c r="I4" s="125">
        <v>1</v>
      </c>
      <c r="J4" s="129" t="s">
        <v>349</v>
      </c>
      <c r="K4" s="131">
        <v>5</v>
      </c>
      <c r="L4" s="126">
        <v>120</v>
      </c>
      <c r="M4" s="126" t="s">
        <v>869</v>
      </c>
      <c r="N4" s="132">
        <v>7</v>
      </c>
      <c r="O4" s="132">
        <v>7</v>
      </c>
      <c r="P4" s="132">
        <v>7</v>
      </c>
      <c r="Q4" s="132">
        <v>7</v>
      </c>
      <c r="R4" s="132">
        <v>7</v>
      </c>
      <c r="S4" s="132">
        <v>7</v>
      </c>
      <c r="T4" s="132">
        <v>7</v>
      </c>
      <c r="U4" s="132">
        <v>7</v>
      </c>
      <c r="V4" s="132">
        <v>7</v>
      </c>
      <c r="W4" s="132">
        <v>7</v>
      </c>
      <c r="X4" s="132">
        <v>7</v>
      </c>
      <c r="Y4" s="132">
        <v>7</v>
      </c>
    </row>
    <row r="5" spans="1:25">
      <c r="A5" s="11">
        <v>4</v>
      </c>
      <c r="B5" s="11">
        <v>50030909</v>
      </c>
      <c r="C5" s="10" t="s">
        <v>12</v>
      </c>
      <c r="D5" s="10" t="s">
        <v>307</v>
      </c>
      <c r="E5" s="1">
        <v>28972</v>
      </c>
      <c r="F5" s="15">
        <f ca="1">(TODAY()-Data_Assessment[[#This Row],[BIRTH DATE]])/365.25</f>
        <v>43.063655030800824</v>
      </c>
      <c r="G5" s="12" t="s">
        <v>344</v>
      </c>
      <c r="H5" s="9" t="s">
        <v>345</v>
      </c>
      <c r="I5" s="11">
        <v>1</v>
      </c>
      <c r="J5" s="13" t="s">
        <v>350</v>
      </c>
      <c r="K5" s="16">
        <v>3</v>
      </c>
      <c r="L5" s="10">
        <v>100</v>
      </c>
      <c r="M5" s="10" t="s">
        <v>857</v>
      </c>
      <c r="N5" s="17">
        <v>7</v>
      </c>
      <c r="O5" s="17">
        <v>6</v>
      </c>
      <c r="P5" s="17">
        <v>5</v>
      </c>
      <c r="Q5" s="17">
        <v>5</v>
      </c>
      <c r="R5" s="17">
        <v>5</v>
      </c>
      <c r="S5" s="17">
        <v>5</v>
      </c>
      <c r="T5" s="17">
        <v>6</v>
      </c>
      <c r="U5" s="17">
        <v>6</v>
      </c>
      <c r="V5" s="17">
        <v>6</v>
      </c>
      <c r="W5" s="17">
        <v>3</v>
      </c>
      <c r="X5" s="11"/>
      <c r="Y5" s="11"/>
    </row>
    <row r="6" spans="1:25">
      <c r="A6" s="11">
        <v>5</v>
      </c>
      <c r="B6" s="11">
        <v>50144874</v>
      </c>
      <c r="C6" s="10" t="s">
        <v>14</v>
      </c>
      <c r="D6" s="10" t="s">
        <v>306</v>
      </c>
      <c r="E6" s="1">
        <v>35096</v>
      </c>
      <c r="F6" s="15">
        <f ca="1">(TODAY()-Data_Assessment[[#This Row],[BIRTH DATE]])/365.25</f>
        <v>26.297056810403834</v>
      </c>
      <c r="G6" s="12" t="s">
        <v>341</v>
      </c>
      <c r="H6" s="9" t="s">
        <v>348</v>
      </c>
      <c r="I6" s="11">
        <v>1</v>
      </c>
      <c r="J6" s="13" t="s">
        <v>349</v>
      </c>
      <c r="K6" s="16">
        <v>0</v>
      </c>
      <c r="L6" s="10"/>
      <c r="M6" s="10"/>
      <c r="N6" s="17">
        <v>2</v>
      </c>
      <c r="O6" s="17"/>
      <c r="P6" s="17">
        <v>1</v>
      </c>
      <c r="Q6" s="17"/>
      <c r="R6" s="17"/>
      <c r="S6" s="17"/>
      <c r="T6" s="17"/>
      <c r="U6" s="17"/>
      <c r="V6" s="17"/>
      <c r="W6" s="17"/>
      <c r="X6" s="11"/>
      <c r="Y6" s="11"/>
    </row>
    <row r="7" spans="1:25">
      <c r="A7" s="11"/>
      <c r="B7" s="11"/>
      <c r="C7" s="10"/>
      <c r="D7" s="10"/>
      <c r="E7" s="1"/>
      <c r="F7" s="15"/>
      <c r="G7" s="12"/>
      <c r="H7" s="9"/>
      <c r="I7" s="11"/>
      <c r="J7" s="13"/>
      <c r="K7" s="16"/>
      <c r="L7" s="10"/>
      <c r="M7" s="10"/>
      <c r="N7" s="17"/>
      <c r="O7" s="17"/>
      <c r="P7" s="17"/>
      <c r="Q7" s="17"/>
      <c r="R7" s="17"/>
      <c r="S7" s="17"/>
      <c r="T7" s="17"/>
      <c r="U7" s="17"/>
      <c r="V7" s="17"/>
      <c r="W7" s="17"/>
      <c r="X7" s="11"/>
      <c r="Y7" s="11"/>
    </row>
    <row r="8" spans="1:25">
      <c r="A8" s="11"/>
      <c r="B8" s="11"/>
      <c r="C8" s="10"/>
      <c r="D8" s="10"/>
      <c r="E8" s="1"/>
      <c r="F8" s="15"/>
      <c r="G8" s="12"/>
      <c r="H8" s="9"/>
      <c r="I8" s="11"/>
      <c r="J8" s="13"/>
      <c r="K8" s="16"/>
      <c r="L8" s="10"/>
      <c r="M8" s="10"/>
      <c r="N8" s="17"/>
      <c r="O8" s="17"/>
      <c r="P8" s="17"/>
      <c r="Q8" s="17"/>
      <c r="R8" s="17"/>
      <c r="S8" s="17"/>
      <c r="T8" s="17"/>
      <c r="U8" s="17"/>
      <c r="V8" s="17"/>
      <c r="W8" s="17"/>
      <c r="X8" s="11"/>
      <c r="Y8" s="11"/>
    </row>
    <row r="9" spans="1:25">
      <c r="A9" s="11"/>
      <c r="B9" s="11"/>
      <c r="C9" s="10"/>
      <c r="D9" s="10"/>
      <c r="E9" s="1"/>
      <c r="F9" s="15"/>
      <c r="G9" s="12"/>
      <c r="H9" s="9"/>
      <c r="I9" s="11"/>
      <c r="J9" s="13"/>
      <c r="K9" s="16"/>
      <c r="L9" s="10"/>
      <c r="M9" s="10"/>
      <c r="N9" s="17"/>
      <c r="O9" s="17"/>
      <c r="P9" s="17"/>
      <c r="Q9" s="17"/>
      <c r="R9" s="17"/>
      <c r="S9" s="17"/>
      <c r="T9" s="17"/>
      <c r="U9" s="17"/>
      <c r="V9" s="17"/>
      <c r="W9" s="17"/>
      <c r="X9" s="11"/>
      <c r="Y9" s="11"/>
    </row>
    <row r="10" spans="1:25">
      <c r="A10" s="11"/>
      <c r="B10" s="11"/>
      <c r="C10" s="10"/>
      <c r="D10" s="10"/>
      <c r="E10" s="1"/>
      <c r="F10" s="15"/>
      <c r="G10" s="12"/>
      <c r="H10" s="9"/>
      <c r="I10" s="11"/>
      <c r="J10" s="13"/>
      <c r="K10" s="16"/>
      <c r="L10" s="10"/>
      <c r="M10" s="10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1"/>
      <c r="Y10" s="11"/>
    </row>
    <row r="11" spans="1:25">
      <c r="A11" s="11"/>
      <c r="B11" s="11"/>
      <c r="C11" s="10"/>
      <c r="D11" s="10"/>
      <c r="E11" s="1"/>
      <c r="F11" s="15"/>
      <c r="G11" s="12"/>
      <c r="H11" s="9"/>
      <c r="I11" s="11"/>
      <c r="J11" s="13"/>
      <c r="K11" s="16"/>
      <c r="L11" s="10"/>
      <c r="M11" s="10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1"/>
      <c r="Y11" s="11"/>
    </row>
    <row r="12" spans="1:25">
      <c r="A12" s="11"/>
      <c r="B12" s="11"/>
      <c r="C12" s="10"/>
      <c r="D12" s="10"/>
      <c r="E12" s="1"/>
      <c r="F12" s="15"/>
      <c r="G12" s="12"/>
      <c r="H12" s="9"/>
      <c r="I12" s="11"/>
      <c r="J12" s="13"/>
      <c r="K12" s="16"/>
      <c r="L12" s="10"/>
      <c r="M12" s="10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1"/>
      <c r="Y12" s="11"/>
    </row>
    <row r="13" spans="1:25">
      <c r="A13" s="11"/>
      <c r="B13" s="11"/>
      <c r="C13" s="10"/>
      <c r="D13" s="10"/>
      <c r="E13" s="1"/>
      <c r="F13" s="15"/>
      <c r="G13" s="12"/>
      <c r="H13" s="9"/>
      <c r="I13" s="11"/>
      <c r="J13" s="13"/>
      <c r="K13" s="16"/>
      <c r="L13" s="10"/>
      <c r="M13" s="10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1"/>
      <c r="Y13" s="11"/>
    </row>
    <row r="14" spans="1:25">
      <c r="A14" s="11"/>
      <c r="B14" s="11"/>
      <c r="C14" s="10"/>
      <c r="D14" s="10"/>
      <c r="E14" s="1"/>
      <c r="F14" s="15"/>
      <c r="G14" s="12"/>
      <c r="H14" s="9"/>
      <c r="I14" s="11"/>
      <c r="J14" s="13"/>
      <c r="K14" s="16"/>
      <c r="L14" s="10"/>
      <c r="M14" s="1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1"/>
      <c r="Y14" s="11"/>
    </row>
    <row r="15" spans="1:25">
      <c r="A15" s="11"/>
      <c r="B15" s="11"/>
      <c r="C15" s="10"/>
      <c r="D15" s="10"/>
      <c r="E15" s="1"/>
      <c r="F15" s="15"/>
      <c r="G15" s="4"/>
      <c r="H15" s="5"/>
      <c r="I15" s="11"/>
      <c r="J15" s="6"/>
      <c r="K15" s="16"/>
      <c r="L15" s="10"/>
      <c r="M15" s="10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>
      <c r="A16" s="11"/>
      <c r="B16" s="11"/>
      <c r="C16" s="10"/>
      <c r="D16" s="10"/>
      <c r="E16" s="1"/>
      <c r="F16" s="15"/>
      <c r="G16" s="4"/>
      <c r="H16" s="5"/>
      <c r="I16" s="11"/>
      <c r="J16" s="6"/>
      <c r="K16" s="16"/>
      <c r="L16" s="10"/>
      <c r="M16" s="1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>
      <c r="A17" s="11"/>
      <c r="B17" s="11"/>
      <c r="C17" s="10"/>
      <c r="D17" s="10"/>
      <c r="E17" s="1"/>
      <c r="F17" s="15"/>
      <c r="G17" s="4"/>
      <c r="H17" s="5"/>
      <c r="I17" s="11"/>
      <c r="J17" s="6"/>
      <c r="K17" s="16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>
      <c r="A18" s="11"/>
      <c r="B18" s="11"/>
      <c r="C18" s="10"/>
      <c r="D18" s="10"/>
      <c r="E18" s="1"/>
      <c r="F18" s="15"/>
      <c r="G18" s="4"/>
      <c r="H18" s="5"/>
      <c r="I18" s="11"/>
      <c r="J18" s="6"/>
      <c r="K18" s="16"/>
      <c r="L18" s="10"/>
      <c r="M18" s="1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>
      <c r="A19" s="11"/>
      <c r="B19" s="11"/>
      <c r="C19" s="10"/>
      <c r="D19" s="10"/>
      <c r="E19" s="1"/>
      <c r="F19" s="15"/>
      <c r="G19" s="4"/>
      <c r="H19" s="5"/>
      <c r="I19" s="11"/>
      <c r="J19" s="6"/>
      <c r="K19" s="16"/>
      <c r="L19" s="10"/>
      <c r="M19" s="1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>
      <c r="A20" s="11"/>
      <c r="B20" s="11"/>
      <c r="C20" s="10"/>
      <c r="D20" s="10"/>
      <c r="E20" s="1"/>
      <c r="F20" s="15"/>
      <c r="G20" s="4"/>
      <c r="H20" s="5"/>
      <c r="I20" s="11"/>
      <c r="J20" s="6"/>
      <c r="K20" s="16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>
      <c r="A21" s="11"/>
      <c r="B21" s="11"/>
      <c r="C21" s="10"/>
      <c r="D21" s="10"/>
      <c r="E21" s="1"/>
      <c r="F21" s="15"/>
      <c r="G21" s="4"/>
      <c r="H21" s="5"/>
      <c r="I21" s="11"/>
      <c r="J21" s="6"/>
      <c r="K21" s="16"/>
      <c r="L21" s="10"/>
      <c r="M21" s="1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>
      <c r="A22" s="11"/>
      <c r="B22" s="11"/>
      <c r="C22" s="10"/>
      <c r="D22" s="10"/>
      <c r="E22" s="1"/>
      <c r="F22" s="15"/>
      <c r="G22" s="4"/>
      <c r="H22" s="5"/>
      <c r="I22" s="11"/>
      <c r="J22" s="6"/>
      <c r="K22" s="16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>
      <c r="A23" s="11"/>
      <c r="B23" s="11"/>
      <c r="C23" s="10"/>
      <c r="D23" s="10"/>
      <c r="E23" s="1"/>
      <c r="F23" s="15"/>
      <c r="G23" s="4"/>
      <c r="H23" s="5"/>
      <c r="I23" s="11"/>
      <c r="J23" s="6"/>
      <c r="K23" s="16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>
      <c r="A24" s="11"/>
      <c r="B24" s="11"/>
      <c r="C24" s="10"/>
      <c r="D24" s="10"/>
      <c r="E24" s="1"/>
      <c r="F24" s="15"/>
      <c r="G24" s="4"/>
      <c r="H24" s="5"/>
      <c r="I24" s="11"/>
      <c r="J24" s="6"/>
      <c r="K24" s="16"/>
      <c r="L24" s="10"/>
      <c r="M24" s="1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>
      <c r="A25" s="11"/>
      <c r="B25" s="11"/>
      <c r="C25" s="10"/>
      <c r="D25" s="10"/>
      <c r="E25" s="1"/>
      <c r="F25" s="15"/>
      <c r="G25" s="4"/>
      <c r="H25" s="5"/>
      <c r="I25" s="11"/>
      <c r="J25" s="6"/>
      <c r="K25" s="16"/>
      <c r="L25" s="10"/>
      <c r="M25" s="1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>
      <c r="A26" s="11"/>
      <c r="B26" s="11"/>
      <c r="C26" s="10"/>
      <c r="D26" s="10"/>
      <c r="E26" s="1"/>
      <c r="F26" s="15"/>
      <c r="G26" s="4"/>
      <c r="H26" s="5"/>
      <c r="I26" s="11"/>
      <c r="J26" s="6"/>
      <c r="K26" s="16"/>
      <c r="L26" s="10"/>
      <c r="M26" s="1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>
      <c r="A27" s="11"/>
      <c r="B27" s="11"/>
      <c r="C27" s="10"/>
      <c r="D27" s="10"/>
      <c r="E27" s="1"/>
      <c r="F27" s="15"/>
      <c r="G27" s="4"/>
      <c r="H27" s="5"/>
      <c r="I27" s="11"/>
      <c r="J27" s="6"/>
      <c r="K27" s="16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>
      <c r="A28" s="11"/>
      <c r="B28" s="11"/>
      <c r="C28" s="10"/>
      <c r="D28" s="10"/>
      <c r="E28" s="1"/>
      <c r="F28" s="15"/>
      <c r="G28" s="4"/>
      <c r="H28" s="5"/>
      <c r="I28" s="11"/>
      <c r="J28" s="6"/>
      <c r="K28" s="16"/>
      <c r="L28" s="10"/>
      <c r="M28" s="1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>
      <c r="A29" s="11"/>
      <c r="B29" s="11"/>
      <c r="C29" s="10"/>
      <c r="D29" s="10"/>
      <c r="E29" s="1"/>
      <c r="F29" s="15"/>
      <c r="G29" s="4"/>
      <c r="H29" s="5"/>
      <c r="I29" s="11"/>
      <c r="J29" s="6"/>
      <c r="K29" s="16"/>
      <c r="L29" s="10"/>
      <c r="M29" s="1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>
      <c r="A30" s="11"/>
      <c r="B30" s="11"/>
      <c r="C30" s="10"/>
      <c r="D30" s="10"/>
      <c r="E30" s="1"/>
      <c r="F30" s="15"/>
      <c r="G30" s="4"/>
      <c r="H30" s="5"/>
      <c r="I30" s="11"/>
      <c r="J30" s="6"/>
      <c r="K30" s="16"/>
      <c r="L30" s="10"/>
      <c r="M30" s="1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>
      <c r="A31" s="11"/>
      <c r="B31" s="11"/>
      <c r="C31" s="10"/>
      <c r="D31" s="10"/>
      <c r="E31" s="1"/>
      <c r="F31" s="15"/>
      <c r="G31" s="4"/>
      <c r="H31" s="5"/>
      <c r="I31" s="11"/>
      <c r="J31" s="6"/>
      <c r="K31" s="16"/>
      <c r="L31" s="10"/>
      <c r="M31" s="1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>
      <c r="A32" s="11"/>
      <c r="B32" s="11"/>
      <c r="C32" s="10"/>
      <c r="D32" s="10"/>
      <c r="E32" s="1"/>
      <c r="F32" s="15"/>
      <c r="G32" s="4"/>
      <c r="H32" s="5"/>
      <c r="I32" s="11"/>
      <c r="J32" s="6"/>
      <c r="K32" s="16"/>
      <c r="L32" s="10"/>
      <c r="M32" s="1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>
      <c r="A33" s="11"/>
      <c r="B33" s="11"/>
      <c r="C33" s="10"/>
      <c r="D33" s="10"/>
      <c r="E33" s="1"/>
      <c r="F33" s="15"/>
      <c r="G33" s="4"/>
      <c r="H33" s="5"/>
      <c r="I33" s="11"/>
      <c r="J33" s="6"/>
      <c r="K33" s="16"/>
      <c r="L33" s="10"/>
      <c r="M33" s="1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>
      <c r="A34" s="11"/>
      <c r="B34" s="11"/>
      <c r="C34" s="10"/>
      <c r="D34" s="10"/>
      <c r="E34" s="1"/>
      <c r="F34" s="15"/>
      <c r="G34" s="4"/>
      <c r="H34" s="5"/>
      <c r="I34" s="11"/>
      <c r="J34" s="6"/>
      <c r="K34" s="16"/>
      <c r="L34" s="10"/>
      <c r="M34" s="1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>
      <c r="A35" s="11"/>
      <c r="B35" s="11"/>
      <c r="C35" s="10"/>
      <c r="D35" s="10"/>
      <c r="E35" s="1"/>
      <c r="F35" s="15"/>
      <c r="G35" s="4"/>
      <c r="H35" s="5"/>
      <c r="I35" s="11"/>
      <c r="J35" s="6"/>
      <c r="K35" s="16"/>
      <c r="L35" s="10"/>
      <c r="M35" s="1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>
      <c r="A36" s="11"/>
      <c r="B36" s="11"/>
      <c r="C36" s="10"/>
      <c r="D36" s="10"/>
      <c r="E36" s="1"/>
      <c r="F36" s="15"/>
      <c r="G36" s="4"/>
      <c r="H36" s="5"/>
      <c r="I36" s="11"/>
      <c r="J36" s="6"/>
      <c r="K36" s="16"/>
      <c r="L36" s="10"/>
      <c r="M36" s="1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>
      <c r="A37" s="11"/>
      <c r="B37" s="11"/>
      <c r="C37" s="10"/>
      <c r="D37" s="10"/>
      <c r="E37" s="1"/>
      <c r="F37" s="15"/>
      <c r="G37" s="4"/>
      <c r="H37" s="5"/>
      <c r="I37" s="11"/>
      <c r="J37" s="6"/>
      <c r="K37" s="16"/>
      <c r="L37" s="10"/>
      <c r="M37" s="1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>
      <c r="A38" s="11"/>
      <c r="B38" s="11"/>
      <c r="C38" s="10"/>
      <c r="D38" s="10"/>
      <c r="E38" s="1"/>
      <c r="F38" s="15"/>
      <c r="G38" s="4"/>
      <c r="H38" s="5"/>
      <c r="I38" s="11"/>
      <c r="J38" s="6"/>
      <c r="K38" s="16"/>
      <c r="L38" s="10"/>
      <c r="M38" s="1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>
      <c r="A39" s="11"/>
      <c r="B39" s="11"/>
      <c r="C39" s="10"/>
      <c r="D39" s="10"/>
      <c r="E39" s="1"/>
      <c r="F39" s="15"/>
      <c r="G39" s="4"/>
      <c r="H39" s="5"/>
      <c r="I39" s="11"/>
      <c r="J39" s="6"/>
      <c r="K39" s="16"/>
      <c r="L39" s="10"/>
      <c r="M39" s="1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>
      <c r="A40" s="11"/>
      <c r="B40" s="11"/>
      <c r="C40" s="10"/>
      <c r="D40" s="10"/>
      <c r="E40" s="1"/>
      <c r="F40" s="15"/>
      <c r="G40" s="4"/>
      <c r="H40" s="5"/>
      <c r="I40" s="11"/>
      <c r="J40" s="6"/>
      <c r="K40" s="16"/>
      <c r="L40" s="10"/>
      <c r="M40" s="1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>
      <c r="A41" s="11"/>
      <c r="B41" s="11"/>
      <c r="C41" s="10"/>
      <c r="D41" s="10"/>
      <c r="E41" s="1"/>
      <c r="F41" s="15"/>
      <c r="G41" s="4"/>
      <c r="H41" s="5"/>
      <c r="I41" s="11"/>
      <c r="J41" s="6"/>
      <c r="K41" s="16"/>
      <c r="L41" s="10"/>
      <c r="M41" s="1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>
      <c r="A42" s="11"/>
      <c r="B42" s="11"/>
      <c r="C42" s="10"/>
      <c r="D42" s="10"/>
      <c r="E42" s="1"/>
      <c r="F42" s="15"/>
      <c r="G42" s="4"/>
      <c r="H42" s="5"/>
      <c r="I42" s="11"/>
      <c r="J42" s="6"/>
      <c r="K42" s="16"/>
      <c r="L42" s="10"/>
      <c r="M42" s="1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>
      <c r="A43" s="11"/>
      <c r="B43" s="11"/>
      <c r="C43" s="10"/>
      <c r="D43" s="10"/>
      <c r="E43" s="1"/>
      <c r="F43" s="15"/>
      <c r="G43" s="4"/>
      <c r="H43" s="5"/>
      <c r="I43" s="11"/>
      <c r="J43" s="6"/>
      <c r="K43" s="16"/>
      <c r="L43" s="10"/>
      <c r="M43" s="1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>
      <c r="A44" s="11"/>
      <c r="B44" s="11"/>
      <c r="C44" s="10"/>
      <c r="D44" s="10"/>
      <c r="E44" s="1"/>
      <c r="F44" s="15"/>
      <c r="G44" s="4"/>
      <c r="H44" s="5"/>
      <c r="I44" s="11"/>
      <c r="J44" s="6"/>
      <c r="K44" s="16"/>
      <c r="L44" s="10"/>
      <c r="M44" s="1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>
      <c r="A45" s="11"/>
      <c r="B45" s="11"/>
      <c r="C45" s="10"/>
      <c r="D45" s="10"/>
      <c r="E45" s="1"/>
      <c r="F45" s="15"/>
      <c r="G45" s="4"/>
      <c r="H45" s="5"/>
      <c r="I45" s="11"/>
      <c r="J45" s="6"/>
      <c r="K45" s="16"/>
      <c r="L45" s="10"/>
      <c r="M45" s="1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>
      <c r="A46" s="11"/>
      <c r="B46" s="11"/>
      <c r="C46" s="10"/>
      <c r="D46" s="10"/>
      <c r="E46" s="1"/>
      <c r="F46" s="15"/>
      <c r="G46" s="4"/>
      <c r="H46" s="5"/>
      <c r="I46" s="11"/>
      <c r="J46" s="6"/>
      <c r="K46" s="16"/>
      <c r="L46" s="10"/>
      <c r="M46" s="1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>
      <c r="A47" s="11"/>
      <c r="B47" s="11"/>
      <c r="C47" s="10"/>
      <c r="D47" s="10"/>
      <c r="E47" s="1"/>
      <c r="F47" s="15"/>
      <c r="G47" s="4"/>
      <c r="H47" s="5"/>
      <c r="I47" s="11"/>
      <c r="J47" s="6"/>
      <c r="K47" s="16"/>
      <c r="L47" s="10"/>
      <c r="M47" s="1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>
      <c r="A48" s="11"/>
      <c r="B48" s="11"/>
      <c r="C48" s="10"/>
      <c r="D48" s="10"/>
      <c r="E48" s="1"/>
      <c r="F48" s="15"/>
      <c r="G48" s="4"/>
      <c r="H48" s="5"/>
      <c r="I48" s="11"/>
      <c r="J48" s="6"/>
      <c r="K48" s="16"/>
      <c r="L48" s="10"/>
      <c r="M48" s="1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>
      <c r="A49" s="11"/>
      <c r="B49" s="11"/>
      <c r="C49" s="10"/>
      <c r="D49" s="10"/>
      <c r="E49" s="1"/>
      <c r="F49" s="15"/>
      <c r="G49" s="4"/>
      <c r="H49" s="5"/>
      <c r="I49" s="11"/>
      <c r="J49" s="6"/>
      <c r="K49" s="16"/>
      <c r="L49" s="10"/>
      <c r="M49" s="1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>
      <c r="A50" s="11"/>
      <c r="B50" s="11"/>
      <c r="C50" s="10"/>
      <c r="D50" s="10"/>
      <c r="E50" s="1"/>
      <c r="F50" s="15"/>
      <c r="G50" s="4"/>
      <c r="H50" s="5"/>
      <c r="I50" s="11"/>
      <c r="J50" s="6"/>
      <c r="K50" s="16"/>
      <c r="L50" s="10"/>
      <c r="M50" s="1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>
      <c r="A51" s="11"/>
      <c r="B51" s="11"/>
      <c r="C51" s="10"/>
      <c r="D51" s="10"/>
      <c r="E51" s="1"/>
      <c r="F51" s="15"/>
      <c r="G51" s="4"/>
      <c r="H51" s="5"/>
      <c r="I51" s="11"/>
      <c r="J51" s="6"/>
      <c r="K51" s="16"/>
      <c r="L51" s="10"/>
      <c r="M51" s="1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>
      <c r="A52" s="11"/>
      <c r="B52" s="11"/>
      <c r="C52" s="10"/>
      <c r="D52" s="10"/>
      <c r="E52" s="1"/>
      <c r="F52" s="15"/>
      <c r="G52" s="4"/>
      <c r="H52" s="5"/>
      <c r="I52" s="11"/>
      <c r="J52" s="6"/>
      <c r="K52" s="16"/>
      <c r="L52" s="10"/>
      <c r="M52" s="1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>
      <c r="A53" s="11"/>
      <c r="B53" s="11"/>
      <c r="C53" s="10"/>
      <c r="D53" s="10"/>
      <c r="E53" s="1"/>
      <c r="F53" s="15"/>
      <c r="G53" s="4"/>
      <c r="H53" s="5"/>
      <c r="I53" s="11"/>
      <c r="J53" s="6"/>
      <c r="K53" s="16"/>
      <c r="L53" s="10"/>
      <c r="M53" s="1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>
      <c r="A54" s="11"/>
      <c r="B54" s="11"/>
      <c r="C54" s="10"/>
      <c r="D54" s="10"/>
      <c r="E54" s="1"/>
      <c r="F54" s="15"/>
      <c r="G54" s="4"/>
      <c r="H54" s="5"/>
      <c r="I54" s="11"/>
      <c r="J54" s="6"/>
      <c r="K54" s="16"/>
      <c r="L54" s="10"/>
      <c r="M54" s="1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>
      <c r="A55" s="11"/>
      <c r="B55" s="11"/>
      <c r="C55" s="10"/>
      <c r="D55" s="10"/>
      <c r="E55" s="1"/>
      <c r="F55" s="15"/>
      <c r="G55" s="4"/>
      <c r="H55" s="5"/>
      <c r="I55" s="11"/>
      <c r="J55" s="6"/>
      <c r="K55" s="16"/>
      <c r="L55" s="10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>
      <c r="A56" s="11"/>
      <c r="B56" s="11"/>
      <c r="C56" s="10"/>
      <c r="D56" s="10"/>
      <c r="E56" s="1"/>
      <c r="F56" s="15"/>
      <c r="G56" s="4"/>
      <c r="H56" s="5"/>
      <c r="I56" s="11"/>
      <c r="J56" s="6"/>
      <c r="K56" s="16"/>
      <c r="L56" s="10"/>
      <c r="M56" s="1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>
      <c r="A57" s="11"/>
      <c r="B57" s="11"/>
      <c r="C57" s="10"/>
      <c r="D57" s="10"/>
      <c r="E57" s="1"/>
      <c r="F57" s="15"/>
      <c r="G57" s="4"/>
      <c r="H57" s="5"/>
      <c r="I57" s="11"/>
      <c r="J57" s="6"/>
      <c r="K57" s="16"/>
      <c r="L57" s="10"/>
      <c r="M57" s="1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>
      <c r="A58" s="11"/>
      <c r="B58" s="11"/>
      <c r="C58" s="10"/>
      <c r="D58" s="10"/>
      <c r="E58" s="1"/>
      <c r="F58" s="15"/>
      <c r="G58" s="4"/>
      <c r="H58" s="5"/>
      <c r="I58" s="11"/>
      <c r="J58" s="6"/>
      <c r="K58" s="16"/>
      <c r="L58" s="10"/>
      <c r="M58" s="1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>
      <c r="A59" s="11"/>
      <c r="B59" s="11"/>
      <c r="C59" s="10"/>
      <c r="D59" s="10"/>
      <c r="E59" s="1"/>
      <c r="F59" s="15"/>
      <c r="G59" s="4"/>
      <c r="H59" s="5"/>
      <c r="I59" s="11"/>
      <c r="J59" s="6"/>
      <c r="K59" s="16"/>
      <c r="L59" s="10"/>
      <c r="M59" s="1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>
      <c r="A60" s="11"/>
      <c r="B60" s="11"/>
      <c r="C60" s="10"/>
      <c r="D60" s="10"/>
      <c r="E60" s="1"/>
      <c r="F60" s="15"/>
      <c r="G60" s="4"/>
      <c r="H60" s="5"/>
      <c r="I60" s="11"/>
      <c r="J60" s="6"/>
      <c r="K60" s="16"/>
      <c r="L60" s="10"/>
      <c r="M60" s="1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>
      <c r="A61" s="11"/>
      <c r="B61" s="11"/>
      <c r="C61" s="10"/>
      <c r="D61" s="10"/>
      <c r="E61" s="1"/>
      <c r="F61" s="15"/>
      <c r="G61" s="4"/>
      <c r="H61" s="5"/>
      <c r="I61" s="11"/>
      <c r="J61" s="6"/>
      <c r="K61" s="16"/>
      <c r="L61" s="10"/>
      <c r="M61" s="1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>
      <c r="A62" s="11"/>
      <c r="B62" s="11"/>
      <c r="C62" s="10"/>
      <c r="D62" s="10"/>
      <c r="E62" s="1"/>
      <c r="F62" s="15"/>
      <c r="G62" s="4"/>
      <c r="H62" s="5"/>
      <c r="I62" s="11"/>
      <c r="J62" s="6"/>
      <c r="K62" s="16"/>
      <c r="L62" s="10"/>
      <c r="M62" s="1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>
      <c r="A63" s="11"/>
      <c r="B63" s="11"/>
      <c r="C63" s="10"/>
      <c r="D63" s="10"/>
      <c r="E63" s="1"/>
      <c r="F63" s="15"/>
      <c r="G63" s="4"/>
      <c r="H63" s="5"/>
      <c r="I63" s="11"/>
      <c r="J63" s="6"/>
      <c r="K63" s="16"/>
      <c r="L63" s="10"/>
      <c r="M63" s="1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>
      <c r="A64" s="11"/>
      <c r="B64" s="11"/>
      <c r="C64" s="10"/>
      <c r="D64" s="10"/>
      <c r="E64" s="1"/>
      <c r="F64" s="15"/>
      <c r="G64" s="4"/>
      <c r="H64" s="5"/>
      <c r="I64" s="11"/>
      <c r="J64" s="6"/>
      <c r="K64" s="16"/>
      <c r="L64" s="10"/>
      <c r="M64" s="1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>
      <c r="A65" s="11"/>
      <c r="B65" s="11"/>
      <c r="C65" s="10"/>
      <c r="D65" s="10"/>
      <c r="E65" s="1"/>
      <c r="F65" s="15"/>
      <c r="G65" s="4"/>
      <c r="H65" s="5"/>
      <c r="I65" s="11"/>
      <c r="J65" s="6"/>
      <c r="K65" s="16"/>
      <c r="L65" s="10"/>
      <c r="M65" s="1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>
      <c r="A66" s="11"/>
      <c r="B66" s="11"/>
      <c r="C66" s="10"/>
      <c r="D66" s="10"/>
      <c r="E66" s="1"/>
      <c r="F66" s="15"/>
      <c r="G66" s="4"/>
      <c r="H66" s="5"/>
      <c r="I66" s="11"/>
      <c r="J66" s="6"/>
      <c r="K66" s="16"/>
      <c r="L66" s="10"/>
      <c r="M66" s="10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>
      <c r="A67" s="11"/>
      <c r="B67" s="11"/>
      <c r="C67" s="10"/>
      <c r="D67" s="10"/>
      <c r="E67" s="1"/>
      <c r="F67" s="15"/>
      <c r="G67" s="4"/>
      <c r="H67" s="5"/>
      <c r="I67" s="11"/>
      <c r="J67" s="6"/>
      <c r="K67" s="16"/>
      <c r="L67" s="10"/>
      <c r="M67" s="10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>
      <c r="A68" s="11"/>
      <c r="B68" s="11"/>
      <c r="C68" s="10"/>
      <c r="D68" s="10"/>
      <c r="E68" s="1"/>
      <c r="F68" s="15"/>
      <c r="G68" s="4"/>
      <c r="H68" s="5"/>
      <c r="I68" s="11"/>
      <c r="J68" s="6"/>
      <c r="K68" s="16"/>
      <c r="L68" s="10"/>
      <c r="M68" s="10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>
      <c r="A69" s="11"/>
      <c r="B69" s="11"/>
      <c r="C69" s="10"/>
      <c r="D69" s="10"/>
      <c r="E69" s="1"/>
      <c r="F69" s="15"/>
      <c r="G69" s="4"/>
      <c r="H69" s="5"/>
      <c r="I69" s="11"/>
      <c r="J69" s="6"/>
      <c r="K69" s="16"/>
      <c r="L69" s="10"/>
      <c r="M69" s="10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>
      <c r="A70" s="11"/>
      <c r="B70" s="11"/>
      <c r="C70" s="10"/>
      <c r="D70" s="10"/>
      <c r="E70" s="1"/>
      <c r="F70" s="15"/>
      <c r="G70" s="4"/>
      <c r="H70" s="5"/>
      <c r="I70" s="11"/>
      <c r="J70" s="6"/>
      <c r="K70" s="16"/>
      <c r="L70" s="10"/>
      <c r="M70" s="10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>
      <c r="A71" s="11"/>
      <c r="B71" s="11"/>
      <c r="C71" s="10"/>
      <c r="D71" s="10"/>
      <c r="E71" s="1"/>
      <c r="F71" s="15"/>
      <c r="G71" s="4"/>
      <c r="H71" s="5"/>
      <c r="I71" s="11"/>
      <c r="J71" s="6"/>
      <c r="K71" s="16"/>
      <c r="L71" s="10"/>
      <c r="M71" s="10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>
      <c r="A72" s="11"/>
      <c r="B72" s="11"/>
      <c r="C72" s="10"/>
      <c r="D72" s="10"/>
      <c r="E72" s="1"/>
      <c r="F72" s="15"/>
      <c r="G72" s="4"/>
      <c r="H72" s="5"/>
      <c r="I72" s="11"/>
      <c r="J72" s="6"/>
      <c r="K72" s="16"/>
      <c r="L72" s="10"/>
      <c r="M72" s="10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>
      <c r="A73" s="11"/>
      <c r="B73" s="11"/>
      <c r="C73" s="10"/>
      <c r="D73" s="10"/>
      <c r="E73" s="1"/>
      <c r="F73" s="15"/>
      <c r="G73" s="4"/>
      <c r="H73" s="5"/>
      <c r="I73" s="11"/>
      <c r="J73" s="6"/>
      <c r="K73" s="16"/>
      <c r="L73" s="10"/>
      <c r="M73" s="10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>
      <c r="A74" s="11"/>
      <c r="B74" s="11"/>
      <c r="C74" s="10"/>
      <c r="D74" s="10"/>
      <c r="E74" s="1"/>
      <c r="F74" s="15"/>
      <c r="G74" s="4"/>
      <c r="H74" s="5"/>
      <c r="I74" s="11"/>
      <c r="J74" s="6"/>
      <c r="K74" s="16"/>
      <c r="L74" s="10"/>
      <c r="M74" s="10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>
      <c r="A75" s="11"/>
      <c r="B75" s="11"/>
      <c r="C75" s="10"/>
      <c r="D75" s="10"/>
      <c r="E75" s="1"/>
      <c r="F75" s="15"/>
      <c r="G75" s="4"/>
      <c r="H75" s="5"/>
      <c r="I75" s="11"/>
      <c r="J75" s="6"/>
      <c r="K75" s="16"/>
      <c r="L75" s="10"/>
      <c r="M75" s="10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>
      <c r="A76" s="11"/>
      <c r="B76" s="11"/>
      <c r="C76" s="10"/>
      <c r="D76" s="10"/>
      <c r="E76" s="1"/>
      <c r="F76" s="15"/>
      <c r="G76" s="4"/>
      <c r="H76" s="5"/>
      <c r="I76" s="11"/>
      <c r="J76" s="6"/>
      <c r="K76" s="16"/>
      <c r="L76" s="10"/>
      <c r="M76" s="10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>
      <c r="A77" s="11"/>
      <c r="B77" s="11"/>
      <c r="C77" s="10"/>
      <c r="D77" s="10"/>
      <c r="E77" s="1"/>
      <c r="F77" s="15"/>
      <c r="G77" s="4"/>
      <c r="H77" s="5"/>
      <c r="I77" s="11"/>
      <c r="J77" s="6"/>
      <c r="K77" s="16"/>
      <c r="L77" s="10"/>
      <c r="M77" s="10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>
      <c r="A78" s="11"/>
      <c r="B78" s="11"/>
      <c r="C78" s="10"/>
      <c r="D78" s="10"/>
      <c r="E78" s="1"/>
      <c r="F78" s="15"/>
      <c r="G78" s="4"/>
      <c r="H78" s="5"/>
      <c r="I78" s="11"/>
      <c r="J78" s="6"/>
      <c r="K78" s="16"/>
      <c r="L78" s="10"/>
      <c r="M78" s="10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>
      <c r="A79" s="11"/>
      <c r="B79" s="11"/>
      <c r="C79" s="10"/>
      <c r="D79" s="10"/>
      <c r="E79" s="1"/>
      <c r="F79" s="15"/>
      <c r="G79" s="4"/>
      <c r="H79" s="5"/>
      <c r="I79" s="11"/>
      <c r="J79" s="6"/>
      <c r="K79" s="16"/>
      <c r="L79" s="10"/>
      <c r="M79" s="10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>
      <c r="A80" s="11"/>
      <c r="B80" s="11"/>
      <c r="C80" s="10"/>
      <c r="D80" s="10"/>
      <c r="E80" s="1"/>
      <c r="F80" s="15"/>
      <c r="G80" s="4"/>
      <c r="H80" s="5"/>
      <c r="I80" s="11"/>
      <c r="J80" s="6"/>
      <c r="K80" s="16"/>
      <c r="L80" s="10"/>
      <c r="M80" s="10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>
      <c r="A81" s="11"/>
      <c r="B81" s="11"/>
      <c r="C81" s="10"/>
      <c r="D81" s="10"/>
      <c r="E81" s="1"/>
      <c r="F81" s="15"/>
      <c r="G81" s="4"/>
      <c r="H81" s="5"/>
      <c r="I81" s="11"/>
      <c r="J81" s="6"/>
      <c r="K81" s="16"/>
      <c r="L81" s="10"/>
      <c r="M81" s="10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>
      <c r="A82" s="11"/>
      <c r="B82" s="11"/>
      <c r="C82" s="10"/>
      <c r="D82" s="10"/>
      <c r="E82" s="1"/>
      <c r="F82" s="15"/>
      <c r="G82" s="4"/>
      <c r="H82" s="5"/>
      <c r="I82" s="11"/>
      <c r="J82" s="6"/>
      <c r="K82" s="16"/>
      <c r="L82" s="10"/>
      <c r="M82" s="10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>
      <c r="A83" s="11"/>
      <c r="B83" s="11"/>
      <c r="C83" s="10"/>
      <c r="D83" s="10"/>
      <c r="E83" s="1"/>
      <c r="F83" s="15"/>
      <c r="G83" s="4"/>
      <c r="H83" s="5"/>
      <c r="I83" s="11"/>
      <c r="J83" s="6"/>
      <c r="K83" s="16"/>
      <c r="L83" s="10"/>
      <c r="M83" s="10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>
      <c r="A84" s="11"/>
      <c r="B84" s="11"/>
      <c r="C84" s="10"/>
      <c r="D84" s="10"/>
      <c r="E84" s="1"/>
      <c r="F84" s="15"/>
      <c r="G84" s="4"/>
      <c r="H84" s="5"/>
      <c r="I84" s="11"/>
      <c r="J84" s="6"/>
      <c r="K84" s="16"/>
      <c r="L84" s="10"/>
      <c r="M84" s="10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>
      <c r="A85" s="11"/>
      <c r="B85" s="11"/>
      <c r="C85" s="10"/>
      <c r="D85" s="10"/>
      <c r="E85" s="1"/>
      <c r="F85" s="15"/>
      <c r="G85" s="4"/>
      <c r="H85" s="5"/>
      <c r="I85" s="11"/>
      <c r="J85" s="6"/>
      <c r="K85" s="16"/>
      <c r="L85" s="10"/>
      <c r="M85" s="10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>
      <c r="A86" s="11"/>
      <c r="B86" s="11"/>
      <c r="C86" s="10"/>
      <c r="D86" s="10"/>
      <c r="E86" s="1"/>
      <c r="F86" s="15"/>
      <c r="G86" s="4"/>
      <c r="H86" s="5"/>
      <c r="I86" s="11"/>
      <c r="J86" s="6"/>
      <c r="K86" s="16"/>
      <c r="L86" s="10"/>
      <c r="M86" s="10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>
      <c r="A87" s="11"/>
      <c r="B87" s="11"/>
      <c r="C87" s="10"/>
      <c r="D87" s="10"/>
      <c r="E87" s="1"/>
      <c r="F87" s="15"/>
      <c r="G87" s="4"/>
      <c r="H87" s="5"/>
      <c r="I87" s="11"/>
      <c r="J87" s="6"/>
      <c r="K87" s="16"/>
      <c r="L87" s="10"/>
      <c r="M87" s="10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>
      <c r="A88" s="11"/>
      <c r="B88" s="11"/>
      <c r="C88" s="10"/>
      <c r="D88" s="10"/>
      <c r="E88" s="1"/>
      <c r="F88" s="15"/>
      <c r="G88" s="4"/>
      <c r="H88" s="5"/>
      <c r="I88" s="11"/>
      <c r="J88" s="6"/>
      <c r="K88" s="16"/>
      <c r="L88" s="10"/>
      <c r="M88" s="10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>
      <c r="A89" s="11"/>
      <c r="B89" s="11"/>
      <c r="C89" s="10"/>
      <c r="D89" s="10"/>
      <c r="E89" s="1"/>
      <c r="F89" s="15"/>
      <c r="G89" s="4"/>
      <c r="H89" s="5"/>
      <c r="I89" s="11"/>
      <c r="J89" s="6"/>
      <c r="K89" s="16"/>
      <c r="L89" s="10"/>
      <c r="M89" s="10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>
      <c r="A90" s="11"/>
      <c r="B90" s="11"/>
      <c r="C90" s="10"/>
      <c r="D90" s="10"/>
      <c r="E90" s="1"/>
      <c r="F90" s="15"/>
      <c r="G90" s="4"/>
      <c r="H90" s="5"/>
      <c r="I90" s="11"/>
      <c r="J90" s="6"/>
      <c r="K90" s="16"/>
      <c r="L90" s="10"/>
      <c r="M90" s="10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>
      <c r="A91" s="11"/>
      <c r="B91" s="11"/>
      <c r="C91" s="10"/>
      <c r="D91" s="10"/>
      <c r="E91" s="1"/>
      <c r="F91" s="15"/>
      <c r="G91" s="4"/>
      <c r="H91" s="5"/>
      <c r="I91" s="11"/>
      <c r="J91" s="6"/>
      <c r="K91" s="16"/>
      <c r="L91" s="10"/>
      <c r="M91" s="10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>
      <c r="A92" s="11"/>
      <c r="B92" s="11"/>
      <c r="C92" s="10"/>
      <c r="D92" s="10"/>
      <c r="E92" s="1"/>
      <c r="F92" s="15"/>
      <c r="G92" s="4"/>
      <c r="H92" s="5"/>
      <c r="I92" s="11"/>
      <c r="J92" s="6"/>
      <c r="K92" s="16"/>
      <c r="L92" s="10"/>
      <c r="M92" s="10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>
      <c r="A93" s="11"/>
      <c r="B93" s="11"/>
      <c r="C93" s="10"/>
      <c r="D93" s="10"/>
      <c r="E93" s="1"/>
      <c r="F93" s="15"/>
      <c r="G93" s="4"/>
      <c r="H93" s="5"/>
      <c r="I93" s="11"/>
      <c r="J93" s="6"/>
      <c r="K93" s="16"/>
      <c r="L93" s="10"/>
      <c r="M93" s="10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>
      <c r="A94" s="11"/>
      <c r="B94" s="11"/>
      <c r="C94" s="10"/>
      <c r="D94" s="10"/>
      <c r="E94" s="1"/>
      <c r="F94" s="15"/>
      <c r="G94" s="4"/>
      <c r="H94" s="5"/>
      <c r="I94" s="11"/>
      <c r="J94" s="6"/>
      <c r="K94" s="16"/>
      <c r="L94" s="10"/>
      <c r="M94" s="10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>
      <c r="A95" s="11"/>
      <c r="B95" s="11"/>
      <c r="C95" s="10"/>
      <c r="D95" s="10"/>
      <c r="E95" s="1"/>
      <c r="F95" s="15"/>
      <c r="G95" s="4"/>
      <c r="H95" s="5"/>
      <c r="I95" s="11"/>
      <c r="J95" s="6"/>
      <c r="K95" s="16"/>
      <c r="L95" s="10"/>
      <c r="M95" s="10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>
      <c r="A96" s="11"/>
      <c r="B96" s="11"/>
      <c r="C96" s="10"/>
      <c r="D96" s="10"/>
      <c r="E96" s="1"/>
      <c r="F96" s="15"/>
      <c r="G96" s="4"/>
      <c r="H96" s="5"/>
      <c r="I96" s="11"/>
      <c r="J96" s="6"/>
      <c r="K96" s="16"/>
      <c r="L96" s="10"/>
      <c r="M96" s="10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>
      <c r="A97" s="11"/>
      <c r="B97" s="11"/>
      <c r="C97" s="10"/>
      <c r="D97" s="10"/>
      <c r="E97" s="1"/>
      <c r="F97" s="15"/>
      <c r="G97" s="4"/>
      <c r="H97" s="5"/>
      <c r="I97" s="11"/>
      <c r="J97" s="6"/>
      <c r="K97" s="16"/>
      <c r="L97" s="10"/>
      <c r="M97" s="10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>
      <c r="A98" s="11"/>
      <c r="B98" s="11"/>
      <c r="C98" s="10"/>
      <c r="D98" s="10"/>
      <c r="E98" s="1"/>
      <c r="F98" s="15"/>
      <c r="G98" s="4"/>
      <c r="H98" s="5"/>
      <c r="I98" s="11"/>
      <c r="J98" s="6"/>
      <c r="K98" s="16"/>
      <c r="L98" s="10"/>
      <c r="M98" s="10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>
      <c r="A99" s="11"/>
      <c r="B99" s="11"/>
      <c r="C99" s="10"/>
      <c r="D99" s="10"/>
      <c r="E99" s="1"/>
      <c r="F99" s="15"/>
      <c r="G99" s="4"/>
      <c r="H99" s="5"/>
      <c r="I99" s="11"/>
      <c r="J99" s="6"/>
      <c r="K99" s="16"/>
      <c r="L99" s="10"/>
      <c r="M99" s="10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>
      <c r="A100" s="11"/>
      <c r="B100" s="11"/>
      <c r="C100" s="10"/>
      <c r="D100" s="10"/>
      <c r="E100" s="1"/>
      <c r="F100" s="15"/>
      <c r="G100" s="4"/>
      <c r="H100" s="5"/>
      <c r="I100" s="11"/>
      <c r="J100" s="6"/>
      <c r="K100" s="16"/>
      <c r="L100" s="10"/>
      <c r="M100" s="10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>
      <c r="A101" s="11"/>
      <c r="B101" s="11"/>
      <c r="C101" s="10"/>
      <c r="D101" s="10"/>
      <c r="E101" s="1"/>
      <c r="F101" s="15"/>
      <c r="G101" s="4"/>
      <c r="H101" s="5"/>
      <c r="I101" s="11"/>
      <c r="J101" s="6"/>
      <c r="K101" s="16"/>
      <c r="L101" s="10"/>
      <c r="M101" s="10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>
      <c r="A102" s="11"/>
      <c r="B102" s="11"/>
      <c r="C102" s="10"/>
      <c r="D102" s="10"/>
      <c r="E102" s="1"/>
      <c r="F102" s="15"/>
      <c r="G102" s="4"/>
      <c r="H102" s="5"/>
      <c r="I102" s="11"/>
      <c r="J102" s="6"/>
      <c r="K102" s="16"/>
      <c r="L102" s="10"/>
      <c r="M102" s="10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>
      <c r="A103" s="11"/>
      <c r="B103" s="11"/>
      <c r="C103" s="10"/>
      <c r="D103" s="10"/>
      <c r="E103" s="1"/>
      <c r="F103" s="15"/>
      <c r="G103" s="4"/>
      <c r="H103" s="5"/>
      <c r="I103" s="11"/>
      <c r="J103" s="6"/>
      <c r="K103" s="16"/>
      <c r="L103" s="10"/>
      <c r="M103" s="10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>
      <c r="A104" s="11"/>
      <c r="B104" s="11"/>
      <c r="C104" s="10"/>
      <c r="D104" s="10"/>
      <c r="E104" s="1"/>
      <c r="F104" s="15"/>
      <c r="G104" s="4"/>
      <c r="H104" s="5"/>
      <c r="I104" s="11"/>
      <c r="J104" s="6"/>
      <c r="K104" s="16"/>
      <c r="L104" s="10"/>
      <c r="M104" s="10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>
      <c r="A105" s="11"/>
      <c r="B105" s="11"/>
      <c r="C105" s="10"/>
      <c r="D105" s="10"/>
      <c r="E105" s="1"/>
      <c r="F105" s="15"/>
      <c r="G105" s="4"/>
      <c r="H105" s="5"/>
      <c r="I105" s="11"/>
      <c r="J105" s="6"/>
      <c r="K105" s="16"/>
      <c r="L105" s="10"/>
      <c r="M105" s="10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>
      <c r="A106" s="11"/>
      <c r="B106" s="11"/>
      <c r="C106" s="10"/>
      <c r="D106" s="10"/>
      <c r="E106" s="1"/>
      <c r="F106" s="15"/>
      <c r="G106" s="4"/>
      <c r="H106" s="5"/>
      <c r="I106" s="11"/>
      <c r="J106" s="6"/>
      <c r="K106" s="16"/>
      <c r="L106" s="10"/>
      <c r="M106" s="10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>
      <c r="A107" s="11"/>
      <c r="B107" s="11"/>
      <c r="C107" s="10"/>
      <c r="D107" s="10"/>
      <c r="E107" s="1"/>
      <c r="F107" s="15"/>
      <c r="G107" s="4"/>
      <c r="H107" s="5"/>
      <c r="I107" s="11"/>
      <c r="J107" s="6"/>
      <c r="K107" s="16"/>
      <c r="L107" s="10"/>
      <c r="M107" s="10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>
      <c r="A108" s="11"/>
      <c r="B108" s="11"/>
      <c r="C108" s="10"/>
      <c r="D108" s="10"/>
      <c r="E108" s="1"/>
      <c r="F108" s="15"/>
      <c r="G108" s="4"/>
      <c r="H108" s="5"/>
      <c r="I108" s="11"/>
      <c r="J108" s="6"/>
      <c r="K108" s="16"/>
      <c r="L108" s="10"/>
      <c r="M108" s="10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>
      <c r="A109" s="11"/>
      <c r="B109" s="11"/>
      <c r="C109" s="10"/>
      <c r="D109" s="10"/>
      <c r="E109" s="1"/>
      <c r="F109" s="15"/>
      <c r="G109" s="4"/>
      <c r="H109" s="5"/>
      <c r="I109" s="11"/>
      <c r="J109" s="6"/>
      <c r="K109" s="16"/>
      <c r="L109" s="10"/>
      <c r="M109" s="10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>
      <c r="A110" s="11"/>
      <c r="B110" s="11"/>
      <c r="C110" s="10"/>
      <c r="D110" s="10"/>
      <c r="E110" s="1"/>
      <c r="F110" s="15"/>
      <c r="G110" s="4"/>
      <c r="H110" s="5"/>
      <c r="I110" s="11"/>
      <c r="J110" s="6"/>
      <c r="K110" s="16"/>
      <c r="L110" s="10"/>
      <c r="M110" s="10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>
      <c r="A111" s="11"/>
      <c r="B111" s="11"/>
      <c r="C111" s="10"/>
      <c r="D111" s="10"/>
      <c r="E111" s="1"/>
      <c r="F111" s="15"/>
      <c r="G111" s="4"/>
      <c r="H111" s="5"/>
      <c r="I111" s="11"/>
      <c r="J111" s="6"/>
      <c r="K111" s="16"/>
      <c r="L111" s="10"/>
      <c r="M111" s="10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>
      <c r="A112" s="11"/>
      <c r="B112" s="11"/>
      <c r="C112" s="10"/>
      <c r="D112" s="10"/>
      <c r="E112" s="1"/>
      <c r="F112" s="15"/>
      <c r="G112" s="4"/>
      <c r="H112" s="5"/>
      <c r="I112" s="11"/>
      <c r="J112" s="6"/>
      <c r="K112" s="16"/>
      <c r="L112" s="10"/>
      <c r="M112" s="10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>
      <c r="A113" s="11"/>
      <c r="B113" s="11"/>
      <c r="C113" s="10"/>
      <c r="D113" s="10"/>
      <c r="E113" s="1"/>
      <c r="F113" s="15"/>
      <c r="G113" s="4"/>
      <c r="H113" s="5"/>
      <c r="I113" s="11"/>
      <c r="J113" s="6"/>
      <c r="K113" s="16"/>
      <c r="L113" s="10"/>
      <c r="M113" s="10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>
      <c r="A114" s="11"/>
      <c r="B114" s="11"/>
      <c r="C114" s="10"/>
      <c r="D114" s="10"/>
      <c r="E114" s="1"/>
      <c r="F114" s="15"/>
      <c r="G114" s="4"/>
      <c r="H114" s="5"/>
      <c r="I114" s="11"/>
      <c r="J114" s="6"/>
      <c r="K114" s="16"/>
      <c r="L114" s="10"/>
      <c r="M114" s="10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>
      <c r="A115" s="11"/>
      <c r="B115" s="11"/>
      <c r="C115" s="10"/>
      <c r="D115" s="10"/>
      <c r="E115" s="1"/>
      <c r="F115" s="15"/>
      <c r="G115" s="4"/>
      <c r="H115" s="5"/>
      <c r="I115" s="11"/>
      <c r="J115" s="6"/>
      <c r="K115" s="16"/>
      <c r="L115" s="10"/>
      <c r="M115" s="10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>
      <c r="A116" s="11"/>
      <c r="B116" s="11"/>
      <c r="C116" s="10"/>
      <c r="D116" s="10"/>
      <c r="E116" s="1"/>
      <c r="F116" s="15"/>
      <c r="G116" s="4"/>
      <c r="H116" s="5"/>
      <c r="I116" s="11"/>
      <c r="J116" s="6"/>
      <c r="K116" s="16"/>
      <c r="L116" s="10"/>
      <c r="M116" s="10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>
      <c r="A117" s="11"/>
      <c r="B117" s="11"/>
      <c r="C117" s="10"/>
      <c r="D117" s="10"/>
      <c r="E117" s="1"/>
      <c r="F117" s="15"/>
      <c r="G117" s="4"/>
      <c r="H117" s="5"/>
      <c r="I117" s="11"/>
      <c r="J117" s="6"/>
      <c r="K117" s="16"/>
      <c r="L117" s="10"/>
      <c r="M117" s="10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>
      <c r="A118" s="11"/>
      <c r="B118" s="11"/>
      <c r="C118" s="10"/>
      <c r="D118" s="10"/>
      <c r="E118" s="1"/>
      <c r="F118" s="15"/>
      <c r="G118" s="4"/>
      <c r="H118" s="5"/>
      <c r="I118" s="11"/>
      <c r="J118" s="6"/>
      <c r="K118" s="16"/>
      <c r="L118" s="10"/>
      <c r="M118" s="10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>
      <c r="A119" s="11"/>
      <c r="B119" s="11"/>
      <c r="C119" s="10"/>
      <c r="D119" s="10"/>
      <c r="E119" s="1"/>
      <c r="F119" s="15"/>
      <c r="G119" s="4"/>
      <c r="H119" s="5"/>
      <c r="I119" s="11"/>
      <c r="J119" s="6"/>
      <c r="K119" s="16"/>
      <c r="L119" s="10"/>
      <c r="M119" s="10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>
      <c r="A120" s="11"/>
      <c r="B120" s="11"/>
      <c r="C120" s="10"/>
      <c r="D120" s="10"/>
      <c r="E120" s="1"/>
      <c r="F120" s="15"/>
      <c r="G120" s="4"/>
      <c r="H120" s="5"/>
      <c r="I120" s="11"/>
      <c r="J120" s="6"/>
      <c r="K120" s="16"/>
      <c r="L120" s="10"/>
      <c r="M120" s="10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>
      <c r="A121" s="11"/>
      <c r="B121" s="11"/>
      <c r="C121" s="10"/>
      <c r="D121" s="10"/>
      <c r="E121" s="1"/>
      <c r="F121" s="15"/>
      <c r="G121" s="4"/>
      <c r="H121" s="5"/>
      <c r="I121" s="11"/>
      <c r="J121" s="6"/>
      <c r="K121" s="16"/>
      <c r="L121" s="10"/>
      <c r="M121" s="10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>
      <c r="A122" s="11"/>
      <c r="B122" s="11"/>
      <c r="C122" s="10"/>
      <c r="D122" s="10"/>
      <c r="E122" s="1"/>
      <c r="F122" s="15"/>
      <c r="G122" s="4"/>
      <c r="H122" s="5"/>
      <c r="I122" s="11"/>
      <c r="J122" s="6"/>
      <c r="K122" s="16"/>
      <c r="L122" s="10"/>
      <c r="M122" s="10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>
      <c r="A123" s="11"/>
      <c r="B123" s="11"/>
      <c r="C123" s="10"/>
      <c r="D123" s="10"/>
      <c r="E123" s="1"/>
      <c r="F123" s="15"/>
      <c r="G123" s="4"/>
      <c r="H123" s="5"/>
      <c r="I123" s="11"/>
      <c r="J123" s="6"/>
      <c r="K123" s="16"/>
      <c r="L123" s="10"/>
      <c r="M123" s="10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>
      <c r="A124" s="11"/>
      <c r="B124" s="11"/>
      <c r="C124" s="10"/>
      <c r="D124" s="10"/>
      <c r="E124" s="1"/>
      <c r="F124" s="15"/>
      <c r="G124" s="4"/>
      <c r="H124" s="5"/>
      <c r="I124" s="11"/>
      <c r="J124" s="6"/>
      <c r="K124" s="16"/>
      <c r="L124" s="10"/>
      <c r="M124" s="10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>
      <c r="A125" s="11"/>
      <c r="B125" s="11"/>
      <c r="C125" s="10"/>
      <c r="D125" s="10"/>
      <c r="E125" s="1"/>
      <c r="F125" s="15"/>
      <c r="G125" s="4"/>
      <c r="H125" s="5"/>
      <c r="I125" s="11"/>
      <c r="J125" s="6"/>
      <c r="K125" s="16"/>
      <c r="L125" s="10"/>
      <c r="M125" s="10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>
      <c r="A126" s="11"/>
      <c r="B126" s="11"/>
      <c r="C126" s="10"/>
      <c r="D126" s="10"/>
      <c r="E126" s="1"/>
      <c r="F126" s="15"/>
      <c r="G126" s="4"/>
      <c r="H126" s="5"/>
      <c r="I126" s="11"/>
      <c r="J126" s="6"/>
      <c r="K126" s="16"/>
      <c r="L126" s="10"/>
      <c r="M126" s="10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>
      <c r="A127" s="11"/>
      <c r="B127" s="11"/>
      <c r="C127" s="10"/>
      <c r="D127" s="10"/>
      <c r="E127" s="1"/>
      <c r="F127" s="15"/>
      <c r="G127" s="4"/>
      <c r="H127" s="5"/>
      <c r="I127" s="11"/>
      <c r="J127" s="6"/>
      <c r="K127" s="16"/>
      <c r="L127" s="10"/>
      <c r="M127" s="10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>
      <c r="A128" s="11"/>
      <c r="B128" s="11"/>
      <c r="C128" s="10"/>
      <c r="D128" s="10"/>
      <c r="E128" s="1"/>
      <c r="F128" s="15"/>
      <c r="G128" s="4"/>
      <c r="H128" s="5"/>
      <c r="I128" s="11"/>
      <c r="J128" s="6"/>
      <c r="K128" s="16"/>
      <c r="L128" s="10"/>
      <c r="M128" s="10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>
      <c r="A129" s="11"/>
      <c r="B129" s="11"/>
      <c r="C129" s="10"/>
      <c r="D129" s="10"/>
      <c r="E129" s="1"/>
      <c r="F129" s="15"/>
      <c r="G129" s="4"/>
      <c r="H129" s="5"/>
      <c r="I129" s="11"/>
      <c r="J129" s="6"/>
      <c r="K129" s="16"/>
      <c r="L129" s="10"/>
      <c r="M129" s="10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>
      <c r="A130" s="11"/>
      <c r="B130" s="11"/>
      <c r="C130" s="10"/>
      <c r="D130" s="10"/>
      <c r="E130" s="1"/>
      <c r="F130" s="15"/>
      <c r="G130" s="4"/>
      <c r="H130" s="5"/>
      <c r="I130" s="11"/>
      <c r="J130" s="6"/>
      <c r="K130" s="16"/>
      <c r="L130" s="10"/>
      <c r="M130" s="10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>
      <c r="A131" s="11"/>
      <c r="B131" s="11"/>
      <c r="C131" s="10"/>
      <c r="D131" s="10"/>
      <c r="E131" s="1"/>
      <c r="F131" s="15"/>
      <c r="G131" s="4"/>
      <c r="H131" s="5"/>
      <c r="I131" s="11"/>
      <c r="J131" s="6"/>
      <c r="K131" s="16"/>
      <c r="L131" s="10"/>
      <c r="M131" s="10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>
      <c r="A132" s="11"/>
      <c r="B132" s="11"/>
      <c r="C132" s="10"/>
      <c r="D132" s="10"/>
      <c r="E132" s="1"/>
      <c r="F132" s="15"/>
      <c r="G132" s="4"/>
      <c r="H132" s="5"/>
      <c r="I132" s="11"/>
      <c r="J132" s="6"/>
      <c r="K132" s="16"/>
      <c r="L132" s="10"/>
      <c r="M132" s="10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>
      <c r="A133" s="11"/>
      <c r="B133" s="11"/>
      <c r="C133" s="10"/>
      <c r="D133" s="10"/>
      <c r="E133" s="1"/>
      <c r="F133" s="15"/>
      <c r="G133" s="4"/>
      <c r="H133" s="5"/>
      <c r="I133" s="11"/>
      <c r="J133" s="6"/>
      <c r="K133" s="16"/>
      <c r="L133" s="10"/>
      <c r="M133" s="10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>
      <c r="A134" s="11"/>
      <c r="B134" s="11"/>
      <c r="C134" s="10"/>
      <c r="D134" s="10"/>
      <c r="E134" s="1"/>
      <c r="F134" s="15"/>
      <c r="G134" s="4"/>
      <c r="H134" s="5"/>
      <c r="I134" s="11"/>
      <c r="J134" s="6"/>
      <c r="K134" s="16"/>
      <c r="L134" s="10"/>
      <c r="M134" s="10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>
      <c r="A135" s="11"/>
      <c r="B135" s="11"/>
      <c r="C135" s="10"/>
      <c r="D135" s="10"/>
      <c r="E135" s="1"/>
      <c r="F135" s="15"/>
      <c r="G135" s="4"/>
      <c r="H135" s="5"/>
      <c r="I135" s="11"/>
      <c r="J135" s="6"/>
      <c r="K135" s="16"/>
      <c r="L135" s="10"/>
      <c r="M135" s="10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>
      <c r="A136" s="11"/>
      <c r="B136" s="11"/>
      <c r="C136" s="10"/>
      <c r="D136" s="10"/>
      <c r="E136" s="1"/>
      <c r="F136" s="15"/>
      <c r="G136" s="4"/>
      <c r="H136" s="5"/>
      <c r="I136" s="11"/>
      <c r="J136" s="6"/>
      <c r="K136" s="16"/>
      <c r="L136" s="10"/>
      <c r="M136" s="10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>
      <c r="A137" s="11"/>
      <c r="B137" s="11"/>
      <c r="C137" s="10"/>
      <c r="D137" s="10"/>
      <c r="E137" s="1"/>
      <c r="F137" s="15"/>
      <c r="G137" s="4"/>
      <c r="H137" s="5"/>
      <c r="I137" s="11"/>
      <c r="J137" s="6"/>
      <c r="K137" s="16"/>
      <c r="L137" s="10"/>
      <c r="M137" s="10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>
      <c r="A138" s="11"/>
      <c r="B138" s="11"/>
      <c r="C138" s="10"/>
      <c r="D138" s="10"/>
      <c r="E138" s="1"/>
      <c r="F138" s="15"/>
      <c r="G138" s="4"/>
      <c r="H138" s="5"/>
      <c r="I138" s="11"/>
      <c r="J138" s="6"/>
      <c r="K138" s="16"/>
      <c r="L138" s="10"/>
      <c r="M138" s="10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>
      <c r="A139" s="11"/>
      <c r="B139" s="11"/>
      <c r="C139" s="10"/>
      <c r="D139" s="10"/>
      <c r="E139" s="1"/>
      <c r="F139" s="15"/>
      <c r="G139" s="4"/>
      <c r="H139" s="5"/>
      <c r="I139" s="11"/>
      <c r="J139" s="6"/>
      <c r="K139" s="16"/>
      <c r="L139" s="10"/>
      <c r="M139" s="10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>
      <c r="A140" s="11"/>
      <c r="B140" s="11"/>
      <c r="C140" s="10"/>
      <c r="D140" s="10"/>
      <c r="E140" s="1"/>
      <c r="F140" s="15"/>
      <c r="G140" s="4"/>
      <c r="H140" s="5"/>
      <c r="I140" s="11"/>
      <c r="J140" s="6"/>
      <c r="K140" s="16"/>
      <c r="L140" s="10"/>
      <c r="M140" s="10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>
      <c r="A141" s="11"/>
      <c r="B141" s="11"/>
      <c r="C141" s="10"/>
      <c r="D141" s="10"/>
      <c r="E141" s="1"/>
      <c r="F141" s="15"/>
      <c r="G141" s="4"/>
      <c r="H141" s="5"/>
      <c r="I141" s="11"/>
      <c r="J141" s="6"/>
      <c r="K141" s="16"/>
      <c r="L141" s="10"/>
      <c r="M141" s="10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>
      <c r="A142" s="11"/>
      <c r="B142" s="11"/>
      <c r="C142" s="10"/>
      <c r="D142" s="10"/>
      <c r="E142" s="1"/>
      <c r="F142" s="15"/>
      <c r="G142" s="4"/>
      <c r="H142" s="5"/>
      <c r="I142" s="11"/>
      <c r="J142" s="6"/>
      <c r="K142" s="16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1"/>
      <c r="Y142" s="11"/>
    </row>
    <row r="143" spans="1:25">
      <c r="A143" s="11"/>
      <c r="B143" s="11"/>
      <c r="C143" s="10"/>
      <c r="D143" s="10"/>
      <c r="E143" s="1"/>
      <c r="F143" s="15"/>
      <c r="G143" s="4"/>
      <c r="H143" s="5"/>
      <c r="I143" s="11"/>
      <c r="J143" s="6"/>
      <c r="K143" s="16"/>
      <c r="L143" s="10"/>
      <c r="M143" s="10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>
      <c r="A144" s="11"/>
      <c r="B144" s="11"/>
      <c r="C144" s="10"/>
      <c r="D144" s="10"/>
      <c r="E144" s="1"/>
      <c r="F144" s="15"/>
      <c r="G144" s="4"/>
      <c r="H144" s="5"/>
      <c r="I144" s="11"/>
      <c r="J144" s="6"/>
      <c r="K144" s="16"/>
      <c r="L144" s="10"/>
      <c r="M144" s="10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>
      <c r="A145" s="11"/>
      <c r="B145" s="11"/>
      <c r="C145" s="10"/>
      <c r="D145" s="10"/>
      <c r="E145" s="1"/>
      <c r="F145" s="15"/>
      <c r="G145" s="4"/>
      <c r="H145" s="5"/>
      <c r="I145" s="11"/>
      <c r="J145" s="6"/>
      <c r="K145" s="16"/>
      <c r="L145" s="10"/>
      <c r="M145" s="10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>
      <c r="A146" s="11"/>
      <c r="B146" s="11"/>
      <c r="C146" s="10"/>
      <c r="D146" s="10"/>
      <c r="E146" s="1"/>
      <c r="F146" s="15"/>
      <c r="G146" s="4"/>
      <c r="H146" s="5"/>
      <c r="I146" s="11"/>
      <c r="J146" s="6"/>
      <c r="K146" s="16"/>
      <c r="L146" s="10"/>
      <c r="M146" s="10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>
      <c r="A147" s="11"/>
      <c r="B147" s="11"/>
      <c r="C147" s="10"/>
      <c r="D147" s="10"/>
      <c r="E147" s="1"/>
      <c r="F147" s="15"/>
      <c r="G147" s="4"/>
      <c r="H147" s="5"/>
      <c r="I147" s="11"/>
      <c r="J147" s="6"/>
      <c r="K147" s="16"/>
      <c r="L147" s="10"/>
      <c r="M147" s="10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>
      <c r="A148" s="11"/>
      <c r="B148" s="11"/>
      <c r="C148" s="10"/>
      <c r="D148" s="10"/>
      <c r="E148" s="1"/>
      <c r="F148" s="15"/>
      <c r="G148" s="4"/>
      <c r="H148" s="5"/>
      <c r="I148" s="11"/>
      <c r="J148" s="6"/>
      <c r="K148" s="16"/>
      <c r="L148" s="10"/>
      <c r="M148" s="10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>
      <c r="A149" s="11"/>
      <c r="B149" s="11"/>
      <c r="C149" s="10"/>
      <c r="D149" s="10"/>
      <c r="E149" s="1"/>
      <c r="F149" s="15"/>
      <c r="G149" s="4"/>
      <c r="H149" s="5"/>
      <c r="I149" s="11"/>
      <c r="J149" s="6"/>
      <c r="K149" s="16"/>
      <c r="L149" s="10"/>
      <c r="M149" s="10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>
      <c r="A150" s="11"/>
      <c r="B150" s="11"/>
      <c r="C150" s="10"/>
      <c r="D150" s="10"/>
      <c r="E150" s="1"/>
      <c r="F150" s="15"/>
      <c r="G150" s="4"/>
      <c r="H150" s="5"/>
      <c r="I150" s="11"/>
      <c r="J150" s="6"/>
      <c r="K150" s="16"/>
      <c r="L150" s="10"/>
      <c r="M150" s="10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>
      <c r="A151" s="11"/>
      <c r="B151" s="11"/>
      <c r="C151" s="10"/>
      <c r="D151" s="10"/>
      <c r="E151" s="1"/>
      <c r="F151" s="15"/>
      <c r="G151" s="4"/>
      <c r="H151" s="5"/>
      <c r="I151" s="11"/>
      <c r="J151" s="6"/>
      <c r="K151" s="16"/>
      <c r="L151" s="10"/>
      <c r="M151" s="10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>
      <c r="A152" s="11"/>
      <c r="B152" s="11"/>
      <c r="C152" s="10"/>
      <c r="D152" s="10"/>
      <c r="E152" s="1"/>
      <c r="F152" s="15"/>
      <c r="G152" s="4"/>
      <c r="H152" s="5"/>
      <c r="I152" s="11"/>
      <c r="J152" s="6"/>
      <c r="K152" s="16"/>
      <c r="L152" s="10"/>
      <c r="M152" s="10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>
      <c r="A153" s="11"/>
      <c r="B153" s="11"/>
      <c r="C153" s="10"/>
      <c r="D153" s="10"/>
      <c r="E153" s="1"/>
      <c r="F153" s="15"/>
      <c r="G153" s="4"/>
      <c r="H153" s="5"/>
      <c r="I153" s="11"/>
      <c r="J153" s="6"/>
      <c r="K153" s="16"/>
      <c r="L153" s="10"/>
      <c r="M153" s="10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>
      <c r="A154" s="11"/>
      <c r="B154" s="11"/>
      <c r="C154" s="10"/>
      <c r="D154" s="10"/>
      <c r="E154" s="1"/>
      <c r="F154" s="15"/>
      <c r="G154" s="4"/>
      <c r="H154" s="5"/>
      <c r="I154" s="11"/>
      <c r="J154" s="6"/>
      <c r="K154" s="16"/>
      <c r="L154" s="10"/>
      <c r="M154" s="10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>
      <c r="A155" s="11"/>
      <c r="B155" s="11"/>
      <c r="C155" s="10"/>
      <c r="D155" s="10"/>
      <c r="E155" s="1"/>
      <c r="F155" s="15"/>
      <c r="G155" s="4"/>
      <c r="H155" s="5"/>
      <c r="I155" s="11"/>
      <c r="J155" s="6"/>
      <c r="K155" s="16"/>
      <c r="L155" s="10"/>
      <c r="M155" s="10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>
      <c r="A156" s="11"/>
      <c r="B156" s="11"/>
      <c r="C156" s="10"/>
      <c r="D156" s="10"/>
      <c r="E156" s="1"/>
      <c r="F156" s="15"/>
      <c r="G156" s="4"/>
      <c r="H156" s="5"/>
      <c r="I156" s="11"/>
      <c r="J156" s="6"/>
      <c r="K156" s="16"/>
      <c r="L156" s="10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>
      <c r="A157" s="11"/>
      <c r="B157" s="11"/>
      <c r="C157" s="10"/>
      <c r="D157" s="10"/>
      <c r="E157" s="1"/>
      <c r="F157" s="15"/>
      <c r="G157" s="4"/>
      <c r="H157" s="5"/>
      <c r="I157" s="11"/>
      <c r="J157" s="6"/>
      <c r="K157" s="16"/>
      <c r="L157" s="10"/>
      <c r="M157" s="10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>
      <c r="A158" s="11"/>
      <c r="B158" s="11"/>
      <c r="C158" s="10"/>
      <c r="D158" s="10"/>
      <c r="E158" s="1"/>
      <c r="F158" s="15"/>
      <c r="G158" s="4"/>
      <c r="H158" s="5"/>
      <c r="I158" s="11"/>
      <c r="J158" s="6"/>
      <c r="K158" s="16"/>
      <c r="L158" s="10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>
      <c r="A159" s="11"/>
      <c r="B159" s="11"/>
      <c r="C159" s="10"/>
      <c r="D159" s="10"/>
      <c r="E159" s="1"/>
      <c r="F159" s="15"/>
      <c r="G159" s="4"/>
      <c r="H159" s="5"/>
      <c r="I159" s="11"/>
      <c r="J159" s="6"/>
      <c r="K159" s="16"/>
      <c r="L159" s="10"/>
      <c r="M159" s="10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>
      <c r="A160" s="11"/>
      <c r="B160" s="11"/>
      <c r="C160" s="10"/>
      <c r="D160" s="10"/>
      <c r="E160" s="1"/>
      <c r="F160" s="15"/>
      <c r="G160" s="4"/>
      <c r="H160" s="5"/>
      <c r="I160" s="11"/>
      <c r="J160" s="6"/>
      <c r="K160" s="16"/>
      <c r="L160" s="10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>
      <c r="A161" s="11"/>
      <c r="B161" s="11"/>
      <c r="C161" s="10"/>
      <c r="D161" s="10"/>
      <c r="E161" s="1"/>
      <c r="F161" s="15"/>
      <c r="G161" s="4"/>
      <c r="H161" s="5"/>
      <c r="I161" s="11"/>
      <c r="J161" s="6"/>
      <c r="K161" s="16"/>
      <c r="L161" s="10"/>
      <c r="M161" s="10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>
      <c r="A162" s="11"/>
      <c r="B162" s="11"/>
      <c r="C162" s="10"/>
      <c r="D162" s="10"/>
      <c r="E162" s="1"/>
      <c r="F162" s="15"/>
      <c r="G162" s="4"/>
      <c r="H162" s="5"/>
      <c r="I162" s="11"/>
      <c r="J162" s="6"/>
      <c r="K162" s="16"/>
      <c r="L162" s="10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>
      <c r="A163" s="11"/>
      <c r="B163" s="11"/>
      <c r="C163" s="10"/>
      <c r="D163" s="10"/>
      <c r="E163" s="1"/>
      <c r="F163" s="15"/>
      <c r="G163" s="4"/>
      <c r="H163" s="5"/>
      <c r="I163" s="11"/>
      <c r="J163" s="6"/>
      <c r="K163" s="16"/>
      <c r="L163" s="10"/>
      <c r="M163" s="10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>
      <c r="A164" s="11"/>
      <c r="B164" s="11"/>
      <c r="C164" s="10"/>
      <c r="D164" s="10"/>
      <c r="E164" s="1"/>
      <c r="F164" s="15"/>
      <c r="G164" s="4"/>
      <c r="H164" s="5"/>
      <c r="I164" s="11"/>
      <c r="J164" s="6"/>
      <c r="K164" s="16"/>
      <c r="L164" s="10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>
      <c r="A165" s="11"/>
      <c r="B165" s="11"/>
      <c r="C165" s="10"/>
      <c r="D165" s="10"/>
      <c r="E165" s="1"/>
      <c r="F165" s="15"/>
      <c r="G165" s="4"/>
      <c r="H165" s="5"/>
      <c r="I165" s="11"/>
      <c r="J165" s="6"/>
      <c r="K165" s="16"/>
      <c r="L165" s="10"/>
      <c r="M165" s="10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>
      <c r="A166" s="11"/>
      <c r="B166" s="11"/>
      <c r="C166" s="10"/>
      <c r="D166" s="10"/>
      <c r="E166" s="1"/>
      <c r="F166" s="15"/>
      <c r="G166" s="4"/>
      <c r="H166" s="5"/>
      <c r="I166" s="11"/>
      <c r="J166" s="6"/>
      <c r="K166" s="16"/>
      <c r="L166" s="10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>
      <c r="A167" s="11"/>
      <c r="B167" s="11"/>
      <c r="C167" s="10"/>
      <c r="D167" s="10"/>
      <c r="E167" s="1"/>
      <c r="F167" s="15"/>
      <c r="G167" s="4"/>
      <c r="H167" s="5"/>
      <c r="I167" s="11"/>
      <c r="J167" s="6"/>
      <c r="K167" s="16"/>
      <c r="L167" s="10"/>
      <c r="M167" s="10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>
      <c r="A168" s="11"/>
      <c r="B168" s="11"/>
      <c r="C168" s="10"/>
      <c r="D168" s="10"/>
      <c r="E168" s="1"/>
      <c r="F168" s="15"/>
      <c r="G168" s="4"/>
      <c r="H168" s="5"/>
      <c r="I168" s="11"/>
      <c r="J168" s="6"/>
      <c r="K168" s="16"/>
      <c r="L168" s="10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>
      <c r="A169" s="11"/>
      <c r="B169" s="11"/>
      <c r="C169" s="10"/>
      <c r="D169" s="10"/>
      <c r="E169" s="1"/>
      <c r="F169" s="15"/>
      <c r="G169" s="4"/>
      <c r="H169" s="5"/>
      <c r="I169" s="11"/>
      <c r="J169" s="6"/>
      <c r="K169" s="16"/>
      <c r="L169" s="10"/>
      <c r="M169" s="10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>
      <c r="A170" s="11"/>
      <c r="B170" s="11"/>
      <c r="C170" s="10"/>
      <c r="D170" s="10"/>
      <c r="E170" s="1"/>
      <c r="F170" s="15"/>
      <c r="G170" s="4"/>
      <c r="H170" s="5"/>
      <c r="I170" s="11"/>
      <c r="J170" s="6"/>
      <c r="K170" s="16"/>
      <c r="L170" s="10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>
      <c r="A171" s="11"/>
      <c r="B171" s="11"/>
      <c r="C171" s="10"/>
      <c r="D171" s="10"/>
      <c r="E171" s="1"/>
      <c r="F171" s="15"/>
      <c r="G171" s="4"/>
      <c r="H171" s="5"/>
      <c r="I171" s="11"/>
      <c r="J171" s="6"/>
      <c r="K171" s="16"/>
      <c r="L171" s="10"/>
      <c r="M171" s="10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>
      <c r="A172" s="11"/>
      <c r="B172" s="11"/>
      <c r="C172" s="10"/>
      <c r="D172" s="10"/>
      <c r="E172" s="1"/>
      <c r="F172" s="15"/>
      <c r="G172" s="4"/>
      <c r="H172" s="5"/>
      <c r="I172" s="11"/>
      <c r="J172" s="6"/>
      <c r="K172" s="16"/>
      <c r="L172" s="10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>
      <c r="A173" s="11"/>
      <c r="B173" s="11"/>
      <c r="C173" s="10"/>
      <c r="D173" s="10"/>
      <c r="E173" s="1"/>
      <c r="F173" s="15"/>
      <c r="G173" s="4"/>
      <c r="H173" s="5"/>
      <c r="I173" s="11"/>
      <c r="J173" s="6"/>
      <c r="K173" s="16"/>
      <c r="L173" s="10"/>
      <c r="M173" s="10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>
      <c r="A174" s="11"/>
      <c r="B174" s="11"/>
      <c r="C174" s="10"/>
      <c r="D174" s="10"/>
      <c r="E174" s="1"/>
      <c r="F174" s="15"/>
      <c r="G174" s="4"/>
      <c r="H174" s="5"/>
      <c r="I174" s="11"/>
      <c r="J174" s="6"/>
      <c r="K174" s="16"/>
      <c r="L174" s="10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>
      <c r="A175" s="11"/>
      <c r="B175" s="11"/>
      <c r="C175" s="10"/>
      <c r="D175" s="10"/>
      <c r="E175" s="1"/>
      <c r="F175" s="15"/>
      <c r="G175" s="4"/>
      <c r="H175" s="5"/>
      <c r="I175" s="11"/>
      <c r="J175" s="6"/>
      <c r="K175" s="16"/>
      <c r="L175" s="10"/>
      <c r="M175" s="10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>
      <c r="A176" s="11"/>
      <c r="B176" s="11"/>
      <c r="C176" s="10"/>
      <c r="D176" s="10"/>
      <c r="E176" s="1"/>
      <c r="F176" s="15"/>
      <c r="G176" s="4"/>
      <c r="H176" s="5"/>
      <c r="I176" s="11"/>
      <c r="J176" s="6"/>
      <c r="K176" s="16"/>
      <c r="L176" s="10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>
      <c r="A177" s="11"/>
      <c r="B177" s="11"/>
      <c r="C177" s="10"/>
      <c r="D177" s="10"/>
      <c r="E177" s="1"/>
      <c r="F177" s="15"/>
      <c r="G177" s="4"/>
      <c r="H177" s="5"/>
      <c r="I177" s="11"/>
      <c r="J177" s="6"/>
      <c r="K177" s="16"/>
      <c r="L177" s="10"/>
      <c r="M177" s="10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>
      <c r="A178" s="11"/>
      <c r="B178" s="11"/>
      <c r="C178" s="10"/>
      <c r="D178" s="10"/>
      <c r="E178" s="1"/>
      <c r="F178" s="15"/>
      <c r="G178" s="4"/>
      <c r="H178" s="5"/>
      <c r="I178" s="11"/>
      <c r="J178" s="6"/>
      <c r="K178" s="16"/>
      <c r="L178" s="10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>
      <c r="A179" s="11"/>
      <c r="B179" s="11"/>
      <c r="C179" s="10"/>
      <c r="D179" s="10"/>
      <c r="E179" s="1"/>
      <c r="F179" s="15"/>
      <c r="G179" s="4"/>
      <c r="H179" s="5"/>
      <c r="I179" s="11"/>
      <c r="J179" s="6"/>
      <c r="K179" s="16"/>
      <c r="L179" s="10"/>
      <c r="M179" s="10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>
      <c r="A180" s="11"/>
      <c r="B180" s="11"/>
      <c r="C180" s="10"/>
      <c r="D180" s="10"/>
      <c r="E180" s="1"/>
      <c r="F180" s="15"/>
      <c r="G180" s="4"/>
      <c r="H180" s="5"/>
      <c r="I180" s="11"/>
      <c r="J180" s="6"/>
      <c r="K180" s="16"/>
      <c r="L180" s="10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11"/>
      <c r="B181" s="11"/>
      <c r="C181" s="10"/>
      <c r="D181" s="10"/>
      <c r="E181" s="1"/>
      <c r="F181" s="15"/>
      <c r="G181" s="4"/>
      <c r="H181" s="5"/>
      <c r="I181" s="11"/>
      <c r="J181" s="6"/>
      <c r="K181" s="16"/>
      <c r="L181" s="10"/>
      <c r="M181" s="10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>
      <c r="A182" s="11"/>
      <c r="B182" s="11"/>
      <c r="C182" s="10"/>
      <c r="D182" s="10"/>
      <c r="E182" s="1"/>
      <c r="F182" s="15"/>
      <c r="G182" s="4"/>
      <c r="H182" s="5"/>
      <c r="I182" s="11"/>
      <c r="J182" s="6"/>
      <c r="K182" s="16"/>
      <c r="L182" s="10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>
      <c r="A183" s="11"/>
      <c r="B183" s="11"/>
      <c r="C183" s="10"/>
      <c r="D183" s="10"/>
      <c r="E183" s="1"/>
      <c r="F183" s="15"/>
      <c r="G183" s="4"/>
      <c r="H183" s="5"/>
      <c r="I183" s="11"/>
      <c r="J183" s="6"/>
      <c r="K183" s="16"/>
      <c r="L183" s="10"/>
      <c r="M183" s="10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>
      <c r="A184" s="11"/>
      <c r="B184" s="11"/>
      <c r="C184" s="10"/>
      <c r="D184" s="10"/>
      <c r="E184" s="1"/>
      <c r="F184" s="15"/>
      <c r="G184" s="4"/>
      <c r="H184" s="5"/>
      <c r="I184" s="11"/>
      <c r="J184" s="6"/>
      <c r="K184" s="16"/>
      <c r="L184" s="10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>
      <c r="A185" s="11"/>
      <c r="B185" s="11"/>
      <c r="C185" s="10"/>
      <c r="D185" s="10"/>
      <c r="E185" s="1"/>
      <c r="F185" s="15"/>
      <c r="G185" s="4"/>
      <c r="H185" s="5"/>
      <c r="I185" s="11"/>
      <c r="J185" s="6"/>
      <c r="K185" s="16"/>
      <c r="L185" s="10"/>
      <c r="M185" s="10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>
      <c r="A186" s="11"/>
      <c r="B186" s="11"/>
      <c r="C186" s="10"/>
      <c r="D186" s="10"/>
      <c r="E186" s="1"/>
      <c r="F186" s="15"/>
      <c r="G186" s="4"/>
      <c r="H186" s="5"/>
      <c r="I186" s="11"/>
      <c r="J186" s="6"/>
      <c r="K186" s="16"/>
      <c r="L186" s="10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>
      <c r="A187" s="11"/>
      <c r="B187" s="11"/>
      <c r="C187" s="10"/>
      <c r="D187" s="10"/>
      <c r="E187" s="1"/>
      <c r="F187" s="15"/>
      <c r="G187" s="4"/>
      <c r="H187" s="5"/>
      <c r="I187" s="11"/>
      <c r="J187" s="6"/>
      <c r="K187" s="16"/>
      <c r="L187" s="10"/>
      <c r="M187" s="10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>
      <c r="A188" s="11"/>
      <c r="B188" s="11"/>
      <c r="C188" s="10"/>
      <c r="D188" s="10"/>
      <c r="E188" s="1"/>
      <c r="F188" s="15"/>
      <c r="G188" s="4"/>
      <c r="H188" s="5"/>
      <c r="I188" s="11"/>
      <c r="J188" s="6"/>
      <c r="K188" s="16"/>
      <c r="L188" s="10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>
      <c r="A189" s="11"/>
      <c r="B189" s="11"/>
      <c r="C189" s="10"/>
      <c r="D189" s="10"/>
      <c r="E189" s="1"/>
      <c r="F189" s="15"/>
      <c r="G189" s="4"/>
      <c r="H189" s="5"/>
      <c r="I189" s="11"/>
      <c r="J189" s="6"/>
      <c r="K189" s="16"/>
      <c r="L189" s="10"/>
      <c r="M189" s="10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>
      <c r="A190" s="11"/>
      <c r="B190" s="11"/>
      <c r="C190" s="10"/>
      <c r="D190" s="10"/>
      <c r="E190" s="1"/>
      <c r="F190" s="15"/>
      <c r="G190" s="4"/>
      <c r="H190" s="5"/>
      <c r="I190" s="11"/>
      <c r="J190" s="6"/>
      <c r="K190" s="16"/>
      <c r="L190" s="10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>
      <c r="A191" s="11"/>
      <c r="B191" s="11"/>
      <c r="C191" s="10"/>
      <c r="D191" s="10"/>
      <c r="E191" s="1"/>
      <c r="F191" s="15"/>
      <c r="G191" s="4"/>
      <c r="H191" s="5"/>
      <c r="I191" s="11"/>
      <c r="J191" s="6"/>
      <c r="K191" s="16"/>
      <c r="L191" s="10"/>
      <c r="M191" s="10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>
      <c r="A192" s="11"/>
      <c r="B192" s="11"/>
      <c r="C192" s="10"/>
      <c r="D192" s="10"/>
      <c r="E192" s="1"/>
      <c r="F192" s="15"/>
      <c r="G192" s="4"/>
      <c r="H192" s="5"/>
      <c r="I192" s="11"/>
      <c r="J192" s="6"/>
      <c r="K192" s="16"/>
      <c r="L192" s="10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>
      <c r="A193" s="11"/>
      <c r="B193" s="11"/>
      <c r="C193" s="10"/>
      <c r="D193" s="10"/>
      <c r="E193" s="1"/>
      <c r="F193" s="15"/>
      <c r="G193" s="4"/>
      <c r="H193" s="5"/>
      <c r="I193" s="11"/>
      <c r="J193" s="6"/>
      <c r="K193" s="16"/>
      <c r="L193" s="10"/>
      <c r="M193" s="10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>
      <c r="A194" s="11"/>
      <c r="B194" s="11"/>
      <c r="C194" s="10"/>
      <c r="D194" s="10"/>
      <c r="E194" s="1"/>
      <c r="F194" s="15"/>
      <c r="G194" s="4"/>
      <c r="H194" s="5"/>
      <c r="I194" s="11"/>
      <c r="J194" s="6"/>
      <c r="K194" s="16"/>
      <c r="L194" s="10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>
      <c r="A195" s="11"/>
      <c r="B195" s="11"/>
      <c r="C195" s="10"/>
      <c r="D195" s="10"/>
      <c r="E195" s="1"/>
      <c r="F195" s="15"/>
      <c r="G195" s="4"/>
      <c r="H195" s="5"/>
      <c r="I195" s="11"/>
      <c r="J195" s="6"/>
      <c r="K195" s="16"/>
      <c r="L195" s="10"/>
      <c r="M195" s="10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>
      <c r="A196" s="11"/>
      <c r="B196" s="11"/>
      <c r="C196" s="10"/>
      <c r="D196" s="10"/>
      <c r="E196" s="1"/>
      <c r="F196" s="15"/>
      <c r="G196" s="4"/>
      <c r="H196" s="5"/>
      <c r="I196" s="11"/>
      <c r="J196" s="6"/>
      <c r="K196" s="16"/>
      <c r="L196" s="10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>
      <c r="A197" s="11"/>
      <c r="B197" s="11"/>
      <c r="C197" s="10"/>
      <c r="D197" s="10"/>
      <c r="E197" s="1"/>
      <c r="F197" s="15"/>
      <c r="G197" s="4"/>
      <c r="H197" s="5"/>
      <c r="I197" s="11"/>
      <c r="J197" s="6"/>
      <c r="K197" s="16"/>
      <c r="L197" s="10"/>
      <c r="M197" s="10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>
      <c r="A198" s="11"/>
      <c r="B198" s="11"/>
      <c r="C198" s="10"/>
      <c r="D198" s="10"/>
      <c r="E198" s="1"/>
      <c r="F198" s="15"/>
      <c r="G198" s="4"/>
      <c r="H198" s="5"/>
      <c r="I198" s="11"/>
      <c r="J198" s="6"/>
      <c r="K198" s="16"/>
      <c r="L198" s="10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>
      <c r="A199" s="11"/>
      <c r="B199" s="11"/>
      <c r="C199" s="10"/>
      <c r="D199" s="10"/>
      <c r="E199" s="1"/>
      <c r="F199" s="15"/>
      <c r="G199" s="4"/>
      <c r="H199" s="5"/>
      <c r="I199" s="11"/>
      <c r="J199" s="6"/>
      <c r="K199" s="16"/>
      <c r="L199" s="10"/>
      <c r="M199" s="10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>
      <c r="A200" s="11"/>
      <c r="B200" s="11"/>
      <c r="C200" s="10"/>
      <c r="D200" s="10"/>
      <c r="E200" s="1"/>
      <c r="F200" s="15"/>
      <c r="G200" s="4"/>
      <c r="H200" s="5"/>
      <c r="I200" s="11"/>
      <c r="J200" s="6"/>
      <c r="K200" s="16"/>
      <c r="L200" s="10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>
      <c r="A201" s="11"/>
      <c r="B201" s="11"/>
      <c r="C201" s="10"/>
      <c r="D201" s="10"/>
      <c r="E201" s="1"/>
      <c r="F201" s="15"/>
      <c r="G201" s="4"/>
      <c r="H201" s="5"/>
      <c r="I201" s="11"/>
      <c r="J201" s="6"/>
      <c r="K201" s="16"/>
      <c r="L201" s="10"/>
      <c r="M201" s="10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>
      <c r="A202" s="11"/>
      <c r="B202" s="11"/>
      <c r="C202" s="10"/>
      <c r="D202" s="10"/>
      <c r="E202" s="1"/>
      <c r="F202" s="15"/>
      <c r="G202" s="4"/>
      <c r="H202" s="5"/>
      <c r="I202" s="11"/>
      <c r="J202" s="6"/>
      <c r="K202" s="16"/>
      <c r="L202" s="10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>
      <c r="A203" s="11"/>
      <c r="B203" s="11"/>
      <c r="C203" s="10"/>
      <c r="D203" s="10"/>
      <c r="E203" s="1"/>
      <c r="F203" s="15"/>
      <c r="G203" s="4"/>
      <c r="H203" s="5"/>
      <c r="I203" s="11"/>
      <c r="J203" s="6"/>
      <c r="K203" s="16"/>
      <c r="L203" s="10"/>
      <c r="M203" s="10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>
      <c r="A204" s="11"/>
      <c r="B204" s="11"/>
      <c r="C204" s="10"/>
      <c r="D204" s="10"/>
      <c r="E204" s="1"/>
      <c r="F204" s="15"/>
      <c r="G204" s="4"/>
      <c r="H204" s="5"/>
      <c r="I204" s="11"/>
      <c r="J204" s="6"/>
      <c r="K204" s="16"/>
      <c r="L204" s="10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>
      <c r="A205" s="11"/>
      <c r="B205" s="11"/>
      <c r="C205" s="10"/>
      <c r="D205" s="10"/>
      <c r="E205" s="1"/>
      <c r="F205" s="15"/>
      <c r="G205" s="4"/>
      <c r="H205" s="5"/>
      <c r="I205" s="11"/>
      <c r="J205" s="6"/>
      <c r="K205" s="16"/>
      <c r="L205" s="10"/>
      <c r="M205" s="10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>
      <c r="A206" s="11"/>
      <c r="B206" s="11"/>
      <c r="C206" s="10"/>
      <c r="D206" s="10"/>
      <c r="E206" s="1"/>
      <c r="F206" s="15"/>
      <c r="G206" s="4"/>
      <c r="H206" s="5"/>
      <c r="I206" s="11"/>
      <c r="J206" s="6"/>
      <c r="K206" s="16"/>
      <c r="L206" s="10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>
      <c r="A207" s="11"/>
      <c r="B207" s="11"/>
      <c r="C207" s="10"/>
      <c r="D207" s="10"/>
      <c r="E207" s="1"/>
      <c r="F207" s="15"/>
      <c r="G207" s="4"/>
      <c r="H207" s="5"/>
      <c r="I207" s="11"/>
      <c r="J207" s="6"/>
      <c r="K207" s="16"/>
      <c r="L207" s="10"/>
      <c r="M207" s="10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>
      <c r="A208" s="11"/>
      <c r="B208" s="11"/>
      <c r="C208" s="10"/>
      <c r="D208" s="10"/>
      <c r="E208" s="1"/>
      <c r="F208" s="15"/>
      <c r="G208" s="4"/>
      <c r="H208" s="5"/>
      <c r="I208" s="11"/>
      <c r="J208" s="6"/>
      <c r="K208" s="16"/>
      <c r="L208" s="10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>
      <c r="A209" s="11"/>
      <c r="B209" s="11"/>
      <c r="C209" s="10"/>
      <c r="D209" s="10"/>
      <c r="E209" s="1"/>
      <c r="F209" s="15"/>
      <c r="G209" s="6"/>
      <c r="H209" s="7"/>
      <c r="I209" s="11"/>
      <c r="J209" s="6"/>
      <c r="K209" s="16"/>
      <c r="L209" s="10"/>
      <c r="M209" s="10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1"/>
      <c r="Y209" s="11"/>
    </row>
    <row r="210" spans="1:25">
      <c r="A210" s="11"/>
      <c r="B210" s="11"/>
      <c r="C210" s="10"/>
      <c r="D210" s="10"/>
      <c r="E210" s="1"/>
      <c r="F210" s="15"/>
      <c r="G210" s="4"/>
      <c r="H210" s="5"/>
      <c r="I210" s="11"/>
      <c r="J210" s="14"/>
      <c r="K210" s="16"/>
      <c r="L210" s="10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>
      <c r="A211" s="11"/>
      <c r="B211" s="11"/>
      <c r="C211" s="10"/>
      <c r="D211" s="10"/>
      <c r="E211" s="1"/>
      <c r="F211" s="15"/>
      <c r="G211" s="4"/>
      <c r="H211" s="5"/>
      <c r="I211" s="11"/>
      <c r="J211" s="14"/>
      <c r="K211" s="16"/>
      <c r="L211" s="10"/>
      <c r="M211" s="10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1"/>
      <c r="Y211" s="11"/>
    </row>
    <row r="212" spans="1:25">
      <c r="A212" s="11"/>
      <c r="B212" s="11"/>
      <c r="C212" s="10"/>
      <c r="D212" s="10"/>
      <c r="E212" s="1"/>
      <c r="F212" s="15"/>
      <c r="G212" s="4"/>
      <c r="H212" s="5"/>
      <c r="I212" s="11"/>
      <c r="J212" s="14"/>
      <c r="K212" s="16"/>
      <c r="L212" s="10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>
      <c r="A213" s="11"/>
      <c r="B213" s="11"/>
      <c r="C213" s="10"/>
      <c r="D213" s="10"/>
      <c r="E213" s="1"/>
      <c r="F213" s="15"/>
      <c r="G213" s="4"/>
      <c r="H213" s="5"/>
      <c r="I213" s="11"/>
      <c r="J213" s="14"/>
      <c r="K213" s="16"/>
      <c r="L213" s="10"/>
      <c r="M213" s="10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>
      <c r="A214" s="11"/>
      <c r="B214" s="11"/>
      <c r="C214" s="10"/>
      <c r="D214" s="10"/>
      <c r="E214" s="1"/>
      <c r="F214" s="15"/>
      <c r="G214" s="4"/>
      <c r="H214" s="5"/>
      <c r="I214" s="11"/>
      <c r="J214" s="14"/>
      <c r="K214" s="16"/>
      <c r="L214" s="10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>
      <c r="A215" s="11"/>
      <c r="B215" s="11"/>
      <c r="C215" s="10"/>
      <c r="D215" s="10"/>
      <c r="E215" s="1"/>
      <c r="F215" s="15"/>
      <c r="G215" s="4"/>
      <c r="H215" s="5"/>
      <c r="I215" s="11"/>
      <c r="J215" s="14"/>
      <c r="K215" s="16"/>
      <c r="L215" s="10"/>
      <c r="M215" s="10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>
      <c r="A216" s="11"/>
      <c r="B216" s="11"/>
      <c r="C216" s="10"/>
      <c r="D216" s="10"/>
      <c r="E216" s="1"/>
      <c r="F216" s="15"/>
      <c r="G216" s="4"/>
      <c r="H216" s="5"/>
      <c r="I216" s="11"/>
      <c r="J216" s="14"/>
      <c r="K216" s="16"/>
      <c r="L216" s="10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>
      <c r="A217" s="11"/>
      <c r="B217" s="11"/>
      <c r="C217" s="10"/>
      <c r="D217" s="10"/>
      <c r="E217" s="1"/>
      <c r="F217" s="15"/>
      <c r="G217" s="4"/>
      <c r="H217" s="5"/>
      <c r="I217" s="11"/>
      <c r="J217" s="14"/>
      <c r="K217" s="16"/>
      <c r="L217" s="10"/>
      <c r="M217" s="10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>
      <c r="A218" s="11"/>
      <c r="B218" s="11"/>
      <c r="C218" s="10"/>
      <c r="D218" s="10"/>
      <c r="E218" s="1"/>
      <c r="F218" s="15"/>
      <c r="G218" s="4"/>
      <c r="H218" s="5"/>
      <c r="I218" s="11"/>
      <c r="J218" s="14"/>
      <c r="K218" s="16"/>
      <c r="L218" s="10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>
      <c r="A219" s="11"/>
      <c r="B219" s="11"/>
      <c r="C219" s="10"/>
      <c r="D219" s="10"/>
      <c r="E219" s="1"/>
      <c r="F219" s="15"/>
      <c r="G219" s="4"/>
      <c r="H219" s="5"/>
      <c r="I219" s="11"/>
      <c r="J219" s="14"/>
      <c r="K219" s="16"/>
      <c r="L219" s="10"/>
      <c r="M219" s="10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>
      <c r="A220" s="11"/>
      <c r="B220" s="11"/>
      <c r="C220" s="10"/>
      <c r="D220" s="10"/>
      <c r="E220" s="1"/>
      <c r="F220" s="15"/>
      <c r="G220" s="4"/>
      <c r="H220" s="5"/>
      <c r="I220" s="11"/>
      <c r="J220" s="14"/>
      <c r="K220" s="16"/>
      <c r="L220" s="10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>
      <c r="A221" s="11"/>
      <c r="B221" s="11"/>
      <c r="C221" s="10"/>
      <c r="D221" s="10"/>
      <c r="E221" s="1"/>
      <c r="F221" s="15"/>
      <c r="G221" s="4"/>
      <c r="H221" s="5"/>
      <c r="I221" s="11"/>
      <c r="J221" s="14"/>
      <c r="K221" s="16"/>
      <c r="L221" s="10"/>
      <c r="M221" s="10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>
      <c r="A222" s="11"/>
      <c r="B222" s="11"/>
      <c r="C222" s="10"/>
      <c r="D222" s="10"/>
      <c r="E222" s="1"/>
      <c r="F222" s="15"/>
      <c r="G222" s="4"/>
      <c r="H222" s="5"/>
      <c r="I222" s="11"/>
      <c r="J222" s="14"/>
      <c r="K222" s="16"/>
      <c r="L222" s="10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>
      <c r="A223" s="11"/>
      <c r="B223" s="11"/>
      <c r="C223" s="10"/>
      <c r="D223" s="10"/>
      <c r="E223" s="1"/>
      <c r="F223" s="15"/>
      <c r="G223" s="4"/>
      <c r="H223" s="5"/>
      <c r="I223" s="11"/>
      <c r="J223" s="6"/>
      <c r="K223" s="16"/>
      <c r="L223" s="10"/>
      <c r="M223" s="10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>
      <c r="A224" s="11"/>
      <c r="B224" s="11"/>
      <c r="C224" s="10"/>
      <c r="D224" s="10"/>
      <c r="E224" s="1"/>
      <c r="F224" s="15"/>
      <c r="G224" s="4"/>
      <c r="H224" s="5"/>
      <c r="I224" s="11"/>
      <c r="J224" s="6"/>
      <c r="K224" s="16"/>
      <c r="L224" s="10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>
      <c r="A225" s="11"/>
      <c r="B225" s="11"/>
      <c r="C225" s="10"/>
      <c r="D225" s="10"/>
      <c r="E225" s="1"/>
      <c r="F225" s="15"/>
      <c r="G225" s="4"/>
      <c r="H225" s="5"/>
      <c r="I225" s="11"/>
      <c r="J225" s="6"/>
      <c r="K225" s="16"/>
      <c r="L225" s="10"/>
      <c r="M225" s="10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1"/>
      <c r="Y225" s="11"/>
    </row>
    <row r="226" spans="1:25">
      <c r="A226" s="11"/>
      <c r="B226" s="11"/>
      <c r="C226" s="10"/>
      <c r="D226" s="10"/>
      <c r="E226" s="1"/>
      <c r="F226" s="15"/>
      <c r="G226" s="4"/>
      <c r="H226" s="5"/>
      <c r="I226" s="11"/>
      <c r="J226" s="14"/>
      <c r="K226" s="16"/>
      <c r="L226" s="10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>
      <c r="A227" s="11"/>
      <c r="B227" s="11"/>
      <c r="C227" s="10"/>
      <c r="D227" s="10"/>
      <c r="E227" s="1"/>
      <c r="F227" s="15"/>
      <c r="G227" s="4"/>
      <c r="H227" s="5"/>
      <c r="I227" s="11"/>
      <c r="J227" s="6"/>
      <c r="K227" s="16"/>
      <c r="L227" s="10"/>
      <c r="M227" s="10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>
      <c r="A228" s="11"/>
      <c r="B228" s="11"/>
      <c r="C228" s="10"/>
      <c r="D228" s="10"/>
      <c r="E228" s="1"/>
      <c r="F228" s="15"/>
      <c r="G228" s="4"/>
      <c r="H228" s="5"/>
      <c r="I228" s="11"/>
      <c r="J228" s="6"/>
      <c r="K228" s="16"/>
      <c r="L228" s="10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>
      <c r="A229" s="11"/>
      <c r="B229" s="11"/>
      <c r="C229" s="10"/>
      <c r="D229" s="10"/>
      <c r="E229" s="1"/>
      <c r="F229" s="15"/>
      <c r="G229" s="4"/>
      <c r="H229" s="5"/>
      <c r="I229" s="11"/>
      <c r="J229" s="6"/>
      <c r="K229" s="16"/>
      <c r="L229" s="10"/>
      <c r="M229" s="10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>
      <c r="A230" s="11"/>
      <c r="B230" s="11"/>
      <c r="C230" s="10"/>
      <c r="D230" s="10"/>
      <c r="E230" s="1"/>
      <c r="F230" s="15"/>
      <c r="G230" s="4"/>
      <c r="H230" s="5"/>
      <c r="I230" s="11"/>
      <c r="J230" s="14"/>
      <c r="K230" s="16"/>
      <c r="L230" s="10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>
      <c r="A231" s="11"/>
      <c r="B231" s="11"/>
      <c r="C231" s="10"/>
      <c r="D231" s="10"/>
      <c r="E231" s="1"/>
      <c r="F231" s="15"/>
      <c r="G231" s="4"/>
      <c r="H231" s="5"/>
      <c r="I231" s="11"/>
      <c r="J231" s="6"/>
      <c r="K231" s="16"/>
      <c r="L231" s="10"/>
      <c r="M231" s="10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>
      <c r="A232" s="11"/>
      <c r="B232" s="11"/>
      <c r="C232" s="10"/>
      <c r="D232" s="10"/>
      <c r="E232" s="1"/>
      <c r="F232" s="15"/>
      <c r="G232" s="4"/>
      <c r="H232" s="5"/>
      <c r="I232" s="11"/>
      <c r="J232" s="6"/>
      <c r="K232" s="16"/>
      <c r="L232" s="10"/>
      <c r="M232" s="10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1"/>
      <c r="Y232" s="11"/>
    </row>
    <row r="233" spans="1:25">
      <c r="A233" s="11"/>
      <c r="B233" s="11"/>
      <c r="C233" s="10"/>
      <c r="D233" s="10"/>
      <c r="E233" s="1"/>
      <c r="F233" s="15"/>
      <c r="G233" s="4"/>
      <c r="H233" s="5"/>
      <c r="I233" s="11"/>
      <c r="J233" s="6"/>
      <c r="K233" s="16"/>
      <c r="L233" s="10"/>
      <c r="M233" s="10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1"/>
      <c r="Y233" s="11"/>
    </row>
    <row r="234" spans="1:25">
      <c r="A234" s="11"/>
      <c r="B234" s="11"/>
      <c r="C234" s="10"/>
      <c r="D234" s="10"/>
      <c r="E234" s="1"/>
      <c r="F234" s="15"/>
      <c r="G234" s="4"/>
      <c r="H234" s="5"/>
      <c r="I234" s="11"/>
      <c r="J234" s="6"/>
      <c r="K234" s="16"/>
      <c r="L234" s="10"/>
      <c r="M234" s="10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1"/>
      <c r="Y234" s="11"/>
    </row>
    <row r="235" spans="1:25">
      <c r="A235" s="11"/>
      <c r="B235" s="11"/>
      <c r="C235" s="10"/>
      <c r="D235" s="10"/>
      <c r="E235" s="1"/>
      <c r="F235" s="15"/>
      <c r="G235" s="4"/>
      <c r="H235" s="5"/>
      <c r="I235" s="11"/>
      <c r="J235" s="6"/>
      <c r="K235" s="16"/>
      <c r="L235" s="10"/>
      <c r="M235" s="10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1"/>
      <c r="Y235" s="11"/>
    </row>
    <row r="236" spans="1:25">
      <c r="A236" s="11"/>
      <c r="B236" s="11"/>
      <c r="C236" s="10"/>
      <c r="D236" s="10"/>
      <c r="E236" s="1"/>
      <c r="F236" s="15"/>
      <c r="G236" s="4"/>
      <c r="H236" s="5"/>
      <c r="I236" s="11"/>
      <c r="J236" s="6"/>
      <c r="K236" s="16"/>
      <c r="L236" s="10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>
      <c r="A237" s="11"/>
      <c r="B237" s="11"/>
      <c r="C237" s="10"/>
      <c r="D237" s="10"/>
      <c r="E237" s="1"/>
      <c r="F237" s="15"/>
      <c r="G237" s="4"/>
      <c r="H237" s="5"/>
      <c r="I237" s="11"/>
      <c r="J237" s="6"/>
      <c r="K237" s="16"/>
      <c r="L237" s="10"/>
      <c r="M237" s="10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>
      <c r="A238" s="11"/>
      <c r="B238" s="11"/>
      <c r="C238" s="10"/>
      <c r="D238" s="10"/>
      <c r="E238" s="1"/>
      <c r="F238" s="15"/>
      <c r="G238" s="4"/>
      <c r="H238" s="5"/>
      <c r="I238" s="11"/>
      <c r="J238" s="6"/>
      <c r="K238" s="16"/>
      <c r="L238" s="10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>
      <c r="A239" s="11"/>
      <c r="B239" s="11"/>
      <c r="C239" s="10"/>
      <c r="D239" s="10"/>
      <c r="E239" s="1"/>
      <c r="F239" s="15"/>
      <c r="G239" s="4"/>
      <c r="H239" s="5"/>
      <c r="I239" s="11"/>
      <c r="J239" s="6"/>
      <c r="K239" s="16"/>
      <c r="L239" s="10"/>
      <c r="M239" s="10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>
      <c r="A240" s="11"/>
      <c r="B240" s="11"/>
      <c r="C240" s="10"/>
      <c r="D240" s="10"/>
      <c r="E240" s="1"/>
      <c r="F240" s="15"/>
      <c r="G240" s="4"/>
      <c r="H240" s="5"/>
      <c r="I240" s="11"/>
      <c r="J240" s="6"/>
      <c r="K240" s="16"/>
      <c r="L240" s="10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>
      <c r="A241" s="11"/>
      <c r="B241" s="11"/>
      <c r="C241" s="10"/>
      <c r="D241" s="10"/>
      <c r="E241" s="1"/>
      <c r="F241" s="15"/>
      <c r="G241" s="4"/>
      <c r="H241" s="5"/>
      <c r="I241" s="11"/>
      <c r="J241" s="6"/>
      <c r="K241" s="16"/>
      <c r="L241" s="10"/>
      <c r="M241" s="10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>
      <c r="A242" s="11"/>
      <c r="B242" s="11"/>
      <c r="C242" s="10"/>
      <c r="D242" s="10"/>
      <c r="E242" s="1"/>
      <c r="F242" s="15"/>
      <c r="G242" s="4"/>
      <c r="H242" s="5"/>
      <c r="I242" s="11"/>
      <c r="J242" s="6"/>
      <c r="K242" s="16"/>
      <c r="L242" s="10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>
      <c r="A243" s="11"/>
      <c r="B243" s="11"/>
      <c r="C243" s="10"/>
      <c r="D243" s="10"/>
      <c r="E243" s="1"/>
      <c r="F243" s="15"/>
      <c r="G243" s="4"/>
      <c r="H243" s="5"/>
      <c r="I243" s="11"/>
      <c r="J243" s="6"/>
      <c r="K243" s="16"/>
      <c r="L243" s="10"/>
      <c r="M243" s="10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>
      <c r="A244" s="11"/>
      <c r="B244" s="11"/>
      <c r="C244" s="10"/>
      <c r="D244" s="10"/>
      <c r="E244" s="1"/>
      <c r="F244" s="15"/>
      <c r="G244" s="4"/>
      <c r="H244" s="5"/>
      <c r="I244" s="11"/>
      <c r="J244" s="6"/>
      <c r="K244" s="16"/>
      <c r="L244" s="10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>
      <c r="A245" s="11"/>
      <c r="B245" s="11"/>
      <c r="C245" s="10"/>
      <c r="D245" s="10"/>
      <c r="E245" s="1"/>
      <c r="F245" s="15"/>
      <c r="G245" s="4"/>
      <c r="H245" s="5"/>
      <c r="I245" s="11"/>
      <c r="J245" s="6"/>
      <c r="K245" s="16"/>
      <c r="L245" s="10"/>
      <c r="M245" s="10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>
      <c r="A246" s="11"/>
      <c r="B246" s="11"/>
      <c r="C246" s="10"/>
      <c r="D246" s="10"/>
      <c r="E246" s="1"/>
      <c r="F246" s="15"/>
      <c r="G246" s="4"/>
      <c r="H246" s="5"/>
      <c r="I246" s="11"/>
      <c r="J246" s="6"/>
      <c r="K246" s="16"/>
      <c r="L246" s="10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>
      <c r="A247" s="11"/>
      <c r="B247" s="11"/>
      <c r="C247" s="10"/>
      <c r="D247" s="10"/>
      <c r="E247" s="1"/>
      <c r="F247" s="15"/>
      <c r="G247" s="4"/>
      <c r="H247" s="5"/>
      <c r="I247" s="11"/>
      <c r="J247" s="6"/>
      <c r="K247" s="16"/>
      <c r="L247" s="10"/>
      <c r="M247" s="10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>
      <c r="A248" s="11"/>
      <c r="B248" s="11"/>
      <c r="C248" s="10"/>
      <c r="D248" s="10"/>
      <c r="E248" s="1"/>
      <c r="F248" s="15"/>
      <c r="G248" s="4"/>
      <c r="H248" s="5"/>
      <c r="I248" s="11"/>
      <c r="J248" s="6"/>
      <c r="K248" s="16"/>
      <c r="L248" s="10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>
      <c r="A249" s="11"/>
      <c r="B249" s="11"/>
      <c r="C249" s="10"/>
      <c r="D249" s="10"/>
      <c r="E249" s="1"/>
      <c r="F249" s="15"/>
      <c r="G249" s="4"/>
      <c r="H249" s="5"/>
      <c r="I249" s="11"/>
      <c r="J249" s="6"/>
      <c r="K249" s="16"/>
      <c r="L249" s="10"/>
      <c r="M249" s="10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>
      <c r="A250" s="11"/>
      <c r="B250" s="11"/>
      <c r="C250" s="10"/>
      <c r="D250" s="10"/>
      <c r="E250" s="1"/>
      <c r="F250" s="15"/>
      <c r="G250" s="4"/>
      <c r="H250" s="5"/>
      <c r="I250" s="11"/>
      <c r="J250" s="6"/>
      <c r="K250" s="16"/>
      <c r="L250" s="10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>
      <c r="A251" s="11"/>
      <c r="B251" s="11"/>
      <c r="C251" s="10"/>
      <c r="D251" s="10"/>
      <c r="E251" s="1"/>
      <c r="F251" s="15"/>
      <c r="G251" s="4"/>
      <c r="H251" s="5"/>
      <c r="I251" s="11"/>
      <c r="J251" s="6"/>
      <c r="K251" s="16"/>
      <c r="L251" s="10"/>
      <c r="M251" s="10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>
      <c r="A252" s="11"/>
      <c r="B252" s="11"/>
      <c r="C252" s="10"/>
      <c r="D252" s="10"/>
      <c r="E252" s="1"/>
      <c r="F252" s="15"/>
      <c r="G252" s="4"/>
      <c r="H252" s="5"/>
      <c r="I252" s="11"/>
      <c r="J252" s="6"/>
      <c r="K252" s="16"/>
      <c r="L252" s="10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>
      <c r="A253" s="11"/>
      <c r="B253" s="11"/>
      <c r="C253" s="10"/>
      <c r="D253" s="10"/>
      <c r="E253" s="1"/>
      <c r="F253" s="15"/>
      <c r="G253" s="4"/>
      <c r="H253" s="5"/>
      <c r="I253" s="11"/>
      <c r="J253" s="6"/>
      <c r="K253" s="16"/>
      <c r="L253" s="10"/>
      <c r="M253" s="10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>
      <c r="A254" s="11"/>
      <c r="B254" s="11"/>
      <c r="C254" s="10"/>
      <c r="D254" s="10"/>
      <c r="E254" s="1"/>
      <c r="F254" s="15"/>
      <c r="G254" s="4"/>
      <c r="H254" s="5"/>
      <c r="I254" s="11"/>
      <c r="J254" s="6"/>
      <c r="K254" s="16"/>
      <c r="L254" s="10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>
      <c r="A255" s="11"/>
      <c r="B255" s="11"/>
      <c r="C255" s="10"/>
      <c r="D255" s="10"/>
      <c r="E255" s="1"/>
      <c r="F255" s="15"/>
      <c r="G255" s="4"/>
      <c r="H255" s="5"/>
      <c r="I255" s="11"/>
      <c r="J255" s="6"/>
      <c r="K255" s="16"/>
      <c r="L255" s="10"/>
      <c r="M255" s="10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>
      <c r="A256" s="11"/>
      <c r="B256" s="11"/>
      <c r="C256" s="10"/>
      <c r="D256" s="10"/>
      <c r="E256" s="1"/>
      <c r="F256" s="15"/>
      <c r="G256" s="4"/>
      <c r="H256" s="5"/>
      <c r="I256" s="11"/>
      <c r="J256" s="6"/>
      <c r="K256" s="16"/>
      <c r="L256" s="10"/>
      <c r="M256" s="10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>
      <c r="A257" s="11"/>
      <c r="B257" s="11"/>
      <c r="C257" s="10"/>
      <c r="D257" s="10"/>
      <c r="E257" s="1"/>
      <c r="F257" s="15"/>
      <c r="G257" s="4"/>
      <c r="H257" s="5"/>
      <c r="I257" s="11"/>
      <c r="J257" s="6"/>
      <c r="K257" s="16"/>
      <c r="L257" s="10"/>
      <c r="M257" s="10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>
      <c r="A258" s="11"/>
      <c r="B258" s="11"/>
      <c r="C258" s="10"/>
      <c r="D258" s="10"/>
      <c r="E258" s="1"/>
      <c r="F258" s="15"/>
      <c r="G258" s="4"/>
      <c r="H258" s="5"/>
      <c r="I258" s="11"/>
      <c r="J258" s="6"/>
      <c r="K258" s="16"/>
      <c r="L258" s="10"/>
      <c r="M258" s="10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>
      <c r="A259" s="11"/>
      <c r="B259" s="11"/>
      <c r="C259" s="10"/>
      <c r="D259" s="10"/>
      <c r="E259" s="1"/>
      <c r="F259" s="15"/>
      <c r="G259" s="4"/>
      <c r="H259" s="5"/>
      <c r="I259" s="11"/>
      <c r="J259" s="6"/>
      <c r="K259" s="16"/>
      <c r="L259" s="10"/>
      <c r="M259" s="10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>
      <c r="A260" s="11"/>
      <c r="B260" s="11"/>
      <c r="C260" s="10"/>
      <c r="D260" s="10"/>
      <c r="E260" s="1"/>
      <c r="F260" s="15"/>
      <c r="G260" s="4"/>
      <c r="H260" s="5"/>
      <c r="I260" s="11"/>
      <c r="J260" s="6"/>
      <c r="K260" s="16"/>
      <c r="L260" s="10"/>
      <c r="M260" s="10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>
      <c r="A261" s="11"/>
      <c r="B261" s="11"/>
      <c r="C261" s="10"/>
      <c r="D261" s="10"/>
      <c r="E261" s="1"/>
      <c r="F261" s="15"/>
      <c r="G261" s="4"/>
      <c r="H261" s="5"/>
      <c r="I261" s="11"/>
      <c r="J261" s="6"/>
      <c r="K261" s="16"/>
      <c r="L261" s="10"/>
      <c r="M261" s="10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>
      <c r="A262" s="11"/>
      <c r="B262" s="11"/>
      <c r="C262" s="10"/>
      <c r="D262" s="10"/>
      <c r="E262" s="1"/>
      <c r="F262" s="15"/>
      <c r="G262" s="4"/>
      <c r="H262" s="5"/>
      <c r="I262" s="11"/>
      <c r="J262" s="6"/>
      <c r="K262" s="16"/>
      <c r="L262" s="10"/>
      <c r="M262" s="10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>
      <c r="A263" s="11"/>
      <c r="B263" s="11"/>
      <c r="C263" s="10"/>
      <c r="D263" s="10"/>
      <c r="E263" s="1"/>
      <c r="F263" s="15"/>
      <c r="G263" s="4"/>
      <c r="H263" s="5"/>
      <c r="I263" s="11"/>
      <c r="J263" s="6"/>
      <c r="K263" s="16"/>
      <c r="L263" s="10"/>
      <c r="M263" s="10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>
      <c r="A264" s="11"/>
      <c r="B264" s="11"/>
      <c r="C264" s="10"/>
      <c r="D264" s="10"/>
      <c r="E264" s="1"/>
      <c r="F264" s="15"/>
      <c r="G264" s="4"/>
      <c r="H264" s="5"/>
      <c r="I264" s="11"/>
      <c r="J264" s="6"/>
      <c r="K264" s="16"/>
      <c r="L264" s="10"/>
      <c r="M264" s="10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>
      <c r="A265" s="11"/>
      <c r="B265" s="11"/>
      <c r="C265" s="10"/>
      <c r="D265" s="10"/>
      <c r="E265" s="1"/>
      <c r="F265" s="15"/>
      <c r="G265" s="4"/>
      <c r="H265" s="5"/>
      <c r="I265" s="11"/>
      <c r="J265" s="6"/>
      <c r="K265" s="16"/>
      <c r="L265" s="10"/>
      <c r="M265" s="10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>
      <c r="A266" s="11"/>
      <c r="B266" s="11"/>
      <c r="C266" s="10"/>
      <c r="D266" s="10"/>
      <c r="E266" s="1"/>
      <c r="F266" s="15"/>
      <c r="G266" s="4"/>
      <c r="H266" s="5"/>
      <c r="I266" s="11"/>
      <c r="J266" s="6"/>
      <c r="K266" s="16"/>
      <c r="L266" s="10"/>
      <c r="M266" s="10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>
      <c r="A267" s="11"/>
      <c r="B267" s="11"/>
      <c r="C267" s="10"/>
      <c r="D267" s="10"/>
      <c r="E267" s="1"/>
      <c r="F267" s="15"/>
      <c r="G267" s="4"/>
      <c r="H267" s="5"/>
      <c r="I267" s="11"/>
      <c r="J267" s="6"/>
      <c r="K267" s="16"/>
      <c r="L267" s="10"/>
      <c r="M267" s="10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>
      <c r="A268" s="11"/>
      <c r="B268" s="11"/>
      <c r="C268" s="10"/>
      <c r="D268" s="10"/>
      <c r="E268" s="1"/>
      <c r="F268" s="15"/>
      <c r="G268" s="4"/>
      <c r="H268" s="5"/>
      <c r="I268" s="11"/>
      <c r="J268" s="6"/>
      <c r="K268" s="16"/>
      <c r="L268" s="10"/>
      <c r="M268" s="10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>
      <c r="A269" s="11"/>
      <c r="B269" s="11"/>
      <c r="C269" s="10"/>
      <c r="D269" s="10"/>
      <c r="E269" s="1"/>
      <c r="F269" s="15"/>
      <c r="G269" s="4"/>
      <c r="H269" s="5"/>
      <c r="I269" s="11"/>
      <c r="J269" s="6"/>
      <c r="K269" s="16"/>
      <c r="L269" s="10"/>
      <c r="M269" s="10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>
      <c r="A270" s="11"/>
      <c r="B270" s="11"/>
      <c r="C270" s="10"/>
      <c r="D270" s="10"/>
      <c r="E270" s="1"/>
      <c r="F270" s="15"/>
      <c r="G270" s="4"/>
      <c r="H270" s="5"/>
      <c r="I270" s="11"/>
      <c r="J270" s="6"/>
      <c r="K270" s="16"/>
      <c r="L270" s="10"/>
      <c r="M270" s="10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>
      <c r="A271" s="11"/>
      <c r="B271" s="11"/>
      <c r="C271" s="10"/>
      <c r="D271" s="10"/>
      <c r="E271" s="1"/>
      <c r="F271" s="15"/>
      <c r="G271" s="4"/>
      <c r="H271" s="5"/>
      <c r="I271" s="11"/>
      <c r="J271" s="6"/>
      <c r="K271" s="16"/>
      <c r="L271" s="10"/>
      <c r="M271" s="10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>
      <c r="A272" s="11"/>
      <c r="B272" s="11"/>
      <c r="C272" s="10"/>
      <c r="D272" s="10"/>
      <c r="E272" s="1"/>
      <c r="F272" s="15"/>
      <c r="G272" s="4"/>
      <c r="H272" s="5"/>
      <c r="I272" s="11"/>
      <c r="J272" s="6"/>
      <c r="K272" s="16"/>
      <c r="L272" s="10"/>
      <c r="M272" s="10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>
      <c r="A273" s="11"/>
      <c r="B273" s="11"/>
      <c r="C273" s="10"/>
      <c r="D273" s="10"/>
      <c r="E273" s="1"/>
      <c r="F273" s="15"/>
      <c r="G273" s="4"/>
      <c r="H273" s="5"/>
      <c r="I273" s="11"/>
      <c r="J273" s="6"/>
      <c r="K273" s="16"/>
      <c r="L273" s="10"/>
      <c r="M273" s="10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>
      <c r="A274" s="11"/>
      <c r="B274" s="11"/>
      <c r="C274" s="10"/>
      <c r="D274" s="10"/>
      <c r="E274" s="1"/>
      <c r="F274" s="15"/>
      <c r="G274" s="4"/>
      <c r="H274" s="5"/>
      <c r="I274" s="11"/>
      <c r="J274" s="6"/>
      <c r="K274" s="16"/>
      <c r="L274" s="10"/>
      <c r="M274" s="10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>
      <c r="A275" s="11"/>
      <c r="B275" s="11"/>
      <c r="C275" s="10"/>
      <c r="D275" s="10"/>
      <c r="E275" s="1"/>
      <c r="F275" s="15"/>
      <c r="G275" s="4"/>
      <c r="H275" s="5"/>
      <c r="I275" s="11"/>
      <c r="J275" s="6"/>
      <c r="K275" s="16"/>
      <c r="L275" s="10"/>
      <c r="M275" s="10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>
      <c r="A276" s="11"/>
      <c r="B276" s="11"/>
      <c r="C276" s="10"/>
      <c r="D276" s="10"/>
      <c r="E276" s="1"/>
      <c r="F276" s="15"/>
      <c r="G276" s="4"/>
      <c r="H276" s="5"/>
      <c r="I276" s="11"/>
      <c r="J276" s="6"/>
      <c r="K276" s="16"/>
      <c r="L276" s="10"/>
      <c r="M276" s="10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>
      <c r="A277" s="11"/>
      <c r="B277" s="11"/>
      <c r="C277" s="10"/>
      <c r="D277" s="10"/>
      <c r="E277" s="1"/>
      <c r="F277" s="15"/>
      <c r="G277" s="4"/>
      <c r="H277" s="5"/>
      <c r="I277" s="11"/>
      <c r="J277" s="6"/>
      <c r="K277" s="16"/>
      <c r="L277" s="10"/>
      <c r="M277" s="10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>
      <c r="A278" s="11"/>
      <c r="B278" s="11"/>
      <c r="C278" s="10"/>
      <c r="D278" s="10"/>
      <c r="E278" s="1"/>
      <c r="F278" s="15"/>
      <c r="G278" s="4"/>
      <c r="H278" s="5"/>
      <c r="I278" s="11"/>
      <c r="J278" s="6"/>
      <c r="K278" s="16"/>
      <c r="L278" s="10"/>
      <c r="M278" s="10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>
      <c r="A279" s="11"/>
      <c r="B279" s="11"/>
      <c r="C279" s="10"/>
      <c r="D279" s="10"/>
      <c r="E279" s="1"/>
      <c r="F279" s="15"/>
      <c r="G279" s="4"/>
      <c r="H279" s="5"/>
      <c r="I279" s="11"/>
      <c r="J279" s="6"/>
      <c r="K279" s="16"/>
      <c r="L279" s="10"/>
      <c r="M279" s="10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>
      <c r="A280" s="11"/>
      <c r="B280" s="11"/>
      <c r="C280" s="10"/>
      <c r="D280" s="10"/>
      <c r="E280" s="1"/>
      <c r="F280" s="15"/>
      <c r="G280" s="4"/>
      <c r="H280" s="5"/>
      <c r="I280" s="11"/>
      <c r="J280" s="6"/>
      <c r="K280" s="16"/>
      <c r="L280" s="10"/>
      <c r="M280" s="10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>
      <c r="A281" s="11"/>
      <c r="B281" s="11"/>
      <c r="C281" s="10"/>
      <c r="D281" s="10"/>
      <c r="E281" s="1"/>
      <c r="F281" s="15"/>
      <c r="G281" s="4"/>
      <c r="H281" s="5"/>
      <c r="I281" s="11"/>
      <c r="J281" s="6"/>
      <c r="K281" s="16"/>
      <c r="L281" s="10"/>
      <c r="M281" s="10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>
      <c r="A282" s="11"/>
      <c r="B282" s="11"/>
      <c r="C282" s="10"/>
      <c r="D282" s="10"/>
      <c r="E282" s="1"/>
      <c r="F282" s="15"/>
      <c r="G282" s="4"/>
      <c r="H282" s="5"/>
      <c r="I282" s="11"/>
      <c r="J282" s="6"/>
      <c r="K282" s="16"/>
      <c r="L282" s="10"/>
      <c r="M282" s="10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>
      <c r="A283" s="11"/>
      <c r="B283" s="11"/>
      <c r="C283" s="10"/>
      <c r="D283" s="10"/>
      <c r="E283" s="1"/>
      <c r="F283" s="15"/>
      <c r="G283" s="4"/>
      <c r="H283" s="5"/>
      <c r="I283" s="11"/>
      <c r="J283" s="6"/>
      <c r="K283" s="16"/>
      <c r="L283" s="10"/>
      <c r="M283" s="10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>
      <c r="A284" s="11"/>
      <c r="B284" s="11"/>
      <c r="C284" s="10"/>
      <c r="D284" s="10"/>
      <c r="E284" s="1"/>
      <c r="F284" s="15"/>
      <c r="G284" s="4"/>
      <c r="H284" s="5"/>
      <c r="I284" s="11"/>
      <c r="J284" s="6"/>
      <c r="K284" s="16"/>
      <c r="L284" s="10"/>
      <c r="M284" s="10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>
      <c r="A285" s="11"/>
      <c r="B285" s="11"/>
      <c r="C285" s="10"/>
      <c r="D285" s="10"/>
      <c r="E285" s="1"/>
      <c r="F285" s="15"/>
      <c r="G285" s="4"/>
      <c r="H285" s="5"/>
      <c r="I285" s="11"/>
      <c r="J285" s="6"/>
      <c r="K285" s="16"/>
      <c r="L285" s="10"/>
      <c r="M285" s="10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>
      <c r="A286" s="11"/>
      <c r="B286" s="11"/>
      <c r="C286" s="10"/>
      <c r="D286" s="10"/>
      <c r="E286" s="1"/>
      <c r="F286" s="15"/>
      <c r="G286" s="4"/>
      <c r="H286" s="5"/>
      <c r="I286" s="11"/>
      <c r="J286" s="6"/>
      <c r="K286" s="16"/>
      <c r="L286" s="10"/>
      <c r="M286" s="10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>
      <c r="A287" s="11"/>
      <c r="B287" s="11"/>
      <c r="C287" s="10"/>
      <c r="D287" s="10"/>
      <c r="E287" s="1"/>
      <c r="F287" s="15"/>
      <c r="G287" s="4"/>
      <c r="H287" s="5"/>
      <c r="I287" s="11"/>
      <c r="J287" s="6"/>
      <c r="K287" s="16"/>
      <c r="L287" s="10"/>
      <c r="M287" s="10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>
      <c r="A288" s="11"/>
      <c r="B288" s="11"/>
      <c r="C288" s="10"/>
      <c r="D288" s="10"/>
      <c r="E288" s="1"/>
      <c r="F288" s="15"/>
      <c r="G288" s="4"/>
      <c r="H288" s="5"/>
      <c r="I288" s="11"/>
      <c r="J288" s="6"/>
      <c r="K288" s="16"/>
      <c r="L288" s="10"/>
      <c r="M288" s="10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>
      <c r="A289" s="11"/>
      <c r="B289" s="11"/>
      <c r="C289" s="10"/>
      <c r="D289" s="10"/>
      <c r="E289" s="1"/>
      <c r="F289" s="15"/>
      <c r="G289" s="4"/>
      <c r="H289" s="5"/>
      <c r="I289" s="11"/>
      <c r="J289" s="6"/>
      <c r="K289" s="16"/>
      <c r="L289" s="10"/>
      <c r="M289" s="10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>
      <c r="A290" s="11"/>
      <c r="B290" s="11"/>
      <c r="C290" s="10"/>
      <c r="D290" s="10"/>
      <c r="E290" s="1"/>
      <c r="F290" s="15"/>
      <c r="G290" s="4"/>
      <c r="H290" s="5"/>
      <c r="I290" s="11"/>
      <c r="J290" s="6"/>
      <c r="K290" s="16"/>
      <c r="L290" s="10"/>
      <c r="M290" s="10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>
      <c r="A291" s="11"/>
      <c r="B291" s="11"/>
      <c r="C291" s="10"/>
      <c r="D291" s="10"/>
      <c r="E291" s="1"/>
      <c r="F291" s="15"/>
      <c r="G291" s="4"/>
      <c r="H291" s="5"/>
      <c r="I291" s="11"/>
      <c r="J291" s="6"/>
      <c r="K291" s="16"/>
      <c r="L291" s="10"/>
      <c r="M291" s="10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>
      <c r="A292" s="11"/>
      <c r="B292" s="11"/>
      <c r="C292" s="10"/>
      <c r="D292" s="10"/>
      <c r="E292" s="1"/>
      <c r="F292" s="15"/>
      <c r="G292" s="4"/>
      <c r="H292" s="5"/>
      <c r="I292" s="11"/>
      <c r="J292" s="6"/>
      <c r="K292" s="16"/>
      <c r="L292" s="10"/>
      <c r="M292" s="10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>
      <c r="A293" s="11"/>
      <c r="B293" s="11"/>
      <c r="C293" s="10"/>
      <c r="D293" s="10"/>
      <c r="E293" s="1"/>
      <c r="F293" s="15"/>
      <c r="G293" s="4"/>
      <c r="H293" s="5"/>
      <c r="I293" s="11"/>
      <c r="J293" s="6"/>
      <c r="K293" s="16"/>
      <c r="L293" s="10"/>
      <c r="M293" s="10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>
      <c r="A294" s="11"/>
      <c r="B294" s="11"/>
      <c r="C294" s="10"/>
      <c r="D294" s="10"/>
      <c r="E294" s="1"/>
      <c r="F294" s="15"/>
      <c r="G294" s="4"/>
      <c r="H294" s="5"/>
      <c r="I294" s="11"/>
      <c r="J294" s="6"/>
      <c r="K294" s="16"/>
      <c r="L294" s="10"/>
      <c r="M294" s="10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>
      <c r="A295" s="11"/>
      <c r="B295" s="11"/>
      <c r="C295" s="10"/>
      <c r="D295" s="10"/>
      <c r="E295" s="1"/>
      <c r="F295" s="15"/>
      <c r="G295" s="4"/>
      <c r="H295" s="5"/>
      <c r="I295" s="11"/>
      <c r="J295" s="6"/>
      <c r="K295" s="16"/>
      <c r="L295" s="10"/>
      <c r="M295" s="10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>
      <c r="A296" s="11"/>
      <c r="B296" s="11"/>
      <c r="C296" s="10"/>
      <c r="D296" s="10"/>
      <c r="E296" s="1"/>
      <c r="F296" s="15"/>
      <c r="G296" s="4"/>
      <c r="H296" s="5"/>
      <c r="I296" s="11"/>
      <c r="J296" s="6"/>
      <c r="K296" s="16"/>
      <c r="L296" s="10"/>
      <c r="M296" s="10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>
      <c r="A297" s="11"/>
      <c r="B297" s="11"/>
      <c r="C297" s="10"/>
      <c r="D297" s="10"/>
      <c r="E297" s="1"/>
      <c r="F297" s="15"/>
      <c r="G297" s="4"/>
      <c r="H297" s="5"/>
      <c r="I297" s="11"/>
      <c r="J297" s="6"/>
      <c r="K297" s="16"/>
      <c r="L297" s="10"/>
      <c r="M297" s="10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>
      <c r="A298" s="11"/>
      <c r="B298" s="11"/>
      <c r="C298" s="10"/>
      <c r="D298" s="10"/>
      <c r="E298" s="1"/>
      <c r="F298" s="15"/>
      <c r="G298" s="4"/>
      <c r="H298" s="5"/>
      <c r="I298" s="11"/>
      <c r="J298" s="6"/>
      <c r="K298" s="16"/>
      <c r="L298" s="10"/>
      <c r="M298" s="10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>
      <c r="A299" s="11"/>
      <c r="B299" s="11"/>
      <c r="C299" s="10"/>
      <c r="D299" s="10"/>
      <c r="E299" s="1"/>
      <c r="F299" s="15"/>
      <c r="G299" s="4"/>
      <c r="H299" s="5"/>
      <c r="I299" s="11"/>
      <c r="J299" s="6"/>
      <c r="K299" s="16"/>
      <c r="L299" s="10"/>
      <c r="M299" s="10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>
      <c r="A300" s="11"/>
      <c r="B300" s="11"/>
      <c r="C300" s="10"/>
      <c r="D300" s="10"/>
      <c r="E300" s="1"/>
      <c r="F300" s="15"/>
      <c r="G300" s="4"/>
      <c r="H300" s="5"/>
      <c r="I300" s="11"/>
      <c r="J300" s="6"/>
      <c r="K300" s="16"/>
      <c r="L300" s="10"/>
      <c r="M300" s="10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>
      <c r="A301" s="11"/>
      <c r="B301" s="11"/>
      <c r="C301" s="10"/>
      <c r="D301" s="10"/>
      <c r="E301" s="1"/>
      <c r="F301" s="15"/>
      <c r="G301" s="4"/>
      <c r="H301" s="5"/>
      <c r="I301" s="11"/>
      <c r="J301" s="6"/>
      <c r="K301" s="16"/>
      <c r="L301" s="10"/>
      <c r="M301" s="10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>
      <c r="A302" s="11"/>
      <c r="B302" s="11"/>
      <c r="C302" s="10"/>
      <c r="D302" s="10"/>
      <c r="E302" s="1"/>
      <c r="F302" s="15"/>
      <c r="G302" s="4"/>
      <c r="H302" s="5"/>
      <c r="I302" s="11"/>
      <c r="J302" s="6"/>
      <c r="K302" s="16"/>
      <c r="L302" s="10"/>
      <c r="M302" s="10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>
      <c r="A303" s="11"/>
      <c r="B303" s="11"/>
      <c r="C303" s="10"/>
      <c r="D303" s="10"/>
      <c r="E303" s="1"/>
      <c r="F303" s="15"/>
      <c r="G303" s="4"/>
      <c r="H303" s="5"/>
      <c r="I303" s="11"/>
      <c r="J303" s="6"/>
      <c r="K303" s="16"/>
      <c r="L303" s="10"/>
      <c r="M303" s="10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>
      <c r="A304" s="11"/>
      <c r="B304" s="11"/>
      <c r="C304" s="10"/>
      <c r="D304" s="10"/>
      <c r="E304" s="1"/>
      <c r="F304" s="15"/>
      <c r="G304" s="4"/>
      <c r="H304" s="5"/>
      <c r="I304" s="11"/>
      <c r="J304" s="6"/>
      <c r="K304" s="16"/>
      <c r="L304" s="10"/>
      <c r="M304" s="10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>
      <c r="A305" s="11"/>
      <c r="B305" s="11"/>
      <c r="C305" s="10"/>
      <c r="D305" s="10"/>
      <c r="E305" s="1"/>
      <c r="F305" s="15"/>
      <c r="G305" s="4"/>
      <c r="H305" s="5"/>
      <c r="I305" s="11"/>
      <c r="J305" s="6"/>
      <c r="K305" s="16"/>
      <c r="L305" s="10"/>
      <c r="M305" s="10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>
      <c r="A306" s="11"/>
      <c r="B306" s="11"/>
      <c r="C306" s="10"/>
      <c r="D306" s="10"/>
      <c r="E306" s="1"/>
      <c r="F306" s="15"/>
      <c r="G306" s="4"/>
      <c r="H306" s="5"/>
      <c r="I306" s="11"/>
      <c r="J306" s="6"/>
      <c r="K306" s="16"/>
      <c r="L306" s="10"/>
      <c r="M306" s="10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>
      <c r="A307" s="11"/>
      <c r="B307" s="11"/>
      <c r="C307" s="10"/>
      <c r="D307" s="10"/>
      <c r="E307" s="1"/>
      <c r="F307" s="15"/>
      <c r="G307" s="4"/>
      <c r="H307" s="5"/>
      <c r="I307" s="11"/>
      <c r="J307" s="6"/>
      <c r="K307" s="16"/>
      <c r="L307" s="10"/>
      <c r="M307" s="10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>
      <c r="A308" s="11"/>
      <c r="B308" s="11"/>
      <c r="C308" s="10"/>
      <c r="D308" s="10"/>
      <c r="E308" s="1"/>
      <c r="F308" s="15"/>
      <c r="G308" s="4"/>
      <c r="H308" s="5"/>
      <c r="I308" s="11"/>
      <c r="J308" s="6"/>
      <c r="K308" s="16"/>
      <c r="L308" s="10"/>
      <c r="M308" s="10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>
      <c r="A309" s="11"/>
      <c r="B309" s="11"/>
      <c r="C309" s="10"/>
      <c r="D309" s="10"/>
      <c r="E309" s="1"/>
      <c r="F309" s="15"/>
      <c r="G309" s="4"/>
      <c r="H309" s="5"/>
      <c r="I309" s="11"/>
      <c r="J309" s="6"/>
      <c r="K309" s="16"/>
      <c r="L309" s="10"/>
      <c r="M309" s="10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>
      <c r="A310" s="11"/>
      <c r="B310" s="11"/>
      <c r="C310" s="10"/>
      <c r="D310" s="10"/>
      <c r="E310" s="1"/>
      <c r="F310" s="15"/>
      <c r="G310" s="4"/>
      <c r="H310" s="5"/>
      <c r="I310" s="11"/>
      <c r="J310" s="6"/>
      <c r="K310" s="16"/>
      <c r="L310" s="10"/>
      <c r="M310" s="10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>
      <c r="A311" s="11"/>
      <c r="B311" s="11"/>
      <c r="C311" s="10"/>
      <c r="D311" s="10"/>
      <c r="E311" s="1"/>
      <c r="F311" s="15"/>
      <c r="G311" s="4"/>
      <c r="H311" s="5"/>
      <c r="I311" s="11"/>
      <c r="J311" s="6"/>
      <c r="K311" s="16"/>
      <c r="L311" s="10"/>
      <c r="M311" s="10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>
      <c r="A312" s="11"/>
      <c r="B312" s="11"/>
      <c r="C312" s="10"/>
      <c r="D312" s="10"/>
      <c r="E312" s="1"/>
      <c r="F312" s="15"/>
      <c r="G312" s="4"/>
      <c r="H312" s="5"/>
      <c r="I312" s="11"/>
      <c r="J312" s="6"/>
      <c r="K312" s="16"/>
      <c r="L312" s="10"/>
      <c r="M312" s="10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>
      <c r="A313" s="11"/>
      <c r="B313" s="11"/>
      <c r="C313" s="10"/>
      <c r="D313" s="10"/>
      <c r="E313" s="1"/>
      <c r="F313" s="15"/>
      <c r="G313" s="4"/>
      <c r="H313" s="5"/>
      <c r="I313" s="11"/>
      <c r="J313" s="6"/>
      <c r="K313" s="16"/>
      <c r="L313" s="10"/>
      <c r="M313" s="10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>
      <c r="A314" s="11"/>
      <c r="B314" s="11"/>
      <c r="C314" s="10"/>
      <c r="D314" s="10"/>
      <c r="E314" s="1"/>
      <c r="F314" s="15"/>
      <c r="G314" s="4"/>
      <c r="H314" s="5"/>
      <c r="I314" s="11"/>
      <c r="J314" s="6"/>
      <c r="K314" s="16"/>
      <c r="L314" s="10"/>
      <c r="M314" s="10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>
      <c r="A315" s="11"/>
      <c r="B315" s="11"/>
      <c r="C315" s="10"/>
      <c r="D315" s="10"/>
      <c r="E315" s="1"/>
      <c r="F315" s="15"/>
      <c r="G315" s="4"/>
      <c r="H315" s="5"/>
      <c r="I315" s="11"/>
      <c r="J315" s="6"/>
      <c r="K315" s="16"/>
      <c r="L315" s="10"/>
      <c r="M315" s="10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>
      <c r="A316" s="11"/>
      <c r="B316" s="11"/>
      <c r="C316" s="10"/>
      <c r="D316" s="10"/>
      <c r="E316" s="1"/>
      <c r="F316" s="15"/>
      <c r="G316" s="4"/>
      <c r="H316" s="5"/>
      <c r="I316" s="11"/>
      <c r="J316" s="6"/>
      <c r="K316" s="16"/>
      <c r="L316" s="10"/>
      <c r="M316" s="10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>
      <c r="A317" s="11"/>
      <c r="B317" s="11"/>
      <c r="C317" s="10"/>
      <c r="D317" s="10"/>
      <c r="E317" s="1"/>
      <c r="F317" s="15"/>
      <c r="G317" s="4"/>
      <c r="H317" s="5"/>
      <c r="I317" s="11"/>
      <c r="J317" s="6"/>
      <c r="K317" s="16"/>
      <c r="L317" s="10"/>
      <c r="M317" s="10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>
      <c r="A318" s="11"/>
      <c r="B318" s="11"/>
      <c r="C318" s="10"/>
      <c r="D318" s="10"/>
      <c r="E318" s="1"/>
      <c r="F318" s="15"/>
      <c r="G318" s="4"/>
      <c r="H318" s="5"/>
      <c r="I318" s="11"/>
      <c r="J318" s="6"/>
      <c r="K318" s="16"/>
      <c r="L318" s="10"/>
      <c r="M318" s="10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>
      <c r="A319" s="11"/>
      <c r="B319" s="11"/>
      <c r="C319" s="10"/>
      <c r="D319" s="10"/>
      <c r="E319" s="1"/>
      <c r="F319" s="15"/>
      <c r="G319" s="4"/>
      <c r="H319" s="5"/>
      <c r="I319" s="11"/>
      <c r="J319" s="6"/>
      <c r="K319" s="16"/>
      <c r="L319" s="10"/>
      <c r="M319" s="10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>
      <c r="A320" s="11"/>
      <c r="B320" s="11"/>
      <c r="C320" s="10"/>
      <c r="D320" s="10"/>
      <c r="E320" s="1"/>
      <c r="F320" s="15"/>
      <c r="G320" s="4"/>
      <c r="H320" s="5"/>
      <c r="I320" s="11"/>
      <c r="J320" s="6"/>
      <c r="K320" s="16"/>
      <c r="L320" s="10"/>
      <c r="M320" s="10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>
      <c r="A321" s="11"/>
      <c r="B321" s="11"/>
      <c r="C321" s="10"/>
      <c r="D321" s="10"/>
      <c r="E321" s="1"/>
      <c r="F321" s="15"/>
      <c r="G321" s="4"/>
      <c r="H321" s="5"/>
      <c r="I321" s="11"/>
      <c r="J321" s="6"/>
      <c r="K321" s="16"/>
      <c r="L321" s="10"/>
      <c r="M321" s="10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>
      <c r="A322" s="11"/>
      <c r="B322" s="11"/>
      <c r="C322" s="10"/>
      <c r="D322" s="10"/>
      <c r="E322" s="1"/>
      <c r="F322" s="15"/>
      <c r="G322" s="4"/>
      <c r="H322" s="5"/>
      <c r="I322" s="11"/>
      <c r="J322" s="6"/>
      <c r="K322" s="16"/>
      <c r="L322" s="10"/>
      <c r="M322" s="10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>
      <c r="A323" s="11"/>
      <c r="B323" s="11"/>
      <c r="C323" s="10"/>
      <c r="D323" s="10"/>
      <c r="E323" s="1"/>
      <c r="F323" s="15"/>
      <c r="G323" s="4"/>
      <c r="H323" s="5"/>
      <c r="I323" s="11"/>
      <c r="J323" s="6"/>
      <c r="K323" s="16"/>
      <c r="L323" s="10"/>
      <c r="M323" s="10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>
      <c r="A324" s="11"/>
      <c r="B324" s="11"/>
      <c r="C324" s="10"/>
      <c r="D324" s="10"/>
      <c r="E324" s="1"/>
      <c r="F324" s="15"/>
      <c r="G324" s="4"/>
      <c r="H324" s="5"/>
      <c r="I324" s="11"/>
      <c r="J324" s="6"/>
      <c r="K324" s="16"/>
      <c r="L324" s="10"/>
      <c r="M324" s="10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>
      <c r="A325" s="11"/>
      <c r="B325" s="11"/>
      <c r="C325" s="10"/>
      <c r="D325" s="10"/>
      <c r="E325" s="1"/>
      <c r="F325" s="15"/>
      <c r="G325" s="4"/>
      <c r="H325" s="5"/>
      <c r="I325" s="11"/>
      <c r="J325" s="6"/>
      <c r="K325" s="16"/>
      <c r="L325" s="10"/>
      <c r="M325" s="10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>
      <c r="A326" s="11"/>
      <c r="B326" s="11"/>
      <c r="C326" s="10"/>
      <c r="D326" s="10"/>
      <c r="E326" s="1"/>
      <c r="F326" s="15"/>
      <c r="G326" s="4"/>
      <c r="H326" s="5"/>
      <c r="I326" s="11"/>
      <c r="J326" s="6"/>
      <c r="K326" s="16"/>
      <c r="L326" s="10"/>
      <c r="M326" s="10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>
      <c r="A327" s="11"/>
      <c r="B327" s="11"/>
      <c r="C327" s="10"/>
      <c r="D327" s="10"/>
      <c r="E327" s="1"/>
      <c r="F327" s="15"/>
      <c r="G327" s="4"/>
      <c r="H327" s="5"/>
      <c r="I327" s="11"/>
      <c r="J327" s="6"/>
      <c r="K327" s="16"/>
      <c r="L327" s="10"/>
      <c r="M327" s="10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>
      <c r="A328" s="11"/>
      <c r="B328" s="11"/>
      <c r="C328" s="10"/>
      <c r="D328" s="10"/>
      <c r="E328" s="1"/>
      <c r="F328" s="15"/>
      <c r="G328" s="4"/>
      <c r="H328" s="5"/>
      <c r="I328" s="11"/>
      <c r="J328" s="6"/>
      <c r="K328" s="16"/>
      <c r="L328" s="10"/>
      <c r="M328" s="10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>
      <c r="A329" s="11"/>
      <c r="B329" s="11"/>
      <c r="C329" s="10"/>
      <c r="D329" s="10"/>
      <c r="E329" s="1"/>
      <c r="F329" s="15"/>
      <c r="G329" s="4"/>
      <c r="H329" s="5"/>
      <c r="I329" s="11"/>
      <c r="J329" s="6"/>
      <c r="K329" s="16"/>
      <c r="L329" s="10"/>
      <c r="M329" s="10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>
      <c r="A330" s="11"/>
      <c r="B330" s="11"/>
      <c r="C330" s="10"/>
      <c r="D330" s="10"/>
      <c r="E330" s="1"/>
      <c r="F330" s="15"/>
      <c r="G330" s="4"/>
      <c r="H330" s="5"/>
      <c r="I330" s="11"/>
      <c r="J330" s="6"/>
      <c r="K330" s="16"/>
      <c r="L330" s="10"/>
      <c r="M330" s="10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>
      <c r="A331" s="11"/>
      <c r="B331" s="11"/>
      <c r="C331" s="10"/>
      <c r="D331" s="10"/>
      <c r="E331" s="1"/>
      <c r="F331" s="15"/>
      <c r="G331" s="4"/>
      <c r="H331" s="5"/>
      <c r="I331" s="11"/>
      <c r="J331" s="6"/>
      <c r="K331" s="16"/>
      <c r="L331" s="10"/>
      <c r="M331" s="10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>
      <c r="A332" s="11"/>
      <c r="B332" s="11"/>
      <c r="C332" s="10"/>
      <c r="D332" s="10"/>
      <c r="E332" s="1"/>
      <c r="F332" s="15"/>
      <c r="G332" s="4"/>
      <c r="H332" s="5"/>
      <c r="I332" s="11"/>
      <c r="J332" s="6"/>
      <c r="K332" s="16"/>
      <c r="L332" s="10"/>
      <c r="M332" s="10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>
      <c r="A333" s="11"/>
      <c r="B333" s="11"/>
      <c r="C333" s="10"/>
      <c r="D333" s="10"/>
      <c r="E333" s="1"/>
      <c r="F333" s="15"/>
      <c r="G333" s="4"/>
      <c r="H333" s="5"/>
      <c r="I333" s="11"/>
      <c r="J333" s="6"/>
      <c r="K333" s="16"/>
      <c r="L333" s="10"/>
      <c r="M333" s="10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>
      <c r="A334" s="11"/>
      <c r="B334" s="11"/>
      <c r="C334" s="10"/>
      <c r="D334" s="10"/>
      <c r="E334" s="1"/>
      <c r="F334" s="15"/>
      <c r="G334" s="4"/>
      <c r="H334" s="5"/>
      <c r="I334" s="11"/>
      <c r="J334" s="6"/>
      <c r="K334" s="16"/>
      <c r="L334" s="10"/>
      <c r="M334" s="10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>
      <c r="A335" s="11"/>
      <c r="B335" s="11"/>
      <c r="C335" s="10"/>
      <c r="D335" s="10"/>
      <c r="E335" s="1"/>
      <c r="F335" s="15"/>
      <c r="G335" s="4"/>
      <c r="H335" s="5"/>
      <c r="I335" s="11"/>
      <c r="J335" s="6"/>
      <c r="K335" s="16"/>
      <c r="L335" s="10"/>
      <c r="M335" s="10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>
      <c r="A336" s="11"/>
      <c r="B336" s="11"/>
      <c r="C336" s="10"/>
      <c r="D336" s="10"/>
      <c r="E336" s="1"/>
      <c r="F336" s="15"/>
      <c r="G336" s="4"/>
      <c r="H336" s="5"/>
      <c r="I336" s="11"/>
      <c r="J336" s="6"/>
      <c r="K336" s="16"/>
      <c r="L336" s="10"/>
      <c r="M336" s="10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>
      <c r="A337" s="11"/>
      <c r="B337" s="11"/>
      <c r="C337" s="10"/>
      <c r="D337" s="10"/>
      <c r="E337" s="1"/>
      <c r="F337" s="15"/>
      <c r="G337" s="4"/>
      <c r="H337" s="5"/>
      <c r="I337" s="11"/>
      <c r="J337" s="6"/>
      <c r="K337" s="16"/>
      <c r="L337" s="10"/>
      <c r="M337" s="10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>
      <c r="A338" s="11"/>
      <c r="B338" s="11"/>
      <c r="C338" s="10"/>
      <c r="D338" s="10"/>
      <c r="E338" s="1"/>
      <c r="F338" s="15"/>
      <c r="G338" s="4"/>
      <c r="H338" s="5"/>
      <c r="I338" s="11"/>
      <c r="J338" s="6"/>
      <c r="K338" s="16"/>
      <c r="L338" s="10"/>
      <c r="M338" s="10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>
      <c r="A339" s="11"/>
      <c r="B339" s="11"/>
      <c r="C339" s="10"/>
      <c r="D339" s="10"/>
      <c r="E339" s="1"/>
      <c r="F339" s="15"/>
      <c r="G339" s="4"/>
      <c r="H339" s="5"/>
      <c r="I339" s="11"/>
      <c r="J339" s="6"/>
      <c r="K339" s="16"/>
      <c r="L339" s="10"/>
      <c r="M339" s="10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>
      <c r="A340" s="11"/>
      <c r="B340" s="11"/>
      <c r="C340" s="10"/>
      <c r="D340" s="10"/>
      <c r="E340" s="1"/>
      <c r="F340" s="15"/>
      <c r="G340" s="4"/>
      <c r="H340" s="5"/>
      <c r="I340" s="11"/>
      <c r="J340" s="6"/>
      <c r="K340" s="16"/>
      <c r="L340" s="10"/>
      <c r="M340" s="10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>
      <c r="A341" s="11"/>
      <c r="B341" s="11"/>
      <c r="C341" s="10"/>
      <c r="D341" s="10"/>
      <c r="E341" s="1"/>
      <c r="F341" s="15"/>
      <c r="G341" s="4"/>
      <c r="H341" s="5"/>
      <c r="I341" s="11"/>
      <c r="J341" s="6"/>
      <c r="K341" s="16"/>
      <c r="L341" s="10"/>
      <c r="M341" s="10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>
      <c r="A342" s="11"/>
      <c r="B342" s="11"/>
      <c r="C342" s="10"/>
      <c r="D342" s="10"/>
      <c r="E342" s="1"/>
      <c r="F342" s="15"/>
      <c r="G342" s="4"/>
      <c r="H342" s="5"/>
      <c r="I342" s="11"/>
      <c r="J342" s="6"/>
      <c r="K342" s="16"/>
      <c r="L342" s="10"/>
      <c r="M342" s="10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>
      <c r="A343" s="11"/>
      <c r="B343" s="11"/>
      <c r="C343" s="10"/>
      <c r="D343" s="10"/>
      <c r="E343" s="1"/>
      <c r="F343" s="15"/>
      <c r="G343" s="4"/>
      <c r="H343" s="5"/>
      <c r="I343" s="11"/>
      <c r="J343" s="6"/>
      <c r="K343" s="16"/>
      <c r="L343" s="10"/>
      <c r="M343" s="10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>
      <c r="A344" s="11"/>
      <c r="B344" s="11"/>
      <c r="C344" s="10"/>
      <c r="D344" s="10"/>
      <c r="E344" s="1"/>
      <c r="F344" s="15"/>
      <c r="G344" s="4"/>
      <c r="H344" s="5"/>
      <c r="I344" s="11"/>
      <c r="J344" s="6"/>
      <c r="K344" s="16"/>
      <c r="L344" s="10"/>
      <c r="M344" s="10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>
      <c r="A345" s="11"/>
      <c r="B345" s="11"/>
      <c r="C345" s="10"/>
      <c r="D345" s="10"/>
      <c r="E345" s="1"/>
      <c r="F345" s="15"/>
      <c r="G345" s="4"/>
      <c r="H345" s="5"/>
      <c r="I345" s="11"/>
      <c r="J345" s="6"/>
      <c r="K345" s="16"/>
      <c r="L345" s="10"/>
      <c r="M345" s="10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>
      <c r="A346" s="11"/>
      <c r="B346" s="11"/>
      <c r="C346" s="10"/>
      <c r="D346" s="10"/>
      <c r="E346" s="1"/>
      <c r="F346" s="15"/>
      <c r="G346" s="4"/>
      <c r="H346" s="5"/>
      <c r="I346" s="11"/>
      <c r="J346" s="6"/>
      <c r="K346" s="16"/>
      <c r="L346" s="10"/>
      <c r="M346" s="10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>
      <c r="A347" s="11"/>
      <c r="B347" s="11"/>
      <c r="C347" s="10"/>
      <c r="D347" s="10"/>
      <c r="E347" s="1"/>
      <c r="F347" s="15"/>
      <c r="G347" s="4"/>
      <c r="H347" s="5"/>
      <c r="I347" s="11"/>
      <c r="J347" s="6"/>
      <c r="K347" s="16"/>
      <c r="L347" s="10"/>
      <c r="M347" s="10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>
      <c r="A348" s="11"/>
      <c r="B348" s="11"/>
      <c r="C348" s="10"/>
      <c r="D348" s="10"/>
      <c r="E348" s="1"/>
      <c r="F348" s="15"/>
      <c r="G348" s="4"/>
      <c r="H348" s="5"/>
      <c r="I348" s="11"/>
      <c r="J348" s="6"/>
      <c r="K348" s="16"/>
      <c r="L348" s="10"/>
      <c r="M348" s="10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>
      <c r="A349" s="11"/>
      <c r="B349" s="11"/>
      <c r="C349" s="10"/>
      <c r="D349" s="10"/>
      <c r="E349" s="1"/>
      <c r="F349" s="15"/>
      <c r="G349" s="4"/>
      <c r="H349" s="5"/>
      <c r="I349" s="11"/>
      <c r="J349" s="6"/>
      <c r="K349" s="16"/>
      <c r="L349" s="10"/>
      <c r="M349" s="10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>
      <c r="A350" s="11"/>
      <c r="B350" s="11"/>
      <c r="C350" s="10"/>
      <c r="D350" s="10"/>
      <c r="E350" s="1"/>
      <c r="F350" s="15"/>
      <c r="G350" s="4"/>
      <c r="H350" s="5"/>
      <c r="I350" s="11"/>
      <c r="J350" s="6"/>
      <c r="K350" s="16"/>
      <c r="L350" s="10"/>
      <c r="M350" s="10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>
      <c r="A351" s="11"/>
      <c r="B351" s="11"/>
      <c r="C351" s="10"/>
      <c r="D351" s="10"/>
      <c r="E351" s="1"/>
      <c r="F351" s="15"/>
      <c r="G351" s="4"/>
      <c r="H351" s="5"/>
      <c r="I351" s="11"/>
      <c r="J351" s="6"/>
      <c r="K351" s="16"/>
      <c r="L351" s="10"/>
      <c r="M351" s="10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>
      <c r="A352" s="11"/>
      <c r="B352" s="11"/>
      <c r="C352" s="10"/>
      <c r="D352" s="10"/>
      <c r="E352" s="1"/>
      <c r="F352" s="15"/>
      <c r="G352" s="4"/>
      <c r="H352" s="5"/>
      <c r="I352" s="11"/>
      <c r="J352" s="6"/>
      <c r="K352" s="16"/>
      <c r="L352" s="10"/>
      <c r="M352" s="10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>
      <c r="A353" s="11"/>
      <c r="B353" s="11"/>
      <c r="C353" s="10"/>
      <c r="D353" s="10"/>
      <c r="E353" s="1"/>
      <c r="F353" s="15"/>
      <c r="G353" s="4"/>
      <c r="H353" s="5"/>
      <c r="I353" s="11"/>
      <c r="J353" s="6"/>
      <c r="K353" s="16"/>
      <c r="L353" s="10"/>
      <c r="M353" s="10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>
      <c r="A354" s="11"/>
      <c r="B354" s="11"/>
      <c r="C354" s="10"/>
      <c r="D354" s="10"/>
      <c r="E354" s="1"/>
      <c r="F354" s="15"/>
      <c r="G354" s="4"/>
      <c r="H354" s="5"/>
      <c r="I354" s="11"/>
      <c r="J354" s="6"/>
      <c r="K354" s="16"/>
      <c r="L354" s="10"/>
      <c r="M354" s="10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>
      <c r="A355" s="11"/>
      <c r="B355" s="11"/>
      <c r="C355" s="10"/>
      <c r="D355" s="10"/>
      <c r="E355" s="1"/>
      <c r="F355" s="15"/>
      <c r="G355" s="4"/>
      <c r="H355" s="5"/>
      <c r="I355" s="11"/>
      <c r="J355" s="6"/>
      <c r="K355" s="16"/>
      <c r="L355" s="10"/>
      <c r="M355" s="10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>
      <c r="A356" s="11"/>
      <c r="B356" s="11"/>
      <c r="C356" s="10"/>
      <c r="D356" s="10"/>
      <c r="E356" s="1"/>
      <c r="F356" s="15"/>
      <c r="G356" s="4"/>
      <c r="H356" s="5"/>
      <c r="I356" s="11"/>
      <c r="J356" s="6"/>
      <c r="K356" s="16"/>
      <c r="L356" s="10"/>
      <c r="M356" s="10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>
      <c r="A357" s="11"/>
      <c r="B357" s="11"/>
      <c r="C357" s="10"/>
      <c r="D357" s="10"/>
      <c r="E357" s="1"/>
      <c r="F357" s="15"/>
      <c r="G357" s="4"/>
      <c r="H357" s="5"/>
      <c r="I357" s="11"/>
      <c r="J357" s="6"/>
      <c r="K357" s="16"/>
      <c r="L357" s="10"/>
      <c r="M357" s="10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>
      <c r="A358" s="11"/>
      <c r="B358" s="11"/>
      <c r="C358" s="10"/>
      <c r="D358" s="10"/>
      <c r="E358" s="1"/>
      <c r="F358" s="15"/>
      <c r="G358" s="4"/>
      <c r="H358" s="5"/>
      <c r="I358" s="11"/>
      <c r="J358" s="6"/>
      <c r="K358" s="16"/>
      <c r="L358" s="10"/>
      <c r="M358" s="10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>
      <c r="A359" s="11"/>
      <c r="B359" s="11"/>
      <c r="C359" s="10"/>
      <c r="D359" s="10"/>
      <c r="E359" s="1"/>
      <c r="F359" s="15"/>
      <c r="G359" s="4"/>
      <c r="H359" s="5"/>
      <c r="I359" s="11"/>
      <c r="J359" s="6"/>
      <c r="K359" s="16"/>
      <c r="L359" s="10"/>
      <c r="M359" s="10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>
      <c r="A360" s="11"/>
      <c r="B360" s="11"/>
      <c r="C360" s="10"/>
      <c r="D360" s="10"/>
      <c r="E360" s="1"/>
      <c r="F360" s="15"/>
      <c r="G360" s="4"/>
      <c r="H360" s="5"/>
      <c r="I360" s="11"/>
      <c r="J360" s="6"/>
      <c r="K360" s="16"/>
      <c r="L360" s="10"/>
      <c r="M360" s="10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>
      <c r="A361" s="11"/>
      <c r="B361" s="11"/>
      <c r="C361" s="10"/>
      <c r="D361" s="10"/>
      <c r="E361" s="1"/>
      <c r="F361" s="15"/>
      <c r="G361" s="4"/>
      <c r="H361" s="5"/>
      <c r="I361" s="11"/>
      <c r="J361" s="6"/>
      <c r="K361" s="16"/>
      <c r="L361" s="10"/>
      <c r="M361" s="10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>
      <c r="A362" s="11"/>
      <c r="B362" s="11"/>
      <c r="C362" s="10"/>
      <c r="D362" s="10"/>
      <c r="E362" s="1"/>
      <c r="F362" s="15"/>
      <c r="G362" s="4"/>
      <c r="H362" s="5"/>
      <c r="I362" s="11"/>
      <c r="J362" s="6"/>
      <c r="K362" s="16"/>
      <c r="L362" s="10"/>
      <c r="M362" s="10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>
      <c r="A363" s="11"/>
      <c r="B363" s="11"/>
      <c r="C363" s="10"/>
      <c r="D363" s="10"/>
      <c r="E363" s="1"/>
      <c r="F363" s="15"/>
      <c r="G363" s="4"/>
      <c r="H363" s="5"/>
      <c r="I363" s="11"/>
      <c r="J363" s="6"/>
      <c r="K363" s="16"/>
      <c r="L363" s="10"/>
      <c r="M363" s="10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>
      <c r="A364" s="11"/>
      <c r="B364" s="11"/>
      <c r="C364" s="10"/>
      <c r="D364" s="10"/>
      <c r="E364" s="1"/>
      <c r="F364" s="15"/>
      <c r="G364" s="4"/>
      <c r="H364" s="5"/>
      <c r="I364" s="11"/>
      <c r="J364" s="6"/>
      <c r="K364" s="16"/>
      <c r="L364" s="10"/>
      <c r="M364" s="10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>
      <c r="A365" s="11"/>
      <c r="B365" s="11"/>
      <c r="C365" s="10"/>
      <c r="D365" s="10"/>
      <c r="E365" s="1"/>
      <c r="F365" s="15"/>
      <c r="G365" s="4"/>
      <c r="H365" s="5"/>
      <c r="I365" s="11"/>
      <c r="J365" s="6"/>
      <c r="K365" s="16"/>
      <c r="L365" s="10"/>
      <c r="M365" s="10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>
      <c r="A366" s="11"/>
      <c r="B366" s="11"/>
      <c r="C366" s="10"/>
      <c r="D366" s="10"/>
      <c r="E366" s="1"/>
      <c r="F366" s="15"/>
      <c r="G366" s="4"/>
      <c r="H366" s="5"/>
      <c r="I366" s="11"/>
      <c r="J366" s="6"/>
      <c r="K366" s="16"/>
      <c r="L366" s="10"/>
      <c r="M366" s="10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>
      <c r="A367" s="11"/>
      <c r="B367" s="11"/>
      <c r="C367" s="10"/>
      <c r="D367" s="10"/>
      <c r="E367" s="1"/>
      <c r="F367" s="15"/>
      <c r="G367" s="4"/>
      <c r="H367" s="5"/>
      <c r="I367" s="11"/>
      <c r="J367" s="6"/>
      <c r="K367" s="16"/>
      <c r="L367" s="10"/>
      <c r="M367" s="10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>
      <c r="A368" s="11"/>
      <c r="B368" s="11"/>
      <c r="C368" s="10"/>
      <c r="D368" s="10"/>
      <c r="E368" s="1"/>
      <c r="F368" s="15"/>
      <c r="G368" s="4"/>
      <c r="H368" s="5"/>
      <c r="I368" s="11"/>
      <c r="J368" s="6"/>
      <c r="K368" s="16"/>
      <c r="L368" s="10"/>
      <c r="M368" s="10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>
      <c r="A369" s="11"/>
      <c r="B369" s="11"/>
      <c r="C369" s="10"/>
      <c r="D369" s="10"/>
      <c r="E369" s="1"/>
      <c r="F369" s="15"/>
      <c r="G369" s="4"/>
      <c r="H369" s="5"/>
      <c r="I369" s="11"/>
      <c r="J369" s="6"/>
      <c r="K369" s="16"/>
      <c r="L369" s="10"/>
      <c r="M369" s="10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>
      <c r="A370" s="11"/>
      <c r="B370" s="11"/>
      <c r="C370" s="10"/>
      <c r="D370" s="10"/>
      <c r="E370" s="1"/>
      <c r="F370" s="15"/>
      <c r="G370" s="4"/>
      <c r="H370" s="5"/>
      <c r="I370" s="11"/>
      <c r="J370" s="6"/>
      <c r="K370" s="16"/>
      <c r="L370" s="10"/>
      <c r="M370" s="10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>
      <c r="A371" s="11"/>
      <c r="B371" s="11"/>
      <c r="C371" s="10"/>
      <c r="D371" s="10"/>
      <c r="E371" s="1"/>
      <c r="F371" s="15"/>
      <c r="G371" s="4"/>
      <c r="H371" s="5"/>
      <c r="I371" s="11"/>
      <c r="J371" s="6"/>
      <c r="K371" s="16"/>
      <c r="L371" s="10"/>
      <c r="M371" s="10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>
      <c r="A372" s="11"/>
      <c r="B372" s="11"/>
      <c r="C372" s="10"/>
      <c r="D372" s="10"/>
      <c r="E372" s="1"/>
      <c r="F372" s="15"/>
      <c r="G372" s="4"/>
      <c r="H372" s="5"/>
      <c r="I372" s="11"/>
      <c r="J372" s="6"/>
      <c r="K372" s="16"/>
      <c r="L372" s="10"/>
      <c r="M372" s="10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>
      <c r="A373" s="11"/>
      <c r="B373" s="11"/>
      <c r="C373" s="10"/>
      <c r="D373" s="10"/>
      <c r="E373" s="1"/>
      <c r="F373" s="15"/>
      <c r="G373" s="4"/>
      <c r="H373" s="5"/>
      <c r="I373" s="11"/>
      <c r="J373" s="6"/>
      <c r="K373" s="16"/>
      <c r="L373" s="10"/>
      <c r="M373" s="10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>
      <c r="A374" s="11"/>
      <c r="B374" s="11"/>
      <c r="C374" s="10"/>
      <c r="D374" s="10"/>
      <c r="E374" s="1"/>
      <c r="F374" s="15"/>
      <c r="G374" s="4"/>
      <c r="H374" s="5"/>
      <c r="I374" s="11"/>
      <c r="J374" s="6"/>
      <c r="K374" s="16"/>
      <c r="L374" s="10"/>
      <c r="M374" s="10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>
      <c r="A375" s="11"/>
      <c r="B375" s="11"/>
      <c r="C375" s="10"/>
      <c r="D375" s="10"/>
      <c r="E375" s="1"/>
      <c r="F375" s="15"/>
      <c r="G375" s="4"/>
      <c r="H375" s="5"/>
      <c r="I375" s="11"/>
      <c r="J375" s="6"/>
      <c r="K375" s="16"/>
      <c r="L375" s="10"/>
      <c r="M375" s="10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>
      <c r="A376" s="11"/>
      <c r="B376" s="11"/>
      <c r="C376" s="10"/>
      <c r="D376" s="10"/>
      <c r="E376" s="1"/>
      <c r="F376" s="15"/>
      <c r="G376" s="4"/>
      <c r="H376" s="5"/>
      <c r="I376" s="11"/>
      <c r="J376" s="6"/>
      <c r="K376" s="16"/>
      <c r="L376" s="10"/>
      <c r="M376" s="10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>
      <c r="A377" s="11"/>
      <c r="B377" s="11"/>
      <c r="C377" s="10"/>
      <c r="D377" s="10"/>
      <c r="E377" s="1"/>
      <c r="F377" s="15"/>
      <c r="G377" s="4"/>
      <c r="H377" s="5"/>
      <c r="I377" s="11"/>
      <c r="J377" s="6"/>
      <c r="K377" s="16"/>
      <c r="L377" s="10"/>
      <c r="M377" s="10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>
      <c r="A378" s="11"/>
      <c r="B378" s="11"/>
      <c r="C378" s="10"/>
      <c r="D378" s="10"/>
      <c r="E378" s="1"/>
      <c r="F378" s="15"/>
      <c r="G378" s="4"/>
      <c r="H378" s="5"/>
      <c r="I378" s="11"/>
      <c r="J378" s="6"/>
      <c r="K378" s="16"/>
      <c r="L378" s="10"/>
      <c r="M378" s="10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>
      <c r="A379" s="11"/>
      <c r="B379" s="11"/>
      <c r="C379" s="10"/>
      <c r="D379" s="10"/>
      <c r="E379" s="1"/>
      <c r="F379" s="15"/>
      <c r="G379" s="4"/>
      <c r="H379" s="5"/>
      <c r="I379" s="11"/>
      <c r="J379" s="6"/>
      <c r="K379" s="16"/>
      <c r="L379" s="10"/>
      <c r="M379" s="10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>
      <c r="A380" s="11"/>
      <c r="B380" s="11"/>
      <c r="C380" s="10"/>
      <c r="D380" s="10"/>
      <c r="E380" s="1"/>
      <c r="F380" s="15"/>
      <c r="G380" s="4"/>
      <c r="H380" s="5"/>
      <c r="I380" s="11"/>
      <c r="J380" s="6"/>
      <c r="K380" s="16"/>
      <c r="L380" s="10"/>
      <c r="M380" s="10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>
      <c r="A381" s="11"/>
      <c r="B381" s="11"/>
      <c r="C381" s="10"/>
      <c r="D381" s="10"/>
      <c r="E381" s="1"/>
      <c r="F381" s="15"/>
      <c r="G381" s="4"/>
      <c r="H381" s="5"/>
      <c r="I381" s="11"/>
      <c r="J381" s="6"/>
      <c r="K381" s="16"/>
      <c r="L381" s="10"/>
      <c r="M381" s="10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>
      <c r="A382" s="11"/>
      <c r="B382" s="11"/>
      <c r="C382" s="10"/>
      <c r="D382" s="10"/>
      <c r="E382" s="1"/>
      <c r="F382" s="15"/>
      <c r="G382" s="4"/>
      <c r="H382" s="5"/>
      <c r="I382" s="11"/>
      <c r="J382" s="6"/>
      <c r="K382" s="16"/>
      <c r="L382" s="10"/>
      <c r="M382" s="10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>
      <c r="A383" s="11"/>
      <c r="B383" s="11"/>
      <c r="C383" s="10"/>
      <c r="D383" s="10"/>
      <c r="E383" s="1"/>
      <c r="F383" s="15"/>
      <c r="G383" s="4"/>
      <c r="H383" s="5"/>
      <c r="I383" s="11"/>
      <c r="J383" s="6"/>
      <c r="K383" s="16"/>
      <c r="L383" s="10"/>
      <c r="M383" s="10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>
      <c r="A384" s="11"/>
      <c r="B384" s="11"/>
      <c r="C384" s="10"/>
      <c r="D384" s="10"/>
      <c r="E384" s="1"/>
      <c r="F384" s="15"/>
      <c r="G384" s="4"/>
      <c r="H384" s="5"/>
      <c r="I384" s="11"/>
      <c r="J384" s="6"/>
      <c r="K384" s="16"/>
      <c r="L384" s="10"/>
      <c r="M384" s="10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>
      <c r="A385" s="11"/>
      <c r="B385" s="11"/>
      <c r="C385" s="10"/>
      <c r="D385" s="10"/>
      <c r="E385" s="1"/>
      <c r="F385" s="15"/>
      <c r="G385" s="4"/>
      <c r="H385" s="5"/>
      <c r="I385" s="11"/>
      <c r="J385" s="6"/>
      <c r="K385" s="16"/>
      <c r="L385" s="10"/>
      <c r="M385" s="10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>
      <c r="A386" s="11"/>
      <c r="B386" s="11"/>
      <c r="C386" s="10"/>
      <c r="D386" s="10"/>
      <c r="E386" s="1"/>
      <c r="F386" s="15"/>
      <c r="G386" s="4"/>
      <c r="H386" s="5"/>
      <c r="I386" s="11"/>
      <c r="J386" s="6"/>
      <c r="K386" s="16"/>
      <c r="L386" s="10"/>
      <c r="M386" s="10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>
      <c r="A387" s="11"/>
      <c r="B387" s="11"/>
      <c r="C387" s="10"/>
      <c r="D387" s="10"/>
      <c r="E387" s="1"/>
      <c r="F387" s="15"/>
      <c r="G387" s="4"/>
      <c r="H387" s="5"/>
      <c r="I387" s="11"/>
      <c r="J387" s="6"/>
      <c r="K387" s="16"/>
      <c r="L387" s="10"/>
      <c r="M387" s="10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>
      <c r="A388" s="11"/>
      <c r="B388" s="11"/>
      <c r="C388" s="10"/>
      <c r="D388" s="10"/>
      <c r="E388" s="1"/>
      <c r="F388" s="15"/>
      <c r="G388" s="4"/>
      <c r="H388" s="5"/>
      <c r="I388" s="11"/>
      <c r="J388" s="6"/>
      <c r="K388" s="16"/>
      <c r="L388" s="10"/>
      <c r="M388" s="10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>
      <c r="A389" s="11"/>
      <c r="B389" s="11"/>
      <c r="C389" s="10"/>
      <c r="D389" s="10"/>
      <c r="E389" s="1"/>
      <c r="F389" s="15"/>
      <c r="G389" s="4"/>
      <c r="H389" s="5"/>
      <c r="I389" s="11"/>
      <c r="J389" s="6"/>
      <c r="K389" s="16"/>
      <c r="L389" s="10"/>
      <c r="M389" s="10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>
      <c r="A390" s="11"/>
      <c r="B390" s="11"/>
      <c r="C390" s="10"/>
      <c r="D390" s="10"/>
      <c r="E390" s="1"/>
      <c r="F390" s="15"/>
      <c r="G390" s="4"/>
      <c r="H390" s="5"/>
      <c r="I390" s="11"/>
      <c r="J390" s="6"/>
      <c r="K390" s="16"/>
      <c r="L390" s="10"/>
      <c r="M390" s="10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>
      <c r="A391" s="11"/>
      <c r="B391" s="11"/>
      <c r="C391" s="10"/>
      <c r="D391" s="10"/>
      <c r="E391" s="1"/>
      <c r="F391" s="15"/>
      <c r="G391" s="4"/>
      <c r="H391" s="5"/>
      <c r="I391" s="11"/>
      <c r="J391" s="6"/>
      <c r="K391" s="16"/>
      <c r="L391" s="10"/>
      <c r="M391" s="10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>
      <c r="A392" s="11"/>
      <c r="B392" s="11"/>
      <c r="C392" s="10"/>
      <c r="D392" s="10"/>
      <c r="E392" s="1"/>
      <c r="F392" s="15"/>
      <c r="G392" s="4"/>
      <c r="H392" s="5"/>
      <c r="I392" s="11"/>
      <c r="J392" s="6"/>
      <c r="K392" s="16"/>
      <c r="L392" s="10"/>
      <c r="M392" s="10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>
      <c r="A393" s="11"/>
      <c r="B393" s="11"/>
      <c r="C393" s="10"/>
      <c r="D393" s="10"/>
      <c r="E393" s="1"/>
      <c r="F393" s="15"/>
      <c r="G393" s="4"/>
      <c r="H393" s="5"/>
      <c r="I393" s="11"/>
      <c r="J393" s="6"/>
      <c r="K393" s="16"/>
      <c r="L393" s="10"/>
      <c r="M393" s="10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>
      <c r="A394" s="11"/>
      <c r="B394" s="11"/>
      <c r="C394" s="10"/>
      <c r="D394" s="10"/>
      <c r="E394" s="1"/>
      <c r="F394" s="15"/>
      <c r="G394" s="4"/>
      <c r="H394" s="5"/>
      <c r="I394" s="11"/>
      <c r="J394" s="6"/>
      <c r="K394" s="16"/>
      <c r="L394" s="10"/>
      <c r="M394" s="10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>
      <c r="A395" s="11"/>
      <c r="B395" s="11"/>
      <c r="C395" s="10"/>
      <c r="D395" s="10"/>
      <c r="E395" s="1"/>
      <c r="F395" s="15"/>
      <c r="G395" s="4"/>
      <c r="H395" s="5"/>
      <c r="I395" s="11"/>
      <c r="J395" s="6"/>
      <c r="K395" s="16"/>
      <c r="L395" s="10"/>
      <c r="M395" s="10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>
      <c r="A396" s="11"/>
      <c r="B396" s="11"/>
      <c r="C396" s="10"/>
      <c r="D396" s="10"/>
      <c r="E396" s="1"/>
      <c r="F396" s="15"/>
      <c r="G396" s="4"/>
      <c r="H396" s="5"/>
      <c r="I396" s="11"/>
      <c r="J396" s="6"/>
      <c r="K396" s="16"/>
      <c r="L396" s="10"/>
      <c r="M396" s="10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>
      <c r="A397" s="11"/>
      <c r="B397" s="11"/>
      <c r="C397" s="10"/>
      <c r="D397" s="10"/>
      <c r="E397" s="1"/>
      <c r="F397" s="15"/>
      <c r="G397" s="4"/>
      <c r="H397" s="5"/>
      <c r="I397" s="11"/>
      <c r="J397" s="6"/>
      <c r="K397" s="16"/>
      <c r="L397" s="10"/>
      <c r="M397" s="10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>
      <c r="A398" s="11"/>
      <c r="B398" s="11"/>
      <c r="C398" s="10"/>
      <c r="D398" s="10"/>
      <c r="E398" s="1"/>
      <c r="F398" s="15"/>
      <c r="G398" s="4"/>
      <c r="H398" s="5"/>
      <c r="I398" s="11"/>
      <c r="J398" s="6"/>
      <c r="K398" s="16"/>
      <c r="L398" s="10"/>
      <c r="M398" s="10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>
      <c r="A399" s="11"/>
      <c r="B399" s="11"/>
      <c r="C399" s="10"/>
      <c r="D399" s="10"/>
      <c r="E399" s="1"/>
      <c r="F399" s="15"/>
      <c r="G399" s="4"/>
      <c r="H399" s="5"/>
      <c r="I399" s="11"/>
      <c r="J399" s="6"/>
      <c r="K399" s="16"/>
      <c r="L399" s="10"/>
      <c r="M399" s="10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>
      <c r="A400" s="11"/>
      <c r="B400" s="11"/>
      <c r="C400" s="10"/>
      <c r="D400" s="10"/>
      <c r="E400" s="1"/>
      <c r="F400" s="15"/>
      <c r="G400" s="4"/>
      <c r="H400" s="5"/>
      <c r="I400" s="11"/>
      <c r="J400" s="6"/>
      <c r="K400" s="16"/>
      <c r="L400" s="10"/>
      <c r="M400" s="10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>
      <c r="A401" s="11"/>
      <c r="B401" s="11"/>
      <c r="C401" s="10"/>
      <c r="D401" s="10"/>
      <c r="E401" s="1"/>
      <c r="F401" s="15"/>
      <c r="G401" s="4"/>
      <c r="H401" s="5"/>
      <c r="I401" s="11"/>
      <c r="J401" s="6"/>
      <c r="K401" s="16"/>
      <c r="L401" s="10"/>
      <c r="M401" s="10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>
      <c r="A402" s="11"/>
      <c r="B402" s="11"/>
      <c r="C402" s="10"/>
      <c r="D402" s="10"/>
      <c r="E402" s="1"/>
      <c r="F402" s="15"/>
      <c r="G402" s="4"/>
      <c r="H402" s="5"/>
      <c r="I402" s="11"/>
      <c r="J402" s="6"/>
      <c r="K402" s="16"/>
      <c r="L402" s="10"/>
      <c r="M402" s="10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>
      <c r="A403" s="11"/>
      <c r="B403" s="11"/>
      <c r="C403" s="10"/>
      <c r="D403" s="10"/>
      <c r="E403" s="1"/>
      <c r="F403" s="15"/>
      <c r="G403" s="4"/>
      <c r="H403" s="5"/>
      <c r="I403" s="11"/>
      <c r="J403" s="6"/>
      <c r="K403" s="16"/>
      <c r="L403" s="10"/>
      <c r="M403" s="10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>
      <c r="A404" s="11"/>
      <c r="B404" s="11"/>
      <c r="C404" s="10"/>
      <c r="D404" s="10"/>
      <c r="E404" s="1"/>
      <c r="F404" s="15"/>
      <c r="G404" s="4"/>
      <c r="H404" s="5"/>
      <c r="I404" s="11"/>
      <c r="J404" s="6"/>
      <c r="K404" s="16"/>
      <c r="L404" s="10"/>
      <c r="M404" s="10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>
      <c r="A405" s="11"/>
      <c r="B405" s="11"/>
      <c r="C405" s="10"/>
      <c r="D405" s="10"/>
      <c r="E405" s="1"/>
      <c r="F405" s="15"/>
      <c r="G405" s="4"/>
      <c r="H405" s="5"/>
      <c r="I405" s="11"/>
      <c r="J405" s="6"/>
      <c r="K405" s="16"/>
      <c r="L405" s="10"/>
      <c r="M405" s="10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>
      <c r="A406" s="11"/>
      <c r="B406" s="11"/>
      <c r="C406" s="10"/>
      <c r="D406" s="10"/>
      <c r="E406" s="1"/>
      <c r="F406" s="15"/>
      <c r="G406" s="4"/>
      <c r="H406" s="5"/>
      <c r="I406" s="11"/>
      <c r="J406" s="6"/>
      <c r="K406" s="16"/>
      <c r="L406" s="10"/>
      <c r="M406" s="10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>
      <c r="A407" s="11"/>
      <c r="B407" s="11"/>
      <c r="C407" s="10"/>
      <c r="D407" s="10"/>
      <c r="E407" s="1"/>
      <c r="F407" s="15"/>
      <c r="G407" s="4"/>
      <c r="H407" s="5"/>
      <c r="I407" s="11"/>
      <c r="J407" s="6"/>
      <c r="K407" s="16"/>
      <c r="L407" s="10"/>
      <c r="M407" s="10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>
      <c r="A408" s="11"/>
      <c r="B408" s="11"/>
      <c r="C408" s="10"/>
      <c r="D408" s="10"/>
      <c r="E408" s="1"/>
      <c r="F408" s="15"/>
      <c r="G408" s="4"/>
      <c r="H408" s="5"/>
      <c r="I408" s="11"/>
      <c r="J408" s="6"/>
      <c r="K408" s="16"/>
      <c r="L408" s="10"/>
      <c r="M408" s="10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>
      <c r="A409" s="11"/>
      <c r="B409" s="11"/>
      <c r="C409" s="10"/>
      <c r="D409" s="10"/>
      <c r="E409" s="1"/>
      <c r="F409" s="15"/>
      <c r="G409" s="4"/>
      <c r="H409" s="5"/>
      <c r="I409" s="11"/>
      <c r="J409" s="6"/>
      <c r="K409" s="16"/>
      <c r="L409" s="10"/>
      <c r="M409" s="10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>
      <c r="A410" s="11"/>
      <c r="B410" s="11"/>
      <c r="C410" s="10"/>
      <c r="D410" s="10"/>
      <c r="E410" s="1"/>
      <c r="F410" s="15"/>
      <c r="G410" s="4"/>
      <c r="H410" s="5"/>
      <c r="I410" s="11"/>
      <c r="J410" s="6"/>
      <c r="K410" s="16"/>
      <c r="L410" s="10"/>
      <c r="M410" s="10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>
      <c r="A411" s="11"/>
      <c r="B411" s="11"/>
      <c r="C411" s="10"/>
      <c r="D411" s="10"/>
      <c r="E411" s="1"/>
      <c r="F411" s="15"/>
      <c r="G411" s="4"/>
      <c r="H411" s="5"/>
      <c r="I411" s="11"/>
      <c r="J411" s="6"/>
      <c r="K411" s="16"/>
      <c r="L411" s="10"/>
      <c r="M411" s="10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>
      <c r="A412" s="11"/>
      <c r="B412" s="11"/>
      <c r="C412" s="10"/>
      <c r="D412" s="10"/>
      <c r="E412" s="1"/>
      <c r="F412" s="15"/>
      <c r="G412" s="4"/>
      <c r="H412" s="5"/>
      <c r="I412" s="11"/>
      <c r="J412" s="6"/>
      <c r="K412" s="16"/>
      <c r="L412" s="10"/>
      <c r="M412" s="10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>
      <c r="A413" s="11"/>
      <c r="B413" s="11"/>
      <c r="C413" s="10"/>
      <c r="D413" s="10"/>
      <c r="E413" s="1"/>
      <c r="F413" s="15"/>
      <c r="G413" s="4"/>
      <c r="H413" s="5"/>
      <c r="I413" s="11"/>
      <c r="J413" s="6"/>
      <c r="K413" s="16"/>
      <c r="L413" s="10"/>
      <c r="M413" s="10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>
      <c r="A414" s="11"/>
      <c r="B414" s="11"/>
      <c r="C414" s="10"/>
      <c r="D414" s="10"/>
      <c r="E414" s="1"/>
      <c r="F414" s="15"/>
      <c r="G414" s="4"/>
      <c r="H414" s="5"/>
      <c r="I414" s="11"/>
      <c r="J414" s="6"/>
      <c r="K414" s="16"/>
      <c r="L414" s="10"/>
      <c r="M414" s="10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>
      <c r="A415" s="11"/>
      <c r="B415" s="11"/>
      <c r="C415" s="10"/>
      <c r="D415" s="10"/>
      <c r="E415" s="1"/>
      <c r="F415" s="15"/>
      <c r="G415" s="4"/>
      <c r="H415" s="5"/>
      <c r="I415" s="11"/>
      <c r="J415" s="6"/>
      <c r="K415" s="16"/>
      <c r="L415" s="10"/>
      <c r="M415" s="10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>
      <c r="A416" s="11"/>
      <c r="B416" s="11"/>
      <c r="C416" s="10"/>
      <c r="D416" s="10"/>
      <c r="E416" s="1"/>
      <c r="F416" s="15"/>
      <c r="G416" s="4"/>
      <c r="H416" s="5"/>
      <c r="I416" s="11"/>
      <c r="J416" s="6"/>
      <c r="K416" s="16"/>
      <c r="L416" s="10"/>
      <c r="M416" s="10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>
      <c r="A417" s="11"/>
      <c r="B417" s="11"/>
      <c r="C417" s="10"/>
      <c r="D417" s="10"/>
      <c r="E417" s="1"/>
      <c r="F417" s="15"/>
      <c r="G417" s="4"/>
      <c r="H417" s="5"/>
      <c r="I417" s="11"/>
      <c r="J417" s="6"/>
      <c r="K417" s="16"/>
      <c r="L417" s="10"/>
      <c r="M417" s="10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>
      <c r="A418" s="11"/>
      <c r="B418" s="11"/>
      <c r="C418" s="10"/>
      <c r="D418" s="10"/>
      <c r="E418" s="1"/>
      <c r="F418" s="15"/>
      <c r="G418" s="4"/>
      <c r="H418" s="5"/>
      <c r="I418" s="11"/>
      <c r="J418" s="6"/>
      <c r="K418" s="16"/>
      <c r="L418" s="10"/>
      <c r="M418" s="10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>
      <c r="A419" s="11"/>
      <c r="B419" s="11"/>
      <c r="C419" s="10"/>
      <c r="D419" s="10"/>
      <c r="E419" s="1"/>
      <c r="F419" s="15"/>
      <c r="G419" s="4"/>
      <c r="H419" s="5"/>
      <c r="I419" s="11"/>
      <c r="J419" s="6"/>
      <c r="K419" s="16"/>
      <c r="L419" s="10"/>
      <c r="M419" s="10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>
      <c r="A420" s="11"/>
      <c r="B420" s="11"/>
      <c r="C420" s="10"/>
      <c r="D420" s="10"/>
      <c r="E420" s="1"/>
      <c r="F420" s="15"/>
      <c r="G420" s="4"/>
      <c r="H420" s="5"/>
      <c r="I420" s="11"/>
      <c r="J420" s="6"/>
      <c r="K420" s="16"/>
      <c r="L420" s="10"/>
      <c r="M420" s="10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>
      <c r="A421" s="11"/>
      <c r="B421" s="11"/>
      <c r="C421" s="10"/>
      <c r="D421" s="10"/>
      <c r="E421" s="1"/>
      <c r="F421" s="15"/>
      <c r="G421" s="4"/>
      <c r="H421" s="5"/>
      <c r="I421" s="11"/>
      <c r="J421" s="6"/>
      <c r="K421" s="16"/>
      <c r="L421" s="10"/>
      <c r="M421" s="10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>
      <c r="A422" s="11"/>
      <c r="B422" s="11"/>
      <c r="C422" s="10"/>
      <c r="D422" s="10"/>
      <c r="E422" s="1"/>
      <c r="F422" s="15"/>
      <c r="G422" s="4"/>
      <c r="H422" s="5"/>
      <c r="I422" s="11"/>
      <c r="J422" s="6"/>
      <c r="K422" s="16"/>
      <c r="L422" s="10"/>
      <c r="M422" s="10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>
      <c r="A423" s="11"/>
      <c r="B423" s="11"/>
      <c r="C423" s="10"/>
      <c r="D423" s="10"/>
      <c r="E423" s="1"/>
      <c r="F423" s="15"/>
      <c r="G423" s="4"/>
      <c r="H423" s="5"/>
      <c r="I423" s="11"/>
      <c r="J423" s="6"/>
      <c r="K423" s="16"/>
      <c r="L423" s="10"/>
      <c r="M423" s="10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>
      <c r="A424" s="11"/>
      <c r="B424" s="11"/>
      <c r="C424" s="10"/>
      <c r="D424" s="10"/>
      <c r="E424" s="1"/>
      <c r="F424" s="15"/>
      <c r="G424" s="4"/>
      <c r="H424" s="5"/>
      <c r="I424" s="11"/>
      <c r="J424" s="6"/>
      <c r="K424" s="16"/>
      <c r="L424" s="10"/>
      <c r="M424" s="10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>
      <c r="A425" s="11"/>
      <c r="B425" s="11"/>
      <c r="C425" s="10"/>
      <c r="D425" s="10"/>
      <c r="E425" s="1"/>
      <c r="F425" s="15"/>
      <c r="G425" s="4"/>
      <c r="H425" s="5"/>
      <c r="I425" s="11"/>
      <c r="J425" s="6"/>
      <c r="K425" s="16"/>
      <c r="L425" s="10"/>
      <c r="M425" s="10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>
      <c r="A426" s="11"/>
      <c r="B426" s="11"/>
      <c r="C426" s="10"/>
      <c r="D426" s="10"/>
      <c r="E426" s="1"/>
      <c r="F426" s="15"/>
      <c r="G426" s="4"/>
      <c r="H426" s="5"/>
      <c r="I426" s="11"/>
      <c r="J426" s="6"/>
      <c r="K426" s="16"/>
      <c r="L426" s="10"/>
      <c r="M426" s="10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>
      <c r="A427" s="11"/>
      <c r="B427" s="11"/>
      <c r="C427" s="10"/>
      <c r="D427" s="10"/>
      <c r="E427" s="1"/>
      <c r="F427" s="15"/>
      <c r="G427" s="4"/>
      <c r="H427" s="5"/>
      <c r="I427" s="11"/>
      <c r="J427" s="6"/>
      <c r="K427" s="16"/>
      <c r="L427" s="10"/>
      <c r="M427" s="10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>
      <c r="A428" s="11"/>
      <c r="B428" s="11"/>
      <c r="C428" s="10"/>
      <c r="D428" s="10"/>
      <c r="E428" s="1"/>
      <c r="F428" s="15"/>
      <c r="G428" s="4"/>
      <c r="H428" s="5"/>
      <c r="I428" s="11"/>
      <c r="J428" s="6"/>
      <c r="K428" s="16"/>
      <c r="L428" s="10"/>
      <c r="M428" s="10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>
      <c r="A429" s="11"/>
      <c r="B429" s="11"/>
      <c r="C429" s="10"/>
      <c r="D429" s="10"/>
      <c r="E429" s="1"/>
      <c r="F429" s="15"/>
      <c r="G429" s="4"/>
      <c r="H429" s="5"/>
      <c r="I429" s="11"/>
      <c r="J429" s="6"/>
      <c r="K429" s="16"/>
      <c r="L429" s="10"/>
      <c r="M429" s="10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>
      <c r="A430" s="11"/>
      <c r="B430" s="11"/>
      <c r="C430" s="10"/>
      <c r="D430" s="10"/>
      <c r="E430" s="1"/>
      <c r="F430" s="15"/>
      <c r="G430" s="4"/>
      <c r="H430" s="5"/>
      <c r="I430" s="11"/>
      <c r="J430" s="6"/>
      <c r="K430" s="16"/>
      <c r="L430" s="10"/>
      <c r="M430" s="10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>
      <c r="A431" s="11"/>
      <c r="B431" s="11"/>
      <c r="C431" s="10"/>
      <c r="D431" s="10"/>
      <c r="E431" s="1"/>
      <c r="F431" s="15"/>
      <c r="G431" s="4"/>
      <c r="H431" s="5"/>
      <c r="I431" s="11"/>
      <c r="J431" s="6"/>
      <c r="K431" s="16"/>
      <c r="L431" s="10"/>
      <c r="M431" s="10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>
      <c r="A432" s="11"/>
      <c r="B432" s="11"/>
      <c r="C432" s="10"/>
      <c r="D432" s="10"/>
      <c r="E432" s="1"/>
      <c r="F432" s="15"/>
      <c r="G432" s="4"/>
      <c r="H432" s="5"/>
      <c r="I432" s="11"/>
      <c r="J432" s="6"/>
      <c r="K432" s="16"/>
      <c r="L432" s="10"/>
      <c r="M432" s="10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>
      <c r="A433" s="11"/>
      <c r="B433" s="11"/>
      <c r="C433" s="10"/>
      <c r="D433" s="10"/>
      <c r="E433" s="1"/>
      <c r="F433" s="15"/>
      <c r="G433" s="4"/>
      <c r="H433" s="5"/>
      <c r="I433" s="11"/>
      <c r="J433" s="6"/>
      <c r="K433" s="16"/>
      <c r="L433" s="10"/>
      <c r="M433" s="10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>
      <c r="A434" s="11"/>
      <c r="B434" s="11"/>
      <c r="C434" s="10"/>
      <c r="D434" s="10"/>
      <c r="E434" s="1"/>
      <c r="F434" s="15"/>
      <c r="G434" s="4"/>
      <c r="H434" s="5"/>
      <c r="I434" s="11"/>
      <c r="J434" s="6"/>
      <c r="K434" s="16"/>
      <c r="L434" s="10"/>
      <c r="M434" s="10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>
      <c r="A435" s="11"/>
      <c r="B435" s="11"/>
      <c r="C435" s="10"/>
      <c r="D435" s="10"/>
      <c r="E435" s="1"/>
      <c r="F435" s="15"/>
      <c r="G435" s="4"/>
      <c r="H435" s="5"/>
      <c r="I435" s="11"/>
      <c r="J435" s="6"/>
      <c r="K435" s="16"/>
      <c r="L435" s="10"/>
      <c r="M435" s="10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>
      <c r="A436" s="11"/>
      <c r="B436" s="11"/>
      <c r="C436" s="10"/>
      <c r="D436" s="10"/>
      <c r="E436" s="1"/>
      <c r="F436" s="15"/>
      <c r="G436" s="4"/>
      <c r="H436" s="5"/>
      <c r="I436" s="11"/>
      <c r="J436" s="6"/>
      <c r="K436" s="16"/>
      <c r="L436" s="10"/>
      <c r="M436" s="10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>
      <c r="A437" s="11"/>
      <c r="B437" s="11"/>
      <c r="C437" s="10"/>
      <c r="D437" s="10"/>
      <c r="E437" s="1"/>
      <c r="F437" s="15"/>
      <c r="G437" s="4"/>
      <c r="H437" s="5"/>
      <c r="I437" s="11"/>
      <c r="J437" s="6"/>
      <c r="K437" s="16"/>
      <c r="L437" s="10"/>
      <c r="M437" s="10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>
      <c r="A438" s="11"/>
      <c r="B438" s="11"/>
      <c r="C438" s="10"/>
      <c r="D438" s="10"/>
      <c r="E438" s="1"/>
      <c r="F438" s="15"/>
      <c r="G438" s="4"/>
      <c r="H438" s="5"/>
      <c r="I438" s="11"/>
      <c r="J438" s="6"/>
      <c r="K438" s="16"/>
      <c r="L438" s="10"/>
      <c r="M438" s="10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>
      <c r="A439" s="11"/>
      <c r="B439" s="11"/>
      <c r="C439" s="10"/>
      <c r="D439" s="10"/>
      <c r="E439" s="1"/>
      <c r="F439" s="15"/>
      <c r="G439" s="4"/>
      <c r="H439" s="5"/>
      <c r="I439" s="11"/>
      <c r="J439" s="6"/>
      <c r="K439" s="16"/>
      <c r="L439" s="10"/>
      <c r="M439" s="10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>
      <c r="A440" s="11"/>
      <c r="B440" s="11"/>
      <c r="C440" s="10"/>
      <c r="D440" s="10"/>
      <c r="E440" s="1"/>
      <c r="F440" s="15"/>
      <c r="G440" s="4"/>
      <c r="H440" s="5"/>
      <c r="I440" s="11"/>
      <c r="J440" s="6"/>
      <c r="K440" s="16"/>
      <c r="L440" s="10"/>
      <c r="M440" s="10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>
      <c r="A441" s="11"/>
      <c r="B441" s="11"/>
      <c r="C441" s="10"/>
      <c r="D441" s="10"/>
      <c r="E441" s="1"/>
      <c r="F441" s="15"/>
      <c r="G441" s="4"/>
      <c r="H441" s="5"/>
      <c r="I441" s="11"/>
      <c r="J441" s="6"/>
      <c r="K441" s="16"/>
      <c r="L441" s="10"/>
      <c r="M441" s="10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>
      <c r="A442" s="11"/>
      <c r="B442" s="11"/>
      <c r="C442" s="10"/>
      <c r="D442" s="10"/>
      <c r="E442" s="1"/>
      <c r="F442" s="15"/>
      <c r="G442" s="4"/>
      <c r="H442" s="5"/>
      <c r="I442" s="11"/>
      <c r="J442" s="6"/>
      <c r="K442" s="16"/>
      <c r="L442" s="10"/>
      <c r="M442" s="10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>
      <c r="A443" s="11"/>
      <c r="B443" s="11"/>
      <c r="C443" s="10"/>
      <c r="D443" s="10"/>
      <c r="E443" s="1"/>
      <c r="F443" s="15"/>
      <c r="G443" s="4"/>
      <c r="H443" s="5"/>
      <c r="I443" s="11"/>
      <c r="J443" s="6"/>
      <c r="K443" s="16"/>
      <c r="L443" s="10"/>
      <c r="M443" s="10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>
      <c r="A444" s="11"/>
      <c r="B444" s="11"/>
      <c r="C444" s="10"/>
      <c r="D444" s="10"/>
      <c r="E444" s="1"/>
      <c r="F444" s="15"/>
      <c r="G444" s="4"/>
      <c r="H444" s="5"/>
      <c r="I444" s="11"/>
      <c r="J444" s="6"/>
      <c r="K444" s="16"/>
      <c r="L444" s="10"/>
      <c r="M444" s="10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>
      <c r="A445" s="11"/>
      <c r="B445" s="11"/>
      <c r="C445" s="10"/>
      <c r="D445" s="10"/>
      <c r="E445" s="1"/>
      <c r="F445" s="15"/>
      <c r="G445" s="4"/>
      <c r="H445" s="5"/>
      <c r="I445" s="11"/>
      <c r="J445" s="6"/>
      <c r="K445" s="16"/>
      <c r="L445" s="10"/>
      <c r="M445" s="10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>
      <c r="A446" s="11"/>
      <c r="B446" s="11"/>
      <c r="C446" s="10"/>
      <c r="D446" s="10"/>
      <c r="E446" s="1"/>
      <c r="F446" s="15"/>
      <c r="G446" s="4"/>
      <c r="H446" s="5"/>
      <c r="I446" s="11"/>
      <c r="J446" s="6"/>
      <c r="K446" s="16"/>
      <c r="L446" s="10"/>
      <c r="M446" s="10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>
      <c r="A447" s="11"/>
      <c r="B447" s="11"/>
      <c r="C447" s="10"/>
      <c r="D447" s="10"/>
      <c r="E447" s="1"/>
      <c r="F447" s="15"/>
      <c r="G447" s="4"/>
      <c r="H447" s="5"/>
      <c r="I447" s="11"/>
      <c r="J447" s="6"/>
      <c r="K447" s="16"/>
      <c r="L447" s="10"/>
      <c r="M447" s="10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>
      <c r="A448" s="11"/>
      <c r="B448" s="11"/>
      <c r="C448" s="10"/>
      <c r="D448" s="10"/>
      <c r="E448" s="1"/>
      <c r="F448" s="15"/>
      <c r="G448" s="4"/>
      <c r="H448" s="5"/>
      <c r="I448" s="11"/>
      <c r="J448" s="6"/>
      <c r="K448" s="16"/>
      <c r="L448" s="10"/>
      <c r="M448" s="10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>
      <c r="A449" s="11"/>
      <c r="B449" s="11"/>
      <c r="C449" s="10"/>
      <c r="D449" s="10"/>
      <c r="E449" s="1"/>
      <c r="F449" s="15"/>
      <c r="G449" s="4"/>
      <c r="H449" s="5"/>
      <c r="I449" s="11"/>
      <c r="J449" s="6"/>
      <c r="K449" s="16"/>
      <c r="L449" s="10"/>
      <c r="M449" s="10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>
      <c r="A450" s="11"/>
      <c r="B450" s="11"/>
      <c r="C450" s="10"/>
      <c r="D450" s="10"/>
      <c r="E450" s="1"/>
      <c r="F450" s="15"/>
      <c r="G450" s="4"/>
      <c r="H450" s="5"/>
      <c r="I450" s="11"/>
      <c r="J450" s="6"/>
      <c r="K450" s="16"/>
      <c r="L450" s="10"/>
      <c r="M450" s="10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>
      <c r="A451" s="11"/>
      <c r="B451" s="11"/>
      <c r="C451" s="10"/>
      <c r="D451" s="10"/>
      <c r="E451" s="1"/>
      <c r="F451" s="15"/>
      <c r="G451" s="4"/>
      <c r="H451" s="5"/>
      <c r="I451" s="11"/>
      <c r="J451" s="6"/>
      <c r="K451" s="16"/>
      <c r="L451" s="10"/>
      <c r="M451" s="10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>
      <c r="A452" s="11"/>
      <c r="B452" s="11"/>
      <c r="C452" s="10"/>
      <c r="D452" s="10"/>
      <c r="E452" s="1"/>
      <c r="F452" s="15"/>
      <c r="G452" s="4"/>
      <c r="H452" s="5"/>
      <c r="I452" s="11"/>
      <c r="J452" s="6"/>
      <c r="K452" s="16"/>
      <c r="L452" s="10"/>
      <c r="M452" s="10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>
      <c r="A453" s="11"/>
      <c r="B453" s="11"/>
      <c r="C453" s="10"/>
      <c r="D453" s="10"/>
      <c r="E453" s="1"/>
      <c r="F453" s="15"/>
      <c r="G453" s="4"/>
      <c r="H453" s="5"/>
      <c r="I453" s="11"/>
      <c r="J453" s="6"/>
      <c r="K453" s="16"/>
      <c r="L453" s="10"/>
      <c r="M453" s="10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>
      <c r="A454" s="11"/>
      <c r="B454" s="11"/>
      <c r="C454" s="10"/>
      <c r="D454" s="10"/>
      <c r="E454" s="1"/>
      <c r="F454" s="15"/>
      <c r="G454" s="4"/>
      <c r="H454" s="5"/>
      <c r="I454" s="11"/>
      <c r="J454" s="6"/>
      <c r="K454" s="16"/>
      <c r="L454" s="10"/>
      <c r="M454" s="10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>
      <c r="A455" s="11"/>
      <c r="B455" s="11"/>
      <c r="C455" s="10"/>
      <c r="D455" s="10"/>
      <c r="E455" s="1"/>
      <c r="F455" s="15"/>
      <c r="G455" s="4"/>
      <c r="H455" s="5"/>
      <c r="I455" s="11"/>
      <c r="J455" s="6"/>
      <c r="K455" s="16"/>
      <c r="L455" s="10"/>
      <c r="M455" s="10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>
      <c r="A456" s="11"/>
      <c r="B456" s="11"/>
      <c r="C456" s="10"/>
      <c r="D456" s="10"/>
      <c r="E456" s="1"/>
      <c r="F456" s="15"/>
      <c r="G456" s="4"/>
      <c r="H456" s="5"/>
      <c r="I456" s="11"/>
      <c r="J456" s="6"/>
      <c r="K456" s="16"/>
      <c r="L456" s="10"/>
      <c r="M456" s="10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>
      <c r="A457" s="11"/>
      <c r="B457" s="11"/>
      <c r="C457" s="10"/>
      <c r="D457" s="10"/>
      <c r="E457" s="1"/>
      <c r="F457" s="15"/>
      <c r="G457" s="4"/>
      <c r="H457" s="5"/>
      <c r="I457" s="11"/>
      <c r="J457" s="6"/>
      <c r="K457" s="16"/>
      <c r="L457" s="10"/>
      <c r="M457" s="10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>
      <c r="A458" s="11"/>
      <c r="B458" s="11"/>
      <c r="C458" s="10"/>
      <c r="D458" s="10"/>
      <c r="E458" s="1"/>
      <c r="F458" s="15"/>
      <c r="G458" s="4"/>
      <c r="H458" s="5"/>
      <c r="I458" s="11"/>
      <c r="J458" s="6"/>
      <c r="K458" s="16"/>
      <c r="L458" s="10"/>
      <c r="M458" s="10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>
      <c r="A459" s="11"/>
      <c r="B459" s="11"/>
      <c r="C459" s="10"/>
      <c r="D459" s="10"/>
      <c r="E459" s="1"/>
      <c r="F459" s="15"/>
      <c r="G459" s="4"/>
      <c r="H459" s="5"/>
      <c r="I459" s="11"/>
      <c r="J459" s="6"/>
      <c r="K459" s="16"/>
      <c r="L459" s="10"/>
      <c r="M459" s="10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>
      <c r="A460" s="11"/>
      <c r="B460" s="11"/>
      <c r="C460" s="10"/>
      <c r="D460" s="10"/>
      <c r="E460" s="1"/>
      <c r="F460" s="15"/>
      <c r="G460" s="4"/>
      <c r="H460" s="5"/>
      <c r="I460" s="11"/>
      <c r="J460" s="6"/>
      <c r="K460" s="16"/>
      <c r="L460" s="10"/>
      <c r="M460" s="10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>
      <c r="A461" s="11"/>
      <c r="B461" s="11"/>
      <c r="C461" s="10"/>
      <c r="D461" s="10"/>
      <c r="E461" s="1"/>
      <c r="F461" s="15"/>
      <c r="G461" s="4"/>
      <c r="H461" s="5"/>
      <c r="I461" s="11"/>
      <c r="J461" s="6"/>
      <c r="K461" s="16"/>
      <c r="L461" s="10"/>
      <c r="M461" s="10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>
      <c r="A462" s="11"/>
      <c r="B462" s="11"/>
      <c r="C462" s="10"/>
      <c r="D462" s="10"/>
      <c r="E462" s="1"/>
      <c r="F462" s="15"/>
      <c r="G462" s="4"/>
      <c r="H462" s="5"/>
      <c r="I462" s="11"/>
      <c r="J462" s="6"/>
      <c r="K462" s="16"/>
      <c r="L462" s="10"/>
      <c r="M462" s="10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>
      <c r="A463" s="11"/>
      <c r="B463" s="11"/>
      <c r="C463" s="10"/>
      <c r="D463" s="10"/>
      <c r="E463" s="1"/>
      <c r="F463" s="15"/>
      <c r="G463" s="4"/>
      <c r="H463" s="5"/>
      <c r="I463" s="11"/>
      <c r="J463" s="6"/>
      <c r="K463" s="16"/>
      <c r="L463" s="10"/>
      <c r="M463" s="10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>
      <c r="A464" s="11"/>
      <c r="B464" s="11"/>
      <c r="C464" s="10"/>
      <c r="D464" s="10"/>
      <c r="E464" s="1"/>
      <c r="F464" s="15"/>
      <c r="G464" s="4"/>
      <c r="H464" s="5"/>
      <c r="I464" s="11"/>
      <c r="J464" s="6"/>
      <c r="K464" s="16"/>
      <c r="L464" s="10"/>
      <c r="M464" s="10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>
      <c r="A465" s="11"/>
      <c r="B465" s="11"/>
      <c r="C465" s="10"/>
      <c r="D465" s="10"/>
      <c r="E465" s="1"/>
      <c r="F465" s="15"/>
      <c r="G465" s="4"/>
      <c r="H465" s="5"/>
      <c r="I465" s="11"/>
      <c r="J465" s="6"/>
      <c r="K465" s="16"/>
      <c r="L465" s="10"/>
      <c r="M465" s="10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>
      <c r="A466" s="11"/>
      <c r="B466" s="11"/>
      <c r="C466" s="10"/>
      <c r="D466" s="10"/>
      <c r="E466" s="1"/>
      <c r="F466" s="15"/>
      <c r="G466" s="4"/>
      <c r="H466" s="5"/>
      <c r="I466" s="11"/>
      <c r="J466" s="6"/>
      <c r="K466" s="16"/>
      <c r="L466" s="10"/>
      <c r="M466" s="10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>
      <c r="A467" s="11"/>
      <c r="B467" s="11"/>
      <c r="C467" s="10"/>
      <c r="D467" s="10"/>
      <c r="E467" s="1"/>
      <c r="F467" s="15"/>
      <c r="G467" s="4"/>
      <c r="H467" s="5"/>
      <c r="I467" s="11"/>
      <c r="J467" s="6"/>
      <c r="K467" s="16"/>
      <c r="L467" s="10"/>
      <c r="M467" s="10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>
      <c r="A468" s="11"/>
      <c r="B468" s="11"/>
      <c r="C468" s="10"/>
      <c r="D468" s="10"/>
      <c r="E468" s="1"/>
      <c r="F468" s="15"/>
      <c r="G468" s="4"/>
      <c r="H468" s="5"/>
      <c r="I468" s="11"/>
      <c r="J468" s="6"/>
      <c r="K468" s="16"/>
      <c r="L468" s="10"/>
      <c r="M468" s="10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>
      <c r="A469" s="11"/>
      <c r="B469" s="11"/>
      <c r="C469" s="10"/>
      <c r="D469" s="10"/>
      <c r="E469" s="1"/>
      <c r="F469" s="15"/>
      <c r="G469" s="4"/>
      <c r="H469" s="5"/>
      <c r="I469" s="11"/>
      <c r="J469" s="6"/>
      <c r="K469" s="16"/>
      <c r="L469" s="10"/>
      <c r="M469" s="10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>
      <c r="A470" s="11"/>
      <c r="B470" s="11"/>
      <c r="C470" s="10"/>
      <c r="D470" s="10"/>
      <c r="E470" s="1"/>
      <c r="F470" s="15"/>
      <c r="G470" s="4"/>
      <c r="H470" s="5"/>
      <c r="I470" s="11"/>
      <c r="J470" s="6"/>
      <c r="K470" s="16"/>
      <c r="L470" s="10"/>
      <c r="M470" s="10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>
      <c r="A471" s="11"/>
      <c r="B471" s="11"/>
      <c r="C471" s="10"/>
      <c r="D471" s="10"/>
      <c r="E471" s="1"/>
      <c r="F471" s="15"/>
      <c r="G471" s="4"/>
      <c r="H471" s="5"/>
      <c r="I471" s="11"/>
      <c r="J471" s="6"/>
      <c r="K471" s="16"/>
      <c r="L471" s="10"/>
      <c r="M471" s="10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>
      <c r="A472" s="11"/>
      <c r="B472" s="11"/>
      <c r="C472" s="10"/>
      <c r="D472" s="10"/>
      <c r="E472" s="1"/>
      <c r="F472" s="15"/>
      <c r="G472" s="4"/>
      <c r="H472" s="5"/>
      <c r="I472" s="11"/>
      <c r="J472" s="6"/>
      <c r="K472" s="16"/>
      <c r="L472" s="10"/>
      <c r="M472" s="10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>
      <c r="A473" s="11"/>
      <c r="B473" s="11"/>
      <c r="C473" s="10"/>
      <c r="D473" s="10"/>
      <c r="E473" s="1"/>
      <c r="F473" s="15"/>
      <c r="G473" s="4"/>
      <c r="H473" s="5"/>
      <c r="I473" s="11"/>
      <c r="J473" s="6"/>
      <c r="K473" s="16"/>
      <c r="L473" s="10"/>
      <c r="M473" s="10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>
      <c r="A474" s="11"/>
      <c r="B474" s="11"/>
      <c r="C474" s="10"/>
      <c r="D474" s="10"/>
      <c r="E474" s="1"/>
      <c r="F474" s="15"/>
      <c r="G474" s="4"/>
      <c r="H474" s="5"/>
      <c r="I474" s="11"/>
      <c r="J474" s="6"/>
      <c r="K474" s="16"/>
      <c r="L474" s="10"/>
      <c r="M474" s="10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>
      <c r="A475" s="11"/>
      <c r="B475" s="11"/>
      <c r="C475" s="10"/>
      <c r="D475" s="10"/>
      <c r="E475" s="1"/>
      <c r="F475" s="15"/>
      <c r="G475" s="4"/>
      <c r="H475" s="5"/>
      <c r="I475" s="11"/>
      <c r="J475" s="6"/>
      <c r="K475" s="16"/>
      <c r="L475" s="10"/>
      <c r="M475" s="10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>
      <c r="A476" s="11"/>
      <c r="B476" s="11"/>
      <c r="C476" s="10"/>
      <c r="D476" s="10"/>
      <c r="E476" s="1"/>
      <c r="F476" s="15"/>
      <c r="G476" s="4"/>
      <c r="H476" s="5"/>
      <c r="I476" s="11"/>
      <c r="J476" s="6"/>
      <c r="K476" s="16"/>
      <c r="L476" s="10"/>
      <c r="M476" s="10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>
      <c r="A477" s="11"/>
      <c r="B477" s="11"/>
      <c r="C477" s="10"/>
      <c r="D477" s="10"/>
      <c r="E477" s="1"/>
      <c r="F477" s="15"/>
      <c r="G477" s="4"/>
      <c r="H477" s="5"/>
      <c r="I477" s="11"/>
      <c r="J477" s="6"/>
      <c r="K477" s="16"/>
      <c r="L477" s="10"/>
      <c r="M477" s="10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>
      <c r="A478" s="11"/>
      <c r="B478" s="11"/>
      <c r="C478" s="10"/>
      <c r="D478" s="10"/>
      <c r="E478" s="1"/>
      <c r="F478" s="15"/>
      <c r="G478" s="4"/>
      <c r="H478" s="5"/>
      <c r="I478" s="11"/>
      <c r="J478" s="6"/>
      <c r="K478" s="16"/>
      <c r="L478" s="10"/>
      <c r="M478" s="10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>
      <c r="A479" s="11"/>
      <c r="B479" s="11"/>
      <c r="C479" s="10"/>
      <c r="D479" s="10"/>
      <c r="E479" s="1"/>
      <c r="F479" s="15"/>
      <c r="G479" s="4"/>
      <c r="H479" s="5"/>
      <c r="I479" s="11"/>
      <c r="J479" s="6"/>
      <c r="K479" s="16"/>
      <c r="L479" s="10"/>
      <c r="M479" s="10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>
      <c r="A480" s="11"/>
      <c r="B480" s="11"/>
      <c r="C480" s="10"/>
      <c r="D480" s="10"/>
      <c r="E480" s="1"/>
      <c r="F480" s="15"/>
      <c r="G480" s="4"/>
      <c r="H480" s="5"/>
      <c r="I480" s="11"/>
      <c r="J480" s="6"/>
      <c r="K480" s="16"/>
      <c r="L480" s="10"/>
      <c r="M480" s="10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>
      <c r="A481" s="11"/>
      <c r="B481" s="11"/>
      <c r="C481" s="10"/>
      <c r="D481" s="10"/>
      <c r="E481" s="1"/>
      <c r="F481" s="15"/>
      <c r="G481" s="4"/>
      <c r="H481" s="5"/>
      <c r="I481" s="11"/>
      <c r="J481" s="6"/>
      <c r="K481" s="16"/>
      <c r="L481" s="10"/>
      <c r="M481" s="10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>
      <c r="A482" s="11"/>
      <c r="B482" s="11"/>
      <c r="C482" s="10"/>
      <c r="D482" s="10"/>
      <c r="E482" s="1"/>
      <c r="F482" s="15"/>
      <c r="G482" s="4"/>
      <c r="H482" s="5"/>
      <c r="I482" s="11"/>
      <c r="J482" s="6"/>
      <c r="K482" s="16"/>
      <c r="L482" s="10"/>
      <c r="M482" s="10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>
      <c r="A483" s="11"/>
      <c r="B483" s="11"/>
      <c r="C483" s="10"/>
      <c r="D483" s="10"/>
      <c r="E483" s="1"/>
      <c r="F483" s="15"/>
      <c r="G483" s="4"/>
      <c r="H483" s="5"/>
      <c r="I483" s="11"/>
      <c r="J483" s="6"/>
      <c r="K483" s="16"/>
      <c r="L483" s="10"/>
      <c r="M483" s="10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>
      <c r="A484" s="11"/>
      <c r="B484" s="11"/>
      <c r="C484" s="10"/>
      <c r="D484" s="10"/>
      <c r="E484" s="1"/>
      <c r="F484" s="15"/>
      <c r="G484" s="4"/>
      <c r="H484" s="5"/>
      <c r="I484" s="11"/>
      <c r="J484" s="6"/>
      <c r="K484" s="16"/>
      <c r="L484" s="10"/>
      <c r="M484" s="10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>
      <c r="A485" s="11"/>
      <c r="B485" s="11"/>
      <c r="C485" s="10"/>
      <c r="D485" s="10"/>
      <c r="E485" s="1"/>
      <c r="F485" s="15"/>
      <c r="G485" s="4"/>
      <c r="H485" s="5"/>
      <c r="I485" s="11"/>
      <c r="J485" s="6"/>
      <c r="K485" s="16"/>
      <c r="L485" s="10"/>
      <c r="M485" s="10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>
      <c r="A486" s="11"/>
      <c r="B486" s="11"/>
      <c r="C486" s="10"/>
      <c r="D486" s="10"/>
      <c r="E486" s="1"/>
      <c r="F486" s="15"/>
      <c r="G486" s="4"/>
      <c r="H486" s="5"/>
      <c r="I486" s="11"/>
      <c r="J486" s="6"/>
      <c r="K486" s="16"/>
      <c r="L486" s="10"/>
      <c r="M486" s="10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>
      <c r="A487" s="11"/>
      <c r="B487" s="11"/>
      <c r="C487" s="10"/>
      <c r="D487" s="10"/>
      <c r="E487" s="1"/>
      <c r="F487" s="15"/>
      <c r="G487" s="4"/>
      <c r="H487" s="5"/>
      <c r="I487" s="11"/>
      <c r="J487" s="6"/>
      <c r="K487" s="16"/>
      <c r="L487" s="10"/>
      <c r="M487" s="10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>
      <c r="A488" s="11"/>
      <c r="B488" s="11"/>
      <c r="C488" s="10"/>
      <c r="D488" s="10"/>
      <c r="E488" s="1"/>
      <c r="F488" s="15"/>
      <c r="G488" s="4"/>
      <c r="H488" s="5"/>
      <c r="I488" s="11"/>
      <c r="J488" s="6"/>
      <c r="K488" s="16"/>
      <c r="L488" s="10"/>
      <c r="M488" s="10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>
      <c r="A489" s="11"/>
      <c r="B489" s="11"/>
      <c r="C489" s="10"/>
      <c r="D489" s="10"/>
      <c r="E489" s="1"/>
      <c r="F489" s="15"/>
      <c r="G489" s="4"/>
      <c r="H489" s="5"/>
      <c r="I489" s="11"/>
      <c r="J489" s="6"/>
      <c r="K489" s="16"/>
      <c r="L489" s="10"/>
      <c r="M489" s="10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>
      <c r="A490" s="11"/>
      <c r="B490" s="11"/>
      <c r="C490" s="10"/>
      <c r="D490" s="10"/>
      <c r="E490" s="1"/>
      <c r="F490" s="15"/>
      <c r="G490" s="4"/>
      <c r="H490" s="5"/>
      <c r="I490" s="11"/>
      <c r="J490" s="6"/>
      <c r="K490" s="16"/>
      <c r="L490" s="10"/>
      <c r="M490" s="10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>
      <c r="A491" s="11"/>
      <c r="B491" s="11"/>
      <c r="C491" s="10"/>
      <c r="D491" s="10"/>
      <c r="E491" s="1"/>
      <c r="F491" s="15"/>
      <c r="G491" s="4"/>
      <c r="H491" s="5"/>
      <c r="I491" s="11"/>
      <c r="J491" s="6"/>
      <c r="K491" s="16"/>
      <c r="L491" s="10"/>
      <c r="M491" s="10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>
      <c r="A492" s="11"/>
      <c r="B492" s="11"/>
      <c r="C492" s="10"/>
      <c r="D492" s="10"/>
      <c r="E492" s="1"/>
      <c r="F492" s="15"/>
      <c r="G492" s="4"/>
      <c r="H492" s="5"/>
      <c r="I492" s="11"/>
      <c r="J492" s="6"/>
      <c r="K492" s="16"/>
      <c r="L492" s="10"/>
      <c r="M492" s="10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>
      <c r="A493" s="11"/>
      <c r="B493" s="11"/>
      <c r="C493" s="10"/>
      <c r="D493" s="10"/>
      <c r="E493" s="1"/>
      <c r="F493" s="15"/>
      <c r="G493" s="4"/>
      <c r="H493" s="5"/>
      <c r="I493" s="11"/>
      <c r="J493" s="6"/>
      <c r="K493" s="16"/>
      <c r="L493" s="10"/>
      <c r="M493" s="10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>
      <c r="A494" s="11"/>
      <c r="B494" s="11"/>
      <c r="C494" s="10"/>
      <c r="D494" s="10"/>
      <c r="E494" s="1"/>
      <c r="F494" s="15"/>
      <c r="G494" s="4"/>
      <c r="H494" s="5"/>
      <c r="I494" s="11"/>
      <c r="J494" s="6"/>
      <c r="K494" s="16"/>
      <c r="L494" s="10"/>
      <c r="M494" s="10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>
      <c r="A495" s="11">
        <v>494</v>
      </c>
      <c r="B495" s="11">
        <v>50030697</v>
      </c>
      <c r="C495" s="10" t="s">
        <v>115</v>
      </c>
      <c r="D495" s="10" t="s">
        <v>306</v>
      </c>
      <c r="E495" s="1">
        <v>25365</v>
      </c>
      <c r="F495" s="15">
        <f ca="1">(TODAY()-Data_Assessment[[#This Row],[BIRTH DATE]])/365.25</f>
        <v>52.939082819986311</v>
      </c>
      <c r="G495" s="4" t="s">
        <v>355</v>
      </c>
      <c r="H495" s="5" t="s">
        <v>436</v>
      </c>
      <c r="I495" s="11">
        <v>1</v>
      </c>
      <c r="J495" s="6" t="s">
        <v>437</v>
      </c>
      <c r="K495" s="16">
        <v>3</v>
      </c>
      <c r="L495" s="10"/>
      <c r="M495" s="10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>
      <c r="A496" s="69">
        <v>495</v>
      </c>
      <c r="B496" s="70">
        <v>50030662</v>
      </c>
      <c r="C496" s="71" t="s">
        <v>116</v>
      </c>
      <c r="D496" s="10" t="s">
        <v>306</v>
      </c>
      <c r="E496" s="1">
        <v>25543</v>
      </c>
      <c r="F496" s="15">
        <f ca="1">(TODAY()-Data_Assessment[[#This Row],[BIRTH DATE]])/365.25</f>
        <v>52.451745379876797</v>
      </c>
      <c r="G496" s="4" t="s">
        <v>355</v>
      </c>
      <c r="H496" s="5" t="s">
        <v>436</v>
      </c>
      <c r="I496" s="11">
        <v>1</v>
      </c>
      <c r="J496" s="6" t="s">
        <v>438</v>
      </c>
      <c r="K496" s="16">
        <v>3</v>
      </c>
      <c r="L496" s="10">
        <v>100</v>
      </c>
      <c r="M496" s="10"/>
      <c r="N496" s="69">
        <v>5</v>
      </c>
      <c r="O496" s="70">
        <v>5</v>
      </c>
      <c r="P496" s="70">
        <v>5</v>
      </c>
      <c r="Q496" s="70">
        <v>6</v>
      </c>
      <c r="R496" s="70">
        <v>6</v>
      </c>
      <c r="S496" s="70">
        <v>6</v>
      </c>
      <c r="T496" s="70">
        <v>6</v>
      </c>
      <c r="U496" s="70">
        <v>7</v>
      </c>
      <c r="V496" s="70">
        <v>7</v>
      </c>
      <c r="W496" s="70">
        <v>7</v>
      </c>
      <c r="X496" s="70">
        <v>6</v>
      </c>
      <c r="Y496" s="72">
        <v>7</v>
      </c>
    </row>
    <row r="497" spans="1:25">
      <c r="A497" s="11">
        <v>496</v>
      </c>
      <c r="B497" s="11">
        <v>50031420</v>
      </c>
      <c r="C497" s="10" t="s">
        <v>15</v>
      </c>
      <c r="D497" s="10" t="s">
        <v>306</v>
      </c>
      <c r="E497" s="1">
        <v>26028</v>
      </c>
      <c r="F497" s="15">
        <f ca="1">(TODAY()-Data_Assessment[[#This Row],[BIRTH DATE]])/365.25</f>
        <v>51.123887748117724</v>
      </c>
      <c r="G497" s="4" t="s">
        <v>341</v>
      </c>
      <c r="H497" s="5" t="s">
        <v>351</v>
      </c>
      <c r="I497" s="11">
        <v>1</v>
      </c>
      <c r="J497" s="6" t="s">
        <v>439</v>
      </c>
      <c r="K497" s="16">
        <v>4</v>
      </c>
      <c r="L497" s="10"/>
      <c r="M497" s="10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>
      <c r="A498" s="11">
        <v>497</v>
      </c>
      <c r="B498" s="11">
        <v>50030771</v>
      </c>
      <c r="C498" s="10" t="s">
        <v>335</v>
      </c>
      <c r="D498" s="10" t="s">
        <v>306</v>
      </c>
      <c r="E498" s="1">
        <v>25501</v>
      </c>
      <c r="F498" s="15">
        <f ca="1">(TODAY()-Data_Assessment[[#This Row],[BIRTH DATE]])/365.25</f>
        <v>52.566735112936342</v>
      </c>
      <c r="G498" s="4" t="s">
        <v>355</v>
      </c>
      <c r="H498" s="5" t="s">
        <v>413</v>
      </c>
      <c r="I498" s="11">
        <v>1</v>
      </c>
      <c r="J498" s="6" t="s">
        <v>440</v>
      </c>
      <c r="K498" s="16">
        <v>4</v>
      </c>
      <c r="L498" s="10"/>
      <c r="M498" s="10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>
      <c r="A499" s="11">
        <v>498</v>
      </c>
      <c r="B499" s="11">
        <v>50031289</v>
      </c>
      <c r="C499" s="10" t="s">
        <v>120</v>
      </c>
      <c r="D499" s="10" t="s">
        <v>306</v>
      </c>
      <c r="E499" s="1">
        <v>25169</v>
      </c>
      <c r="F499" s="15">
        <f ca="1">(TODAY()-Data_Assessment[[#This Row],[BIRTH DATE]])/365.25</f>
        <v>53.4757015742642</v>
      </c>
      <c r="G499" s="4" t="s">
        <v>355</v>
      </c>
      <c r="H499" s="5" t="s">
        <v>441</v>
      </c>
      <c r="I499" s="11">
        <v>1</v>
      </c>
      <c r="J499" s="6" t="s">
        <v>442</v>
      </c>
      <c r="K499" s="16">
        <v>3</v>
      </c>
      <c r="L499" s="10"/>
      <c r="M499" s="10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>
      <c r="A500" s="11">
        <v>499</v>
      </c>
      <c r="B500" s="11">
        <v>50129832</v>
      </c>
      <c r="C500" s="10" t="s">
        <v>16</v>
      </c>
      <c r="D500" s="10" t="s">
        <v>306</v>
      </c>
      <c r="E500" s="1">
        <v>33882</v>
      </c>
      <c r="F500" s="15">
        <f ca="1">(TODAY()-Data_Assessment[[#This Row],[BIRTH DATE]])/365.25</f>
        <v>29.620807665982205</v>
      </c>
      <c r="G500" s="4" t="s">
        <v>341</v>
      </c>
      <c r="H500" s="5" t="s">
        <v>351</v>
      </c>
      <c r="I500" s="11">
        <v>1</v>
      </c>
      <c r="J500" s="6" t="s">
        <v>443</v>
      </c>
      <c r="K500" s="16">
        <v>4</v>
      </c>
      <c r="L500" s="10"/>
      <c r="M500" s="10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>
      <c r="A501" s="11">
        <v>500</v>
      </c>
      <c r="B501" s="11">
        <v>50031364</v>
      </c>
      <c r="C501" s="10" t="s">
        <v>121</v>
      </c>
      <c r="D501" s="10" t="s">
        <v>306</v>
      </c>
      <c r="E501" s="1">
        <v>31353</v>
      </c>
      <c r="F501" s="15">
        <f ca="1">(TODAY()-Data_Assessment[[#This Row],[BIRTH DATE]])/365.25</f>
        <v>36.544832306639286</v>
      </c>
      <c r="G501" s="4" t="s">
        <v>355</v>
      </c>
      <c r="H501" s="5" t="s">
        <v>441</v>
      </c>
      <c r="I501" s="11">
        <v>1</v>
      </c>
      <c r="J501" s="6" t="s">
        <v>444</v>
      </c>
      <c r="K501" s="16">
        <v>4</v>
      </c>
      <c r="L501" s="10"/>
      <c r="M501" s="10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>
      <c r="A502" s="11">
        <v>501</v>
      </c>
      <c r="B502" s="11">
        <v>50030761</v>
      </c>
      <c r="C502" s="10" t="s">
        <v>129</v>
      </c>
      <c r="D502" s="10" t="s">
        <v>307</v>
      </c>
      <c r="E502" s="1">
        <v>25382</v>
      </c>
      <c r="F502" s="15">
        <f ca="1">(TODAY()-Data_Assessment[[#This Row],[BIRTH DATE]])/365.25</f>
        <v>52.892539356605063</v>
      </c>
      <c r="G502" s="4" t="s">
        <v>355</v>
      </c>
      <c r="H502" s="5" t="s">
        <v>414</v>
      </c>
      <c r="I502" s="11">
        <v>1</v>
      </c>
      <c r="J502" s="6" t="s">
        <v>445</v>
      </c>
      <c r="K502" s="16">
        <v>3</v>
      </c>
      <c r="L502" s="10"/>
      <c r="M502" s="10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>
      <c r="A503" s="11">
        <v>502</v>
      </c>
      <c r="B503" s="11">
        <v>50049432</v>
      </c>
      <c r="C503" s="10" t="s">
        <v>131</v>
      </c>
      <c r="D503" s="10" t="s">
        <v>306</v>
      </c>
      <c r="E503" s="1">
        <v>33436</v>
      </c>
      <c r="F503" s="15">
        <f ca="1">(TODAY()-Data_Assessment[[#This Row],[BIRTH DATE]])/365.25</f>
        <v>30.84188911704312</v>
      </c>
      <c r="G503" s="4" t="s">
        <v>355</v>
      </c>
      <c r="H503" s="5" t="s">
        <v>414</v>
      </c>
      <c r="I503" s="11">
        <v>1</v>
      </c>
      <c r="J503" s="6" t="s">
        <v>415</v>
      </c>
      <c r="K503" s="16">
        <v>2</v>
      </c>
      <c r="L503" s="10"/>
      <c r="M503" s="10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>
      <c r="A504" s="11">
        <v>503</v>
      </c>
      <c r="B504" s="11">
        <v>50102541</v>
      </c>
      <c r="C504" s="10" t="s">
        <v>133</v>
      </c>
      <c r="D504" s="10" t="s">
        <v>306</v>
      </c>
      <c r="E504" s="1">
        <v>34608</v>
      </c>
      <c r="F504" s="15">
        <f ca="1">(TODAY()-Data_Assessment[[#This Row],[BIRTH DATE]])/365.25</f>
        <v>27.633127994524298</v>
      </c>
      <c r="G504" s="4" t="s">
        <v>355</v>
      </c>
      <c r="H504" s="5" t="s">
        <v>414</v>
      </c>
      <c r="I504" s="11">
        <v>1</v>
      </c>
      <c r="J504" s="6" t="s">
        <v>415</v>
      </c>
      <c r="K504" s="16">
        <v>3</v>
      </c>
      <c r="L504" s="10"/>
      <c r="M504" s="10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>
      <c r="A505" s="11">
        <v>504</v>
      </c>
      <c r="B505" s="11">
        <v>50031069</v>
      </c>
      <c r="C505" s="10" t="s">
        <v>134</v>
      </c>
      <c r="D505" s="10" t="s">
        <v>306</v>
      </c>
      <c r="E505" s="1">
        <v>26126</v>
      </c>
      <c r="F505" s="15">
        <f ca="1">(TODAY()-Data_Assessment[[#This Row],[BIRTH DATE]])/365.25</f>
        <v>50.855578370978783</v>
      </c>
      <c r="G505" s="4" t="s">
        <v>355</v>
      </c>
      <c r="H505" s="5" t="s">
        <v>446</v>
      </c>
      <c r="I505" s="11">
        <v>1</v>
      </c>
      <c r="J505" s="6" t="s">
        <v>447</v>
      </c>
      <c r="K505" s="16">
        <v>4</v>
      </c>
      <c r="L505" s="10"/>
      <c r="M505" s="10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>
      <c r="A506" s="11">
        <v>505</v>
      </c>
      <c r="B506" s="11">
        <v>50030677</v>
      </c>
      <c r="C506" s="10" t="s">
        <v>135</v>
      </c>
      <c r="D506" s="10" t="s">
        <v>306</v>
      </c>
      <c r="E506" s="1">
        <v>27163</v>
      </c>
      <c r="F506" s="15">
        <f ca="1">(TODAY()-Data_Assessment[[#This Row],[BIRTH DATE]])/365.25</f>
        <v>48.016427104722794</v>
      </c>
      <c r="G506" s="4" t="s">
        <v>355</v>
      </c>
      <c r="H506" s="5" t="s">
        <v>446</v>
      </c>
      <c r="I506" s="11">
        <v>1</v>
      </c>
      <c r="J506" s="6" t="s">
        <v>448</v>
      </c>
      <c r="K506" s="16">
        <v>3</v>
      </c>
      <c r="L506" s="10"/>
      <c r="M506" s="10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>
      <c r="A507" s="11">
        <v>506</v>
      </c>
      <c r="B507" s="11">
        <v>50041857</v>
      </c>
      <c r="C507" s="10" t="s">
        <v>141</v>
      </c>
      <c r="D507" s="10" t="s">
        <v>306</v>
      </c>
      <c r="E507" s="1">
        <v>27271</v>
      </c>
      <c r="F507" s="15">
        <f ca="1">(TODAY()-Data_Assessment[[#This Row],[BIRTH DATE]])/365.25</f>
        <v>47.720739219712527</v>
      </c>
      <c r="G507" s="4" t="s">
        <v>355</v>
      </c>
      <c r="H507" s="5" t="s">
        <v>446</v>
      </c>
      <c r="I507" s="11">
        <v>1</v>
      </c>
      <c r="J507" s="6" t="s">
        <v>449</v>
      </c>
      <c r="K507" s="16">
        <v>4</v>
      </c>
      <c r="L507" s="10"/>
      <c r="M507" s="10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>
      <c r="A508" s="11">
        <v>507</v>
      </c>
      <c r="B508" s="11">
        <v>50030654</v>
      </c>
      <c r="C508" s="10" t="s">
        <v>142</v>
      </c>
      <c r="D508" s="10" t="s">
        <v>306</v>
      </c>
      <c r="E508" s="1">
        <v>25709</v>
      </c>
      <c r="F508" s="15">
        <f ca="1">(TODAY()-Data_Assessment[[#This Row],[BIRTH DATE]])/365.25</f>
        <v>51.997262149212865</v>
      </c>
      <c r="G508" s="4" t="s">
        <v>355</v>
      </c>
      <c r="H508" s="5" t="s">
        <v>450</v>
      </c>
      <c r="I508" s="11">
        <v>1</v>
      </c>
      <c r="J508" s="6" t="s">
        <v>451</v>
      </c>
      <c r="K508" s="16">
        <v>4</v>
      </c>
      <c r="L508" s="10"/>
      <c r="M508" s="10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>
      <c r="A509" s="69">
        <v>508</v>
      </c>
      <c r="B509" s="70">
        <v>50031329</v>
      </c>
      <c r="C509" s="71" t="s">
        <v>143</v>
      </c>
      <c r="D509" s="10" t="s">
        <v>306</v>
      </c>
      <c r="E509" s="1">
        <v>27750</v>
      </c>
      <c r="F509" s="15">
        <f ca="1">(TODAY()-Data_Assessment[[#This Row],[BIRTH DATE]])/365.25</f>
        <v>46.409308692676248</v>
      </c>
      <c r="G509" s="4" t="s">
        <v>355</v>
      </c>
      <c r="H509" s="5" t="s">
        <v>450</v>
      </c>
      <c r="I509" s="11">
        <v>1</v>
      </c>
      <c r="J509" s="6" t="s">
        <v>452</v>
      </c>
      <c r="K509" s="16">
        <v>3</v>
      </c>
      <c r="L509" s="10">
        <v>102</v>
      </c>
      <c r="M509" s="10"/>
      <c r="N509" s="69">
        <v>6</v>
      </c>
      <c r="O509" s="70">
        <v>6</v>
      </c>
      <c r="P509" s="70">
        <v>6</v>
      </c>
      <c r="Q509" s="70">
        <v>7</v>
      </c>
      <c r="R509" s="70">
        <v>7</v>
      </c>
      <c r="S509" s="70">
        <v>6</v>
      </c>
      <c r="T509" s="70">
        <v>6</v>
      </c>
      <c r="U509" s="70">
        <v>7</v>
      </c>
      <c r="V509" s="70">
        <v>6</v>
      </c>
      <c r="W509" s="70">
        <v>7</v>
      </c>
      <c r="X509" s="70">
        <v>7</v>
      </c>
      <c r="Y509" s="72">
        <v>7</v>
      </c>
    </row>
    <row r="510" spans="1:25">
      <c r="A510" s="11">
        <v>509</v>
      </c>
      <c r="B510" s="11">
        <v>50030733</v>
      </c>
      <c r="C510" s="10" t="s">
        <v>334</v>
      </c>
      <c r="D510" s="10" t="s">
        <v>306</v>
      </c>
      <c r="E510" s="1">
        <v>26070</v>
      </c>
      <c r="F510" s="15">
        <f ca="1">(TODAY()-Data_Assessment[[#This Row],[BIRTH DATE]])/365.25</f>
        <v>51.008898015058179</v>
      </c>
      <c r="G510" s="4" t="s">
        <v>355</v>
      </c>
      <c r="H510" s="5" t="s">
        <v>453</v>
      </c>
      <c r="I510" s="11">
        <v>1</v>
      </c>
      <c r="J510" s="6" t="s">
        <v>454</v>
      </c>
      <c r="K510" s="16">
        <v>3</v>
      </c>
      <c r="L510" s="10"/>
      <c r="M510" s="10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>
      <c r="A511" s="11">
        <v>510</v>
      </c>
      <c r="B511" s="11">
        <v>50031607</v>
      </c>
      <c r="C511" s="10" t="s">
        <v>147</v>
      </c>
      <c r="D511" s="10" t="s">
        <v>306</v>
      </c>
      <c r="E511" s="1">
        <v>31666</v>
      </c>
      <c r="F511" s="15">
        <f ca="1">(TODAY()-Data_Assessment[[#This Row],[BIRTH DATE]])/365.25</f>
        <v>35.687885010266939</v>
      </c>
      <c r="G511" s="4" t="s">
        <v>355</v>
      </c>
      <c r="H511" s="5" t="s">
        <v>453</v>
      </c>
      <c r="I511" s="11">
        <v>1</v>
      </c>
      <c r="J511" s="6" t="s">
        <v>455</v>
      </c>
      <c r="K511" s="16">
        <v>3</v>
      </c>
      <c r="L511" s="10"/>
      <c r="M511" s="10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>
      <c r="A512" s="11">
        <v>511</v>
      </c>
      <c r="B512" s="11">
        <v>50041827</v>
      </c>
      <c r="C512" s="10" t="s">
        <v>148</v>
      </c>
      <c r="D512" s="10" t="s">
        <v>306</v>
      </c>
      <c r="E512" s="1">
        <v>31699</v>
      </c>
      <c r="F512" s="15">
        <f ca="1">(TODAY()-Data_Assessment[[#This Row],[BIRTH DATE]])/365.25</f>
        <v>35.597535934291578</v>
      </c>
      <c r="G512" s="4" t="s">
        <v>355</v>
      </c>
      <c r="H512" s="5" t="s">
        <v>453</v>
      </c>
      <c r="I512" s="11">
        <v>1</v>
      </c>
      <c r="J512" s="6" t="s">
        <v>455</v>
      </c>
      <c r="K512" s="16">
        <v>3</v>
      </c>
      <c r="L512" s="10"/>
      <c r="M512" s="10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>
      <c r="A513" s="11">
        <v>512</v>
      </c>
      <c r="B513" s="11">
        <v>50031009</v>
      </c>
      <c r="C513" s="10" t="s">
        <v>329</v>
      </c>
      <c r="D513" s="10" t="s">
        <v>306</v>
      </c>
      <c r="E513" s="1">
        <v>27230</v>
      </c>
      <c r="F513" s="15">
        <f ca="1">(TODAY()-Data_Assessment[[#This Row],[BIRTH DATE]])/365.25</f>
        <v>47.832991101984945</v>
      </c>
      <c r="G513" s="4" t="s">
        <v>341</v>
      </c>
      <c r="H513" s="5" t="s">
        <v>398</v>
      </c>
      <c r="I513" s="11">
        <v>1</v>
      </c>
      <c r="J513" s="6" t="s">
        <v>456</v>
      </c>
      <c r="K513" s="16">
        <v>3</v>
      </c>
      <c r="L513" s="10"/>
      <c r="M513" s="10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>
      <c r="A514" s="11">
        <v>513</v>
      </c>
      <c r="B514" s="11">
        <v>50112880</v>
      </c>
      <c r="C514" s="10" t="s">
        <v>149</v>
      </c>
      <c r="D514" s="10" t="s">
        <v>306</v>
      </c>
      <c r="E514" s="1">
        <v>34223</v>
      </c>
      <c r="F514" s="15">
        <f ca="1">(TODAY()-Data_Assessment[[#This Row],[BIRTH DATE]])/365.25</f>
        <v>28.687200547570157</v>
      </c>
      <c r="G514" s="4" t="s">
        <v>355</v>
      </c>
      <c r="H514" s="5" t="s">
        <v>453</v>
      </c>
      <c r="I514" s="11">
        <v>1</v>
      </c>
      <c r="J514" s="6" t="s">
        <v>455</v>
      </c>
      <c r="K514" s="16">
        <v>2</v>
      </c>
      <c r="L514" s="10"/>
      <c r="M514" s="10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>
      <c r="A515" s="11">
        <v>514</v>
      </c>
      <c r="B515" s="11">
        <v>50035637</v>
      </c>
      <c r="C515" s="10" t="s">
        <v>150</v>
      </c>
      <c r="D515" s="10" t="s">
        <v>306</v>
      </c>
      <c r="E515" s="1">
        <v>32813</v>
      </c>
      <c r="F515" s="15">
        <f ca="1">(TODAY()-Data_Assessment[[#This Row],[BIRTH DATE]])/365.25</f>
        <v>32.547570157426421</v>
      </c>
      <c r="G515" s="4" t="s">
        <v>355</v>
      </c>
      <c r="H515" s="5" t="s">
        <v>457</v>
      </c>
      <c r="I515" s="11">
        <v>1</v>
      </c>
      <c r="J515" s="6" t="s">
        <v>458</v>
      </c>
      <c r="K515" s="16">
        <v>3</v>
      </c>
      <c r="L515" s="10"/>
      <c r="M515" s="10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>
      <c r="A516" s="11">
        <v>515</v>
      </c>
      <c r="B516" s="11">
        <v>50030738</v>
      </c>
      <c r="C516" s="10" t="s">
        <v>151</v>
      </c>
      <c r="D516" s="10" t="s">
        <v>306</v>
      </c>
      <c r="E516" s="1">
        <v>24577</v>
      </c>
      <c r="F516" s="15">
        <f ca="1">(TODAY()-Data_Assessment[[#This Row],[BIRTH DATE]])/365.25</f>
        <v>55.096509240246405</v>
      </c>
      <c r="G516" s="4" t="s">
        <v>355</v>
      </c>
      <c r="H516" s="5" t="s">
        <v>457</v>
      </c>
      <c r="I516" s="11">
        <v>1</v>
      </c>
      <c r="J516" s="6" t="s">
        <v>459</v>
      </c>
      <c r="K516" s="16">
        <v>2</v>
      </c>
      <c r="L516" s="10"/>
      <c r="M516" s="10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>
      <c r="A517" s="11">
        <v>516</v>
      </c>
      <c r="B517" s="11">
        <v>50047397</v>
      </c>
      <c r="C517" s="10" t="s">
        <v>460</v>
      </c>
      <c r="D517" s="10" t="s">
        <v>306</v>
      </c>
      <c r="E517" s="1">
        <v>33755</v>
      </c>
      <c r="F517" s="15">
        <f ca="1">(TODAY()-Data_Assessment[[#This Row],[BIRTH DATE]])/365.25</f>
        <v>29.968514715947983</v>
      </c>
      <c r="G517" s="4" t="s">
        <v>341</v>
      </c>
      <c r="H517" s="5" t="s">
        <v>398</v>
      </c>
      <c r="I517" s="11">
        <v>1</v>
      </c>
      <c r="J517" s="6" t="s">
        <v>399</v>
      </c>
      <c r="K517" s="16">
        <v>3</v>
      </c>
      <c r="L517" s="10"/>
      <c r="M517" s="10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>
      <c r="A518" s="11">
        <v>517</v>
      </c>
      <c r="B518" s="11">
        <v>50030706</v>
      </c>
      <c r="C518" s="10" t="s">
        <v>152</v>
      </c>
      <c r="D518" s="10" t="s">
        <v>306</v>
      </c>
      <c r="E518" s="1">
        <v>26529</v>
      </c>
      <c r="F518" s="15">
        <f ca="1">(TODAY()-Data_Assessment[[#This Row],[BIRTH DATE]])/365.25</f>
        <v>49.752224503764545</v>
      </c>
      <c r="G518" s="4" t="s">
        <v>355</v>
      </c>
      <c r="H518" s="5" t="s">
        <v>457</v>
      </c>
      <c r="I518" s="11">
        <v>1</v>
      </c>
      <c r="J518" s="6" t="s">
        <v>459</v>
      </c>
      <c r="K518" s="16">
        <v>2</v>
      </c>
      <c r="L518" s="10"/>
      <c r="M518" s="10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>
      <c r="A519" s="11">
        <v>518</v>
      </c>
      <c r="B519" s="11">
        <v>50030694</v>
      </c>
      <c r="C519" s="10" t="s">
        <v>154</v>
      </c>
      <c r="D519" s="10" t="s">
        <v>306</v>
      </c>
      <c r="E519" s="1">
        <v>25070</v>
      </c>
      <c r="F519" s="15">
        <f ca="1">(TODAY()-Data_Assessment[[#This Row],[BIRTH DATE]])/365.25</f>
        <v>53.746748802190282</v>
      </c>
      <c r="G519" s="4" t="s">
        <v>355</v>
      </c>
      <c r="H519" s="5" t="s">
        <v>461</v>
      </c>
      <c r="I519" s="11">
        <v>1</v>
      </c>
      <c r="J519" s="6" t="s">
        <v>462</v>
      </c>
      <c r="K519" s="16">
        <v>3</v>
      </c>
      <c r="L519" s="10"/>
      <c r="M519" s="10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>
      <c r="A520" s="11">
        <v>519</v>
      </c>
      <c r="B520" s="11">
        <v>50031280</v>
      </c>
      <c r="C520" s="10" t="s">
        <v>157</v>
      </c>
      <c r="D520" s="10" t="s">
        <v>306</v>
      </c>
      <c r="E520" s="1">
        <v>24513</v>
      </c>
      <c r="F520" s="15">
        <f ca="1">(TODAY()-Data_Assessment[[#This Row],[BIRTH DATE]])/365.25</f>
        <v>55.271731690622858</v>
      </c>
      <c r="G520" s="4" t="s">
        <v>355</v>
      </c>
      <c r="H520" s="5" t="s">
        <v>461</v>
      </c>
      <c r="I520" s="11">
        <v>1</v>
      </c>
      <c r="J520" s="6" t="s">
        <v>463</v>
      </c>
      <c r="K520" s="16">
        <v>3</v>
      </c>
      <c r="L520" s="10"/>
      <c r="M520" s="10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>
      <c r="A521" s="11">
        <v>520</v>
      </c>
      <c r="B521" s="11">
        <v>50114027</v>
      </c>
      <c r="C521" s="10" t="s">
        <v>17</v>
      </c>
      <c r="D521" s="10" t="s">
        <v>306</v>
      </c>
      <c r="E521" s="1">
        <v>32089</v>
      </c>
      <c r="F521" s="15">
        <f ca="1">(TODAY()-Data_Assessment[[#This Row],[BIRTH DATE]])/365.25</f>
        <v>34.529774127310063</v>
      </c>
      <c r="G521" s="4" t="s">
        <v>341</v>
      </c>
      <c r="H521" s="5" t="s">
        <v>398</v>
      </c>
      <c r="I521" s="11">
        <v>1</v>
      </c>
      <c r="J521" s="6" t="s">
        <v>464</v>
      </c>
      <c r="K521" s="16">
        <v>3</v>
      </c>
      <c r="L521" s="10"/>
      <c r="M521" s="10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>
      <c r="A522" s="11">
        <v>521</v>
      </c>
      <c r="B522" s="11">
        <v>50031335</v>
      </c>
      <c r="C522" s="10" t="s">
        <v>159</v>
      </c>
      <c r="D522" s="10" t="s">
        <v>306</v>
      </c>
      <c r="E522" s="1">
        <v>27337</v>
      </c>
      <c r="F522" s="15">
        <f ca="1">(TODAY()-Data_Assessment[[#This Row],[BIRTH DATE]])/365.25</f>
        <v>47.540041067761805</v>
      </c>
      <c r="G522" s="4" t="s">
        <v>355</v>
      </c>
      <c r="H522" s="5" t="s">
        <v>461</v>
      </c>
      <c r="I522" s="11">
        <v>1</v>
      </c>
      <c r="J522" s="6" t="s">
        <v>465</v>
      </c>
      <c r="K522" s="16">
        <v>2</v>
      </c>
      <c r="L522" s="10"/>
      <c r="M522" s="10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>
      <c r="A523" s="11">
        <v>522</v>
      </c>
      <c r="B523" s="11">
        <v>50030729</v>
      </c>
      <c r="C523" s="10" t="s">
        <v>332</v>
      </c>
      <c r="D523" s="10" t="s">
        <v>306</v>
      </c>
      <c r="E523" s="1">
        <v>27012</v>
      </c>
      <c r="F523" s="15">
        <f ca="1">(TODAY()-Data_Assessment[[#This Row],[BIRTH DATE]])/365.25</f>
        <v>48.429842573579741</v>
      </c>
      <c r="G523" s="4" t="s">
        <v>355</v>
      </c>
      <c r="H523" s="5" t="s">
        <v>466</v>
      </c>
      <c r="I523" s="11">
        <v>1</v>
      </c>
      <c r="J523" s="6" t="s">
        <v>467</v>
      </c>
      <c r="K523" s="16">
        <v>3</v>
      </c>
      <c r="L523" s="10"/>
      <c r="M523" s="10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>
      <c r="A524" s="11">
        <v>523</v>
      </c>
      <c r="B524" s="11">
        <v>50031117</v>
      </c>
      <c r="C524" s="10" t="s">
        <v>18</v>
      </c>
      <c r="D524" s="10" t="s">
        <v>307</v>
      </c>
      <c r="E524" s="1">
        <v>24525</v>
      </c>
      <c r="F524" s="15">
        <f ca="1">(TODAY()-Data_Assessment[[#This Row],[BIRTH DATE]])/365.25</f>
        <v>55.238877481177276</v>
      </c>
      <c r="G524" s="4" t="s">
        <v>341</v>
      </c>
      <c r="H524" s="5" t="s">
        <v>402</v>
      </c>
      <c r="I524" s="11">
        <v>1</v>
      </c>
      <c r="J524" s="6" t="s">
        <v>468</v>
      </c>
      <c r="K524" s="16">
        <v>3</v>
      </c>
      <c r="L524" s="10"/>
      <c r="M524" s="10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>
      <c r="A525" s="11">
        <v>524</v>
      </c>
      <c r="B525" s="11">
        <v>50030758</v>
      </c>
      <c r="C525" s="10" t="s">
        <v>333</v>
      </c>
      <c r="D525" s="10" t="s">
        <v>306</v>
      </c>
      <c r="E525" s="1">
        <v>29592</v>
      </c>
      <c r="F525" s="15">
        <f ca="1">(TODAY()-Data_Assessment[[#This Row],[BIRTH DATE]])/365.25</f>
        <v>41.366187542778917</v>
      </c>
      <c r="G525" s="4" t="s">
        <v>355</v>
      </c>
      <c r="H525" s="5" t="s">
        <v>416</v>
      </c>
      <c r="I525" s="11">
        <v>1</v>
      </c>
      <c r="J525" s="6" t="s">
        <v>417</v>
      </c>
      <c r="K525" s="16">
        <v>3</v>
      </c>
      <c r="L525" s="10"/>
      <c r="M525" s="10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>
      <c r="A526" s="11">
        <v>525</v>
      </c>
      <c r="B526" s="11">
        <v>50049433</v>
      </c>
      <c r="C526" s="10" t="s">
        <v>160</v>
      </c>
      <c r="D526" s="10" t="s">
        <v>306</v>
      </c>
      <c r="E526" s="1">
        <v>33979</v>
      </c>
      <c r="F526" s="15">
        <f ca="1">(TODAY()-Data_Assessment[[#This Row],[BIRTH DATE]])/365.25</f>
        <v>29.355236139630389</v>
      </c>
      <c r="G526" s="4" t="s">
        <v>355</v>
      </c>
      <c r="H526" s="5" t="s">
        <v>416</v>
      </c>
      <c r="I526" s="11">
        <v>1</v>
      </c>
      <c r="J526" s="6" t="s">
        <v>417</v>
      </c>
      <c r="K526" s="16">
        <v>2</v>
      </c>
      <c r="L526" s="10"/>
      <c r="M526" s="10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>
      <c r="A527" s="11">
        <v>526</v>
      </c>
      <c r="B527" s="11">
        <v>50031515</v>
      </c>
      <c r="C527" s="10" t="s">
        <v>19</v>
      </c>
      <c r="D527" s="10" t="s">
        <v>306</v>
      </c>
      <c r="E527" s="1">
        <v>24577</v>
      </c>
      <c r="F527" s="15">
        <f ca="1">(TODAY()-Data_Assessment[[#This Row],[BIRTH DATE]])/365.25</f>
        <v>55.096509240246405</v>
      </c>
      <c r="G527" s="4" t="s">
        <v>341</v>
      </c>
      <c r="H527" s="5" t="s">
        <v>352</v>
      </c>
      <c r="I527" s="11">
        <v>1</v>
      </c>
      <c r="J527" s="6" t="s">
        <v>469</v>
      </c>
      <c r="K527" s="16">
        <v>4</v>
      </c>
      <c r="L527" s="10"/>
      <c r="M527" s="10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>
      <c r="A528" s="11">
        <v>527</v>
      </c>
      <c r="B528" s="11">
        <v>50030656</v>
      </c>
      <c r="C528" s="10" t="s">
        <v>164</v>
      </c>
      <c r="D528" s="10" t="s">
        <v>306</v>
      </c>
      <c r="E528" s="1">
        <v>25895</v>
      </c>
      <c r="F528" s="15">
        <f ca="1">(TODAY()-Data_Assessment[[#This Row],[BIRTH DATE]])/365.25</f>
        <v>51.488021902806295</v>
      </c>
      <c r="G528" s="4" t="s">
        <v>355</v>
      </c>
      <c r="H528" s="5" t="s">
        <v>376</v>
      </c>
      <c r="I528" s="11">
        <v>1</v>
      </c>
      <c r="J528" s="6" t="s">
        <v>470</v>
      </c>
      <c r="K528" s="16">
        <v>3</v>
      </c>
      <c r="L528" s="10"/>
      <c r="M528" s="10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>
      <c r="A529" s="11">
        <v>528</v>
      </c>
      <c r="B529" s="11">
        <v>50031341</v>
      </c>
      <c r="C529" s="10" t="s">
        <v>166</v>
      </c>
      <c r="D529" s="10" t="s">
        <v>306</v>
      </c>
      <c r="E529" s="1">
        <v>26921</v>
      </c>
      <c r="F529" s="15">
        <f ca="1">(TODAY()-Data_Assessment[[#This Row],[BIRTH DATE]])/365.25</f>
        <v>48.67898699520876</v>
      </c>
      <c r="G529" s="4" t="s">
        <v>355</v>
      </c>
      <c r="H529" s="5" t="s">
        <v>419</v>
      </c>
      <c r="I529" s="11">
        <v>1</v>
      </c>
      <c r="J529" s="6" t="s">
        <v>471</v>
      </c>
      <c r="K529" s="16">
        <v>3</v>
      </c>
      <c r="L529" s="10"/>
      <c r="M529" s="10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29.25">
      <c r="A530" s="11">
        <v>529</v>
      </c>
      <c r="B530" s="11">
        <v>50037952</v>
      </c>
      <c r="C530" s="10" t="s">
        <v>20</v>
      </c>
      <c r="D530" s="10" t="s">
        <v>306</v>
      </c>
      <c r="E530" s="1">
        <v>32258</v>
      </c>
      <c r="F530" s="15">
        <f ca="1">(TODAY()-Data_Assessment[[#This Row],[BIRTH DATE]])/365.25</f>
        <v>34.067077344284733</v>
      </c>
      <c r="G530" s="4" t="s">
        <v>341</v>
      </c>
      <c r="H530" s="5" t="s">
        <v>352</v>
      </c>
      <c r="I530" s="11">
        <v>1</v>
      </c>
      <c r="J530" s="6" t="s">
        <v>472</v>
      </c>
      <c r="K530" s="16">
        <v>4</v>
      </c>
      <c r="L530" s="10"/>
      <c r="M530" s="10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>
      <c r="A531" s="11">
        <v>530</v>
      </c>
      <c r="B531" s="11">
        <v>50040853</v>
      </c>
      <c r="C531" s="10" t="s">
        <v>168</v>
      </c>
      <c r="D531" s="10" t="s">
        <v>306</v>
      </c>
      <c r="E531" s="1">
        <v>32874</v>
      </c>
      <c r="F531" s="15">
        <f ca="1">(TODAY()-Data_Assessment[[#This Row],[BIRTH DATE]])/365.25</f>
        <v>32.380561259411365</v>
      </c>
      <c r="G531" s="4" t="s">
        <v>355</v>
      </c>
      <c r="H531" s="5" t="s">
        <v>419</v>
      </c>
      <c r="I531" s="11">
        <v>1</v>
      </c>
      <c r="J531" s="6" t="s">
        <v>420</v>
      </c>
      <c r="K531" s="16">
        <v>4</v>
      </c>
      <c r="L531" s="10"/>
      <c r="M531" s="10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29.25">
      <c r="A532" s="11">
        <v>531</v>
      </c>
      <c r="B532" s="11">
        <v>50111250</v>
      </c>
      <c r="C532" s="10" t="s">
        <v>21</v>
      </c>
      <c r="D532" s="10" t="s">
        <v>307</v>
      </c>
      <c r="E532" s="1">
        <v>31801</v>
      </c>
      <c r="F532" s="15">
        <f ca="1">(TODAY()-Data_Assessment[[#This Row],[BIRTH DATE]])/365.25</f>
        <v>35.318275154004105</v>
      </c>
      <c r="G532" s="4" t="s">
        <v>341</v>
      </c>
      <c r="H532" s="5" t="s">
        <v>345</v>
      </c>
      <c r="I532" s="11">
        <v>1</v>
      </c>
      <c r="J532" s="6" t="s">
        <v>473</v>
      </c>
      <c r="K532" s="16">
        <v>3</v>
      </c>
      <c r="L532" s="10"/>
      <c r="M532" s="10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>
      <c r="A533" s="11">
        <v>532</v>
      </c>
      <c r="B533" s="11">
        <v>50031022</v>
      </c>
      <c r="C533" s="10" t="s">
        <v>171</v>
      </c>
      <c r="D533" s="10" t="s">
        <v>306</v>
      </c>
      <c r="E533" s="1">
        <v>24998</v>
      </c>
      <c r="F533" s="15">
        <f ca="1">(TODAY()-Data_Assessment[[#This Row],[BIRTH DATE]])/365.25</f>
        <v>53.943874058863791</v>
      </c>
      <c r="G533" s="4" t="s">
        <v>355</v>
      </c>
      <c r="H533" s="5" t="s">
        <v>474</v>
      </c>
      <c r="I533" s="11">
        <v>1</v>
      </c>
      <c r="J533" s="6" t="s">
        <v>475</v>
      </c>
      <c r="K533" s="16">
        <v>3</v>
      </c>
      <c r="L533" s="10"/>
      <c r="M533" s="10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>
      <c r="A534" s="11">
        <v>533</v>
      </c>
      <c r="B534" s="11">
        <v>50031032</v>
      </c>
      <c r="C534" s="10" t="s">
        <v>22</v>
      </c>
      <c r="D534" s="10" t="s">
        <v>306</v>
      </c>
      <c r="E534" s="1">
        <v>25250</v>
      </c>
      <c r="F534" s="15">
        <f ca="1">(TODAY()-Data_Assessment[[#This Row],[BIRTH DATE]])/365.25</f>
        <v>53.2539356605065</v>
      </c>
      <c r="G534" s="4" t="s">
        <v>341</v>
      </c>
      <c r="H534" s="5" t="s">
        <v>403</v>
      </c>
      <c r="I534" s="11">
        <v>1</v>
      </c>
      <c r="J534" s="6" t="s">
        <v>476</v>
      </c>
      <c r="K534" s="16">
        <v>3</v>
      </c>
      <c r="L534" s="10"/>
      <c r="M534" s="10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>
      <c r="A535" s="11">
        <v>534</v>
      </c>
      <c r="B535" s="11">
        <v>50086745</v>
      </c>
      <c r="C535" s="10" t="s">
        <v>173</v>
      </c>
      <c r="D535" s="10" t="s">
        <v>306</v>
      </c>
      <c r="E535" s="1">
        <v>32954</v>
      </c>
      <c r="F535" s="15">
        <f ca="1">(TODAY()-Data_Assessment[[#This Row],[BIRTH DATE]])/365.25</f>
        <v>32.161533196440793</v>
      </c>
      <c r="G535" s="4" t="s">
        <v>355</v>
      </c>
      <c r="H535" s="5" t="s">
        <v>474</v>
      </c>
      <c r="I535" s="11">
        <v>1</v>
      </c>
      <c r="J535" s="6" t="s">
        <v>477</v>
      </c>
      <c r="K535" s="16">
        <v>3</v>
      </c>
      <c r="L535" s="10"/>
      <c r="M535" s="10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>
      <c r="A536" s="11">
        <v>535</v>
      </c>
      <c r="B536" s="11">
        <v>50037964</v>
      </c>
      <c r="C536" s="10" t="s">
        <v>23</v>
      </c>
      <c r="D536" s="10" t="s">
        <v>306</v>
      </c>
      <c r="E536" s="1">
        <v>28453</v>
      </c>
      <c r="F536" s="15">
        <f ca="1">(TODAY()-Data_Assessment[[#This Row],[BIRTH DATE]])/365.25</f>
        <v>44.484599589322379</v>
      </c>
      <c r="G536" s="4" t="s">
        <v>341</v>
      </c>
      <c r="H536" s="5" t="s">
        <v>403</v>
      </c>
      <c r="I536" s="11">
        <v>1</v>
      </c>
      <c r="J536" s="6" t="s">
        <v>478</v>
      </c>
      <c r="K536" s="16">
        <v>2</v>
      </c>
      <c r="L536" s="10"/>
      <c r="M536" s="10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>
      <c r="A537" s="11">
        <v>536</v>
      </c>
      <c r="B537" s="11">
        <v>50031486</v>
      </c>
      <c r="C537" s="10" t="s">
        <v>174</v>
      </c>
      <c r="D537" s="10" t="s">
        <v>306</v>
      </c>
      <c r="E537" s="1">
        <v>25307</v>
      </c>
      <c r="F537" s="15">
        <f ca="1">(TODAY()-Data_Assessment[[#This Row],[BIRTH DATE]])/365.25</f>
        <v>53.097878165639976</v>
      </c>
      <c r="G537" s="4" t="s">
        <v>355</v>
      </c>
      <c r="H537" s="5" t="s">
        <v>479</v>
      </c>
      <c r="I537" s="11">
        <v>1</v>
      </c>
      <c r="J537" s="6" t="s">
        <v>480</v>
      </c>
      <c r="K537" s="16">
        <v>3</v>
      </c>
      <c r="L537" s="10"/>
      <c r="M537" s="10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>
      <c r="A538" s="11">
        <v>537</v>
      </c>
      <c r="B538" s="11">
        <v>50030651</v>
      </c>
      <c r="C538" s="10" t="s">
        <v>175</v>
      </c>
      <c r="D538" s="10" t="s">
        <v>306</v>
      </c>
      <c r="E538" s="1">
        <v>26826</v>
      </c>
      <c r="F538" s="15">
        <f ca="1">(TODAY()-Data_Assessment[[#This Row],[BIRTH DATE]])/365.25</f>
        <v>48.939082819986311</v>
      </c>
      <c r="G538" s="4" t="s">
        <v>355</v>
      </c>
      <c r="H538" s="5" t="s">
        <v>479</v>
      </c>
      <c r="I538" s="11">
        <v>1</v>
      </c>
      <c r="J538" s="6" t="s">
        <v>481</v>
      </c>
      <c r="K538" s="16">
        <v>2</v>
      </c>
      <c r="L538" s="10"/>
      <c r="M538" s="10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>
      <c r="A539" s="11">
        <v>538</v>
      </c>
      <c r="B539" s="11">
        <v>50045069</v>
      </c>
      <c r="C539" s="10" t="s">
        <v>176</v>
      </c>
      <c r="D539" s="10" t="s">
        <v>306</v>
      </c>
      <c r="E539" s="1">
        <v>31967</v>
      </c>
      <c r="F539" s="15">
        <f ca="1">(TODAY()-Data_Assessment[[#This Row],[BIRTH DATE]])/365.25</f>
        <v>34.86379192334018</v>
      </c>
      <c r="G539" s="4" t="s">
        <v>355</v>
      </c>
      <c r="H539" s="5" t="s">
        <v>479</v>
      </c>
      <c r="I539" s="11">
        <v>1</v>
      </c>
      <c r="J539" s="6" t="s">
        <v>482</v>
      </c>
      <c r="K539" s="16">
        <v>3</v>
      </c>
      <c r="L539" s="10"/>
      <c r="M539" s="10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>
      <c r="A540" s="11">
        <v>539</v>
      </c>
      <c r="B540" s="11">
        <v>50031089</v>
      </c>
      <c r="C540" s="10" t="s">
        <v>24</v>
      </c>
      <c r="D540" s="10" t="s">
        <v>306</v>
      </c>
      <c r="E540" s="1">
        <v>27301</v>
      </c>
      <c r="F540" s="15">
        <f ca="1">(TODAY()-Data_Assessment[[#This Row],[BIRTH DATE]])/365.25</f>
        <v>47.638603696098563</v>
      </c>
      <c r="G540" s="4" t="s">
        <v>341</v>
      </c>
      <c r="H540" s="5" t="s">
        <v>404</v>
      </c>
      <c r="I540" s="11">
        <v>1</v>
      </c>
      <c r="J540" s="6" t="s">
        <v>483</v>
      </c>
      <c r="K540" s="16">
        <v>4</v>
      </c>
      <c r="L540" s="10"/>
      <c r="M540" s="10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>
      <c r="A541" s="11">
        <v>540</v>
      </c>
      <c r="B541" s="11">
        <v>50030755</v>
      </c>
      <c r="C541" s="10" t="s">
        <v>181</v>
      </c>
      <c r="D541" s="10" t="s">
        <v>306</v>
      </c>
      <c r="E541" s="1">
        <v>25001</v>
      </c>
      <c r="F541" s="15">
        <f ca="1">(TODAY()-Data_Assessment[[#This Row],[BIRTH DATE]])/365.25</f>
        <v>53.935660506502394</v>
      </c>
      <c r="G541" s="4" t="s">
        <v>355</v>
      </c>
      <c r="H541" s="5" t="s">
        <v>421</v>
      </c>
      <c r="I541" s="11">
        <v>1</v>
      </c>
      <c r="J541" s="6" t="s">
        <v>484</v>
      </c>
      <c r="K541" s="16">
        <v>3</v>
      </c>
      <c r="L541" s="10"/>
      <c r="M541" s="10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>
      <c r="A542" s="11">
        <v>541</v>
      </c>
      <c r="B542" s="11">
        <v>50047135</v>
      </c>
      <c r="C542" s="10" t="s">
        <v>25</v>
      </c>
      <c r="D542" s="10" t="s">
        <v>306</v>
      </c>
      <c r="E542" s="1">
        <v>32682</v>
      </c>
      <c r="F542" s="15">
        <f ca="1">(TODAY()-Data_Assessment[[#This Row],[BIRTH DATE]])/365.25</f>
        <v>32.906228610540722</v>
      </c>
      <c r="G542" s="4" t="s">
        <v>341</v>
      </c>
      <c r="H542" s="5" t="s">
        <v>404</v>
      </c>
      <c r="I542" s="11">
        <v>1</v>
      </c>
      <c r="J542" s="6" t="s">
        <v>485</v>
      </c>
      <c r="K542" s="16">
        <v>3</v>
      </c>
      <c r="L542" s="10"/>
      <c r="M542" s="10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>
      <c r="A543" s="11">
        <v>542</v>
      </c>
      <c r="B543" s="11">
        <v>50031056</v>
      </c>
      <c r="C543" s="10" t="s">
        <v>182</v>
      </c>
      <c r="D543" s="10" t="s">
        <v>306</v>
      </c>
      <c r="E543" s="1">
        <v>26416</v>
      </c>
      <c r="F543" s="15">
        <f ca="1">(TODAY()-Data_Assessment[[#This Row],[BIRTH DATE]])/365.25</f>
        <v>50.061601642710471</v>
      </c>
      <c r="G543" s="4" t="s">
        <v>355</v>
      </c>
      <c r="H543" s="5" t="s">
        <v>421</v>
      </c>
      <c r="I543" s="11">
        <v>1</v>
      </c>
      <c r="J543" s="6" t="s">
        <v>486</v>
      </c>
      <c r="K543" s="16">
        <v>3</v>
      </c>
      <c r="L543" s="10"/>
      <c r="M543" s="10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>
      <c r="A544" s="11">
        <v>543</v>
      </c>
      <c r="B544" s="11">
        <v>50037962</v>
      </c>
      <c r="C544" s="10" t="s">
        <v>26</v>
      </c>
      <c r="D544" s="10" t="s">
        <v>306</v>
      </c>
      <c r="E544" s="1">
        <v>32657</v>
      </c>
      <c r="F544" s="15">
        <f ca="1">(TODAY()-Data_Assessment[[#This Row],[BIRTH DATE]])/365.25</f>
        <v>32.974674880219027</v>
      </c>
      <c r="G544" s="4" t="s">
        <v>341</v>
      </c>
      <c r="H544" s="5" t="s">
        <v>404</v>
      </c>
      <c r="I544" s="11">
        <v>1</v>
      </c>
      <c r="J544" s="6" t="s">
        <v>487</v>
      </c>
      <c r="K544" s="16">
        <v>3</v>
      </c>
      <c r="L544" s="10"/>
      <c r="M544" s="10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>
      <c r="A545" s="11">
        <v>544</v>
      </c>
      <c r="B545" s="11">
        <v>50030731</v>
      </c>
      <c r="C545" s="10" t="s">
        <v>184</v>
      </c>
      <c r="D545" s="10" t="s">
        <v>306</v>
      </c>
      <c r="E545" s="1">
        <v>29542</v>
      </c>
      <c r="F545" s="15">
        <f ca="1">(TODAY()-Data_Assessment[[#This Row],[BIRTH DATE]])/365.25</f>
        <v>41.503080082135526</v>
      </c>
      <c r="G545" s="4" t="s">
        <v>355</v>
      </c>
      <c r="H545" s="5" t="s">
        <v>421</v>
      </c>
      <c r="I545" s="11">
        <v>1</v>
      </c>
      <c r="J545" s="6" t="s">
        <v>422</v>
      </c>
      <c r="K545" s="16">
        <v>3</v>
      </c>
      <c r="L545" s="10"/>
      <c r="M545" s="10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>
      <c r="A546" s="11">
        <v>545</v>
      </c>
      <c r="B546" s="11">
        <v>50030649</v>
      </c>
      <c r="C546" s="10" t="s">
        <v>337</v>
      </c>
      <c r="D546" s="10" t="s">
        <v>306</v>
      </c>
      <c r="E546" s="1">
        <v>32626</v>
      </c>
      <c r="F546" s="15">
        <f ca="1">(TODAY()-Data_Assessment[[#This Row],[BIRTH DATE]])/365.25</f>
        <v>33.059548254620125</v>
      </c>
      <c r="G546" s="4" t="s">
        <v>355</v>
      </c>
      <c r="H546" s="5" t="s">
        <v>421</v>
      </c>
      <c r="I546" s="11">
        <v>1</v>
      </c>
      <c r="J546" s="6" t="s">
        <v>422</v>
      </c>
      <c r="K546" s="16">
        <v>3</v>
      </c>
      <c r="L546" s="10"/>
      <c r="M546" s="10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>
      <c r="A547" s="11">
        <v>546</v>
      </c>
      <c r="B547" s="11">
        <v>50031015</v>
      </c>
      <c r="C547" s="10" t="s">
        <v>187</v>
      </c>
      <c r="D547" s="10" t="s">
        <v>306</v>
      </c>
      <c r="E547" s="1">
        <v>24597</v>
      </c>
      <c r="F547" s="15">
        <f ca="1">(TODAY()-Data_Assessment[[#This Row],[BIRTH DATE]])/365.25</f>
        <v>55.041752224503767</v>
      </c>
      <c r="G547" s="4" t="s">
        <v>355</v>
      </c>
      <c r="H547" s="5" t="s">
        <v>374</v>
      </c>
      <c r="I547" s="11">
        <v>1</v>
      </c>
      <c r="J547" s="6" t="s">
        <v>488</v>
      </c>
      <c r="K547" s="16">
        <v>3</v>
      </c>
      <c r="L547" s="10"/>
      <c r="M547" s="10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>
      <c r="A548" s="11">
        <v>547</v>
      </c>
      <c r="B548" s="11">
        <v>50031013</v>
      </c>
      <c r="C548" s="10" t="s">
        <v>318</v>
      </c>
      <c r="D548" s="10" t="s">
        <v>306</v>
      </c>
      <c r="E548" s="1">
        <v>25789</v>
      </c>
      <c r="F548" s="15">
        <f ca="1">(TODAY()-Data_Assessment[[#This Row],[BIRTH DATE]])/365.25</f>
        <v>51.7782340862423</v>
      </c>
      <c r="G548" s="4" t="s">
        <v>341</v>
      </c>
      <c r="H548" s="5" t="s">
        <v>363</v>
      </c>
      <c r="I548" s="11">
        <v>1</v>
      </c>
      <c r="J548" s="6" t="s">
        <v>489</v>
      </c>
      <c r="K548" s="16">
        <v>5</v>
      </c>
      <c r="L548" s="10"/>
      <c r="M548" s="10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>
      <c r="A549" s="11">
        <v>548</v>
      </c>
      <c r="B549" s="11">
        <v>50030704</v>
      </c>
      <c r="C549" s="10" t="s">
        <v>190</v>
      </c>
      <c r="D549" s="10" t="s">
        <v>306</v>
      </c>
      <c r="E549" s="1">
        <v>26329</v>
      </c>
      <c r="F549" s="15">
        <f ca="1">(TODAY()-Data_Assessment[[#This Row],[BIRTH DATE]])/365.25</f>
        <v>50.299794661190965</v>
      </c>
      <c r="G549" s="4" t="s">
        <v>355</v>
      </c>
      <c r="H549" s="5" t="s">
        <v>423</v>
      </c>
      <c r="I549" s="11">
        <v>1</v>
      </c>
      <c r="J549" s="6" t="s">
        <v>490</v>
      </c>
      <c r="K549" s="16">
        <v>3</v>
      </c>
      <c r="L549" s="10"/>
      <c r="M549" s="10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>
      <c r="A550" s="11">
        <v>549</v>
      </c>
      <c r="B550" s="11">
        <v>50031319</v>
      </c>
      <c r="C550" s="10" t="s">
        <v>322</v>
      </c>
      <c r="D550" s="10" t="s">
        <v>306</v>
      </c>
      <c r="E550" s="1">
        <v>24636</v>
      </c>
      <c r="F550" s="15">
        <f ca="1">(TODAY()-Data_Assessment[[#This Row],[BIRTH DATE]])/365.25</f>
        <v>54.934976043805612</v>
      </c>
      <c r="G550" s="4" t="s">
        <v>341</v>
      </c>
      <c r="H550" s="5" t="s">
        <v>363</v>
      </c>
      <c r="I550" s="11">
        <v>1</v>
      </c>
      <c r="J550" s="6" t="s">
        <v>491</v>
      </c>
      <c r="K550" s="16">
        <v>3</v>
      </c>
      <c r="L550" s="10"/>
      <c r="M550" s="10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>
      <c r="A551" s="11">
        <v>550</v>
      </c>
      <c r="B551" s="11">
        <v>50031292</v>
      </c>
      <c r="C551" s="10" t="s">
        <v>191</v>
      </c>
      <c r="D551" s="10" t="s">
        <v>306</v>
      </c>
      <c r="E551" s="1">
        <v>25725</v>
      </c>
      <c r="F551" s="15">
        <f ca="1">(TODAY()-Data_Assessment[[#This Row],[BIRTH DATE]])/365.25</f>
        <v>51.953456536618752</v>
      </c>
      <c r="G551" s="4" t="s">
        <v>355</v>
      </c>
      <c r="H551" s="5" t="s">
        <v>423</v>
      </c>
      <c r="I551" s="11">
        <v>1</v>
      </c>
      <c r="J551" s="6" t="s">
        <v>492</v>
      </c>
      <c r="K551" s="16">
        <v>3</v>
      </c>
      <c r="L551" s="10"/>
      <c r="M551" s="10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>
      <c r="A552" s="11">
        <v>551</v>
      </c>
      <c r="B552" s="11">
        <v>50030657</v>
      </c>
      <c r="C552" s="10" t="s">
        <v>27</v>
      </c>
      <c r="D552" s="10" t="s">
        <v>306</v>
      </c>
      <c r="E552" s="1">
        <v>25075</v>
      </c>
      <c r="F552" s="15">
        <f ca="1">(TODAY()-Data_Assessment[[#This Row],[BIRTH DATE]])/365.25</f>
        <v>53.733059548254623</v>
      </c>
      <c r="G552" s="4" t="s">
        <v>341</v>
      </c>
      <c r="H552" s="5" t="s">
        <v>363</v>
      </c>
      <c r="I552" s="11">
        <v>1</v>
      </c>
      <c r="J552" s="6" t="s">
        <v>493</v>
      </c>
      <c r="K552" s="16">
        <v>3</v>
      </c>
      <c r="L552" s="10"/>
      <c r="M552" s="10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>
      <c r="A553" s="11">
        <v>552</v>
      </c>
      <c r="B553" s="11">
        <v>50031436</v>
      </c>
      <c r="C553" s="10" t="s">
        <v>194</v>
      </c>
      <c r="D553" s="10" t="s">
        <v>306</v>
      </c>
      <c r="E553" s="1">
        <v>32903</v>
      </c>
      <c r="F553" s="15">
        <f ca="1">(TODAY()-Data_Assessment[[#This Row],[BIRTH DATE]])/365.25</f>
        <v>32.301163586584529</v>
      </c>
      <c r="G553" s="4" t="s">
        <v>355</v>
      </c>
      <c r="H553" s="5" t="s">
        <v>423</v>
      </c>
      <c r="I553" s="11">
        <v>1</v>
      </c>
      <c r="J553" s="6" t="s">
        <v>424</v>
      </c>
      <c r="K553" s="16">
        <v>4</v>
      </c>
      <c r="L553" s="10"/>
      <c r="M553" s="10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>
      <c r="A554" s="11">
        <v>553</v>
      </c>
      <c r="B554" s="11">
        <v>50040860</v>
      </c>
      <c r="C554" s="10" t="s">
        <v>195</v>
      </c>
      <c r="D554" s="10" t="s">
        <v>306</v>
      </c>
      <c r="E554" s="1">
        <v>33684</v>
      </c>
      <c r="F554" s="15">
        <f ca="1">(TODAY()-Data_Assessment[[#This Row],[BIRTH DATE]])/365.25</f>
        <v>30.16290212183436</v>
      </c>
      <c r="G554" s="4" t="s">
        <v>355</v>
      </c>
      <c r="H554" s="5" t="s">
        <v>423</v>
      </c>
      <c r="I554" s="11">
        <v>1</v>
      </c>
      <c r="J554" s="6" t="s">
        <v>424</v>
      </c>
      <c r="K554" s="16">
        <v>2</v>
      </c>
      <c r="L554" s="10"/>
      <c r="M554" s="10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>
      <c r="A555" s="11">
        <v>554</v>
      </c>
      <c r="B555" s="11">
        <v>50030689</v>
      </c>
      <c r="C555" s="10" t="s">
        <v>198</v>
      </c>
      <c r="D555" s="10" t="s">
        <v>306</v>
      </c>
      <c r="E555" s="1">
        <v>25559</v>
      </c>
      <c r="F555" s="15">
        <f ca="1">(TODAY()-Data_Assessment[[#This Row],[BIRTH DATE]])/365.25</f>
        <v>52.407939767282684</v>
      </c>
      <c r="G555" s="4" t="s">
        <v>355</v>
      </c>
      <c r="H555" s="5" t="s">
        <v>494</v>
      </c>
      <c r="I555" s="11">
        <v>1</v>
      </c>
      <c r="J555" s="6" t="s">
        <v>495</v>
      </c>
      <c r="K555" s="16">
        <v>3</v>
      </c>
      <c r="L555" s="10"/>
      <c r="M555" s="10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>
      <c r="A556" s="11">
        <v>555</v>
      </c>
      <c r="B556" s="11">
        <v>50030705</v>
      </c>
      <c r="C556" s="10" t="s">
        <v>203</v>
      </c>
      <c r="D556" s="10" t="s">
        <v>306</v>
      </c>
      <c r="E556" s="1">
        <v>25246</v>
      </c>
      <c r="F556" s="15">
        <f ca="1">(TODAY()-Data_Assessment[[#This Row],[BIRTH DATE]])/365.25</f>
        <v>53.264887063655031</v>
      </c>
      <c r="G556" s="4" t="s">
        <v>355</v>
      </c>
      <c r="H556" s="5" t="s">
        <v>450</v>
      </c>
      <c r="I556" s="11">
        <v>1</v>
      </c>
      <c r="J556" s="6" t="s">
        <v>496</v>
      </c>
      <c r="K556" s="16">
        <v>3</v>
      </c>
      <c r="L556" s="10"/>
      <c r="M556" s="10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>
      <c r="A557" s="69">
        <v>556</v>
      </c>
      <c r="B557" s="70">
        <v>50038647</v>
      </c>
      <c r="C557" s="71" t="s">
        <v>204</v>
      </c>
      <c r="D557" s="10" t="s">
        <v>306</v>
      </c>
      <c r="E557" s="1">
        <v>31222</v>
      </c>
      <c r="F557" s="15">
        <f ca="1">(TODAY()-Data_Assessment[[#This Row],[BIRTH DATE]])/365.25</f>
        <v>36.903490759753595</v>
      </c>
      <c r="G557" s="4" t="s">
        <v>355</v>
      </c>
      <c r="H557" s="5" t="s">
        <v>450</v>
      </c>
      <c r="I557" s="11">
        <v>1</v>
      </c>
      <c r="J557" s="6" t="s">
        <v>497</v>
      </c>
      <c r="K557" s="16">
        <v>3</v>
      </c>
      <c r="L557" s="10">
        <v>98</v>
      </c>
      <c r="M557" s="10"/>
      <c r="N557" s="69">
        <v>6</v>
      </c>
      <c r="O557" s="70">
        <v>6</v>
      </c>
      <c r="P557" s="70">
        <v>6</v>
      </c>
      <c r="Q557" s="70">
        <v>7</v>
      </c>
      <c r="R557" s="70">
        <v>7</v>
      </c>
      <c r="S557" s="70">
        <v>6</v>
      </c>
      <c r="T557" s="70">
        <v>6</v>
      </c>
      <c r="U557" s="70">
        <v>6</v>
      </c>
      <c r="V557" s="70">
        <v>7</v>
      </c>
      <c r="W557" s="70">
        <v>7</v>
      </c>
      <c r="X557" s="70">
        <v>6</v>
      </c>
      <c r="Y557" s="72">
        <v>5</v>
      </c>
    </row>
    <row r="558" spans="1:25">
      <c r="A558" s="11">
        <v>557</v>
      </c>
      <c r="B558" s="11">
        <v>50031361</v>
      </c>
      <c r="C558" s="10" t="s">
        <v>336</v>
      </c>
      <c r="D558" s="10" t="s">
        <v>306</v>
      </c>
      <c r="E558" s="1">
        <v>25880</v>
      </c>
      <c r="F558" s="15">
        <f ca="1">(TODAY()-Data_Assessment[[#This Row],[BIRTH DATE]])/365.25</f>
        <v>51.529089664613281</v>
      </c>
      <c r="G558" s="4" t="s">
        <v>355</v>
      </c>
      <c r="H558" s="5" t="s">
        <v>498</v>
      </c>
      <c r="I558" s="11">
        <v>1</v>
      </c>
      <c r="J558" s="6" t="s">
        <v>499</v>
      </c>
      <c r="K558" s="16">
        <v>2</v>
      </c>
      <c r="L558" s="10"/>
      <c r="M558" s="10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>
      <c r="A559" s="11">
        <v>558</v>
      </c>
      <c r="B559" s="11">
        <v>50031340</v>
      </c>
      <c r="C559" s="10" t="s">
        <v>208</v>
      </c>
      <c r="D559" s="10" t="s">
        <v>306</v>
      </c>
      <c r="E559" s="1">
        <v>26395</v>
      </c>
      <c r="F559" s="15">
        <f ca="1">(TODAY()-Data_Assessment[[#This Row],[BIRTH DATE]])/365.25</f>
        <v>50.119096509240244</v>
      </c>
      <c r="G559" s="4" t="s">
        <v>355</v>
      </c>
      <c r="H559" s="5" t="s">
        <v>425</v>
      </c>
      <c r="I559" s="11">
        <v>1</v>
      </c>
      <c r="J559" s="6" t="s">
        <v>500</v>
      </c>
      <c r="K559" s="16">
        <v>2</v>
      </c>
      <c r="L559" s="10"/>
      <c r="M559" s="10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>
      <c r="A560" s="11">
        <v>559</v>
      </c>
      <c r="B560" s="11">
        <v>50031518</v>
      </c>
      <c r="C560" s="10" t="s">
        <v>221</v>
      </c>
      <c r="D560" s="10" t="s">
        <v>306</v>
      </c>
      <c r="E560" s="1">
        <v>24860</v>
      </c>
      <c r="F560" s="15">
        <f ca="1">(TODAY()-Data_Assessment[[#This Row],[BIRTH DATE]])/365.25</f>
        <v>54.321697467488022</v>
      </c>
      <c r="G560" s="4" t="s">
        <v>341</v>
      </c>
      <c r="H560" s="5" t="s">
        <v>396</v>
      </c>
      <c r="I560" s="11">
        <v>1</v>
      </c>
      <c r="J560" s="6" t="s">
        <v>501</v>
      </c>
      <c r="K560" s="16">
        <v>4</v>
      </c>
      <c r="L560" s="10"/>
      <c r="M560" s="10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>
      <c r="A561" s="11">
        <v>560</v>
      </c>
      <c r="B561" s="11">
        <v>50031301</v>
      </c>
      <c r="C561" s="10" t="s">
        <v>223</v>
      </c>
      <c r="D561" s="10" t="s">
        <v>306</v>
      </c>
      <c r="E561" s="1">
        <v>27553</v>
      </c>
      <c r="F561" s="15">
        <f ca="1">(TODAY()-Data_Assessment[[#This Row],[BIRTH DATE]])/365.25</f>
        <v>46.948665297741272</v>
      </c>
      <c r="G561" s="4" t="s">
        <v>341</v>
      </c>
      <c r="H561" s="5" t="s">
        <v>394</v>
      </c>
      <c r="I561" s="11">
        <v>1</v>
      </c>
      <c r="J561" s="6" t="s">
        <v>502</v>
      </c>
      <c r="K561" s="16">
        <v>3</v>
      </c>
      <c r="L561" s="10"/>
      <c r="M561" s="10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>
      <c r="A562" s="11">
        <v>561</v>
      </c>
      <c r="B562" s="11">
        <v>50031075</v>
      </c>
      <c r="C562" s="10" t="s">
        <v>28</v>
      </c>
      <c r="D562" s="10" t="s">
        <v>306</v>
      </c>
      <c r="E562" s="1">
        <v>24650</v>
      </c>
      <c r="F562" s="15">
        <f ca="1">(TODAY()-Data_Assessment[[#This Row],[BIRTH DATE]])/365.25</f>
        <v>54.896646132785762</v>
      </c>
      <c r="G562" s="4" t="s">
        <v>341</v>
      </c>
      <c r="H562" s="5" t="s">
        <v>352</v>
      </c>
      <c r="I562" s="11">
        <v>1</v>
      </c>
      <c r="J562" s="6" t="s">
        <v>503</v>
      </c>
      <c r="K562" s="16">
        <v>3</v>
      </c>
      <c r="L562" s="10"/>
      <c r="M562" s="10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>
      <c r="A563" s="11">
        <v>562</v>
      </c>
      <c r="B563" s="11">
        <v>50031359</v>
      </c>
      <c r="C563" s="10" t="s">
        <v>224</v>
      </c>
      <c r="D563" s="10" t="s">
        <v>306</v>
      </c>
      <c r="E563" s="1">
        <v>29644</v>
      </c>
      <c r="F563" s="15">
        <f ca="1">(TODAY()-Data_Assessment[[#This Row],[BIRTH DATE]])/365.25</f>
        <v>41.223819301848046</v>
      </c>
      <c r="G563" s="4" t="s">
        <v>341</v>
      </c>
      <c r="H563" s="5" t="s">
        <v>394</v>
      </c>
      <c r="I563" s="11">
        <v>1</v>
      </c>
      <c r="J563" s="6" t="s">
        <v>504</v>
      </c>
      <c r="K563" s="16">
        <v>3</v>
      </c>
      <c r="L563" s="10"/>
      <c r="M563" s="10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>
      <c r="A564" s="11">
        <v>563</v>
      </c>
      <c r="B564" s="11">
        <v>50031051</v>
      </c>
      <c r="C564" s="10" t="s">
        <v>29</v>
      </c>
      <c r="D564" s="10" t="s">
        <v>306</v>
      </c>
      <c r="E564" s="1">
        <v>25138</v>
      </c>
      <c r="F564" s="15">
        <f ca="1">(TODAY()-Data_Assessment[[#This Row],[BIRTH DATE]])/365.25</f>
        <v>53.560574948665298</v>
      </c>
      <c r="G564" s="4" t="s">
        <v>341</v>
      </c>
      <c r="H564" s="5" t="s">
        <v>352</v>
      </c>
      <c r="I564" s="11">
        <v>1</v>
      </c>
      <c r="J564" s="6" t="s">
        <v>505</v>
      </c>
      <c r="K564" s="16">
        <v>3</v>
      </c>
      <c r="L564" s="10"/>
      <c r="M564" s="10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>
      <c r="A565" s="11">
        <v>564</v>
      </c>
      <c r="B565" s="11">
        <v>50030786</v>
      </c>
      <c r="C565" s="10" t="s">
        <v>227</v>
      </c>
      <c r="D565" s="10" t="s">
        <v>306</v>
      </c>
      <c r="E565" s="1">
        <v>27360</v>
      </c>
      <c r="F565" s="15">
        <f ca="1">(TODAY()-Data_Assessment[[#This Row],[BIRTH DATE]])/365.25</f>
        <v>47.477070499657771</v>
      </c>
      <c r="G565" s="4" t="s">
        <v>341</v>
      </c>
      <c r="H565" s="5" t="s">
        <v>392</v>
      </c>
      <c r="I565" s="11">
        <v>1</v>
      </c>
      <c r="J565" s="6" t="s">
        <v>506</v>
      </c>
      <c r="K565" s="16">
        <v>4</v>
      </c>
      <c r="L565" s="10"/>
      <c r="M565" s="10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>
      <c r="A566" s="11">
        <v>565</v>
      </c>
      <c r="B566" s="11">
        <v>50037961</v>
      </c>
      <c r="C566" s="10" t="s">
        <v>30</v>
      </c>
      <c r="D566" s="10" t="s">
        <v>307</v>
      </c>
      <c r="E566" s="1">
        <v>26111</v>
      </c>
      <c r="F566" s="15">
        <f ca="1">(TODAY()-Data_Assessment[[#This Row],[BIRTH DATE]])/365.25</f>
        <v>50.896646132785762</v>
      </c>
      <c r="G566" s="4" t="s">
        <v>341</v>
      </c>
      <c r="H566" s="5" t="s">
        <v>352</v>
      </c>
      <c r="I566" s="11">
        <v>1</v>
      </c>
      <c r="J566" s="6" t="s">
        <v>507</v>
      </c>
      <c r="K566" s="16">
        <v>3</v>
      </c>
      <c r="L566" s="10"/>
      <c r="M566" s="10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>
      <c r="A567" s="11">
        <v>566</v>
      </c>
      <c r="B567" s="11">
        <v>50031107</v>
      </c>
      <c r="C567" s="10" t="s">
        <v>228</v>
      </c>
      <c r="D567" s="10" t="s">
        <v>306</v>
      </c>
      <c r="E567" s="1">
        <v>28361</v>
      </c>
      <c r="F567" s="15">
        <f ca="1">(TODAY()-Data_Assessment[[#This Row],[BIRTH DATE]])/365.25</f>
        <v>44.736481861738532</v>
      </c>
      <c r="G567" s="4" t="s">
        <v>341</v>
      </c>
      <c r="H567" s="5" t="s">
        <v>392</v>
      </c>
      <c r="I567" s="11">
        <v>1</v>
      </c>
      <c r="J567" s="6" t="s">
        <v>508</v>
      </c>
      <c r="K567" s="16">
        <v>3</v>
      </c>
      <c r="L567" s="10"/>
      <c r="M567" s="10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>
      <c r="A568" s="11">
        <v>567</v>
      </c>
      <c r="B568" s="11">
        <v>50030792</v>
      </c>
      <c r="C568" s="10" t="s">
        <v>232</v>
      </c>
      <c r="D568" s="10" t="s">
        <v>306</v>
      </c>
      <c r="E568" s="1">
        <v>27081</v>
      </c>
      <c r="F568" s="15">
        <f ca="1">(TODAY()-Data_Assessment[[#This Row],[BIRTH DATE]])/365.25</f>
        <v>48.240930869267622</v>
      </c>
      <c r="G568" s="4" t="s">
        <v>341</v>
      </c>
      <c r="H568" s="5" t="s">
        <v>396</v>
      </c>
      <c r="I568" s="11">
        <v>1</v>
      </c>
      <c r="J568" s="6" t="s">
        <v>509</v>
      </c>
      <c r="K568" s="16">
        <v>3</v>
      </c>
      <c r="L568" s="10"/>
      <c r="M568" s="10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>
      <c r="A569" s="11">
        <v>568</v>
      </c>
      <c r="B569" s="11">
        <v>50132054</v>
      </c>
      <c r="C569" s="10" t="s">
        <v>31</v>
      </c>
      <c r="D569" s="10" t="s">
        <v>306</v>
      </c>
      <c r="E569" s="1">
        <v>35096</v>
      </c>
      <c r="F569" s="15">
        <f ca="1">(TODAY()-Data_Assessment[[#This Row],[BIRTH DATE]])/365.25</f>
        <v>26.297056810403834</v>
      </c>
      <c r="G569" s="4" t="s">
        <v>341</v>
      </c>
      <c r="H569" s="5" t="s">
        <v>352</v>
      </c>
      <c r="I569" s="11">
        <v>1</v>
      </c>
      <c r="J569" s="6" t="s">
        <v>510</v>
      </c>
      <c r="K569" s="16">
        <v>3</v>
      </c>
      <c r="L569" s="10"/>
      <c r="M569" s="10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>
      <c r="A570" s="11">
        <v>569</v>
      </c>
      <c r="B570" s="11">
        <v>50030801</v>
      </c>
      <c r="C570" s="10" t="s">
        <v>233</v>
      </c>
      <c r="D570" s="10" t="s">
        <v>306</v>
      </c>
      <c r="E570" s="1">
        <v>32585</v>
      </c>
      <c r="F570" s="15">
        <f ca="1">(TODAY()-Data_Assessment[[#This Row],[BIRTH DATE]])/365.25</f>
        <v>33.171800136892543</v>
      </c>
      <c r="G570" s="4" t="s">
        <v>341</v>
      </c>
      <c r="H570" s="5" t="s">
        <v>396</v>
      </c>
      <c r="I570" s="11">
        <v>1</v>
      </c>
      <c r="J570" s="6" t="s">
        <v>511</v>
      </c>
      <c r="K570" s="16">
        <v>3</v>
      </c>
      <c r="L570" s="10"/>
      <c r="M570" s="10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>
      <c r="A571" s="11">
        <v>570</v>
      </c>
      <c r="B571" s="11">
        <v>50031304</v>
      </c>
      <c r="C571" s="10" t="s">
        <v>234</v>
      </c>
      <c r="D571" s="10" t="s">
        <v>306</v>
      </c>
      <c r="E571" s="1">
        <v>33205</v>
      </c>
      <c r="F571" s="15">
        <f ca="1">(TODAY()-Data_Assessment[[#This Row],[BIRTH DATE]])/365.25</f>
        <v>31.474332648870636</v>
      </c>
      <c r="G571" s="4" t="s">
        <v>341</v>
      </c>
      <c r="H571" s="5" t="s">
        <v>396</v>
      </c>
      <c r="I571" s="11">
        <v>1</v>
      </c>
      <c r="J571" s="6" t="s">
        <v>512</v>
      </c>
      <c r="K571" s="16">
        <v>3</v>
      </c>
      <c r="L571" s="10"/>
      <c r="M571" s="10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>
      <c r="A572" s="11">
        <v>571</v>
      </c>
      <c r="B572" s="11">
        <v>50030787</v>
      </c>
      <c r="C572" s="10" t="s">
        <v>236</v>
      </c>
      <c r="D572" s="10" t="s">
        <v>306</v>
      </c>
      <c r="E572" s="1">
        <v>28364</v>
      </c>
      <c r="F572" s="15">
        <f ca="1">(TODAY()-Data_Assessment[[#This Row],[BIRTH DATE]])/365.25</f>
        <v>44.728268309377142</v>
      </c>
      <c r="G572" s="4" t="s">
        <v>341</v>
      </c>
      <c r="H572" s="5" t="s">
        <v>427</v>
      </c>
      <c r="I572" s="11">
        <v>1</v>
      </c>
      <c r="J572" s="6" t="s">
        <v>513</v>
      </c>
      <c r="K572" s="16">
        <v>4</v>
      </c>
      <c r="L572" s="10"/>
      <c r="M572" s="10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>
      <c r="A573" s="11">
        <v>572</v>
      </c>
      <c r="B573" s="11">
        <v>50031111</v>
      </c>
      <c r="C573" s="10" t="s">
        <v>237</v>
      </c>
      <c r="D573" s="10" t="s">
        <v>306</v>
      </c>
      <c r="E573" s="1">
        <v>26156</v>
      </c>
      <c r="F573" s="15">
        <f ca="1">(TODAY()-Data_Assessment[[#This Row],[BIRTH DATE]])/365.25</f>
        <v>50.773442847364819</v>
      </c>
      <c r="G573" s="4" t="s">
        <v>341</v>
      </c>
      <c r="H573" s="5" t="s">
        <v>427</v>
      </c>
      <c r="I573" s="11">
        <v>1</v>
      </c>
      <c r="J573" s="6" t="s">
        <v>514</v>
      </c>
      <c r="K573" s="16">
        <v>4</v>
      </c>
      <c r="L573" s="10"/>
      <c r="M573" s="10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>
      <c r="A574" s="11">
        <v>573</v>
      </c>
      <c r="B574" s="11">
        <v>50030734</v>
      </c>
      <c r="C574" s="10" t="s">
        <v>32</v>
      </c>
      <c r="D574" s="10" t="s">
        <v>306</v>
      </c>
      <c r="E574" s="1">
        <v>25238</v>
      </c>
      <c r="F574" s="15">
        <f ca="1">(TODAY()-Data_Assessment[[#This Row],[BIRTH DATE]])/365.25</f>
        <v>53.286789869952088</v>
      </c>
      <c r="G574" s="4" t="s">
        <v>341</v>
      </c>
      <c r="H574" s="5" t="s">
        <v>353</v>
      </c>
      <c r="I574" s="11">
        <v>1</v>
      </c>
      <c r="J574" s="6" t="s">
        <v>515</v>
      </c>
      <c r="K574" s="16">
        <v>4</v>
      </c>
      <c r="L574" s="10"/>
      <c r="M574" s="10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29.25">
      <c r="A575" s="11">
        <v>574</v>
      </c>
      <c r="B575" s="11">
        <v>50031109</v>
      </c>
      <c r="C575" s="10" t="s">
        <v>238</v>
      </c>
      <c r="D575" s="10" t="s">
        <v>306</v>
      </c>
      <c r="E575" s="1">
        <v>26559</v>
      </c>
      <c r="F575" s="15">
        <f ca="1">(TODAY()-Data_Assessment[[#This Row],[BIRTH DATE]])/365.25</f>
        <v>49.670088980150581</v>
      </c>
      <c r="G575" s="4" t="s">
        <v>341</v>
      </c>
      <c r="H575" s="5" t="s">
        <v>427</v>
      </c>
      <c r="I575" s="11">
        <v>1</v>
      </c>
      <c r="J575" s="6" t="s">
        <v>516</v>
      </c>
      <c r="K575" s="16">
        <v>2</v>
      </c>
      <c r="L575" s="10"/>
      <c r="M575" s="10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>
      <c r="A576" s="11">
        <v>575</v>
      </c>
      <c r="B576" s="11">
        <v>50030708</v>
      </c>
      <c r="C576" s="10" t="s">
        <v>33</v>
      </c>
      <c r="D576" s="10" t="s">
        <v>306</v>
      </c>
      <c r="E576" s="1">
        <v>27351</v>
      </c>
      <c r="F576" s="15">
        <f ca="1">(TODAY()-Data_Assessment[[#This Row],[BIRTH DATE]])/365.25</f>
        <v>47.501711156741955</v>
      </c>
      <c r="G576" s="4" t="s">
        <v>341</v>
      </c>
      <c r="H576" s="5" t="s">
        <v>353</v>
      </c>
      <c r="I576" s="11">
        <v>1</v>
      </c>
      <c r="J576" s="6" t="s">
        <v>517</v>
      </c>
      <c r="K576" s="16">
        <v>3</v>
      </c>
      <c r="L576" s="10"/>
      <c r="M576" s="10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>
      <c r="A577" s="11">
        <v>576</v>
      </c>
      <c r="B577" s="11">
        <v>50031354</v>
      </c>
      <c r="C577" s="10" t="s">
        <v>240</v>
      </c>
      <c r="D577" s="10" t="s">
        <v>306</v>
      </c>
      <c r="E577" s="1">
        <v>29550</v>
      </c>
      <c r="F577" s="15">
        <f ca="1">(TODAY()-Data_Assessment[[#This Row],[BIRTH DATE]])/365.25</f>
        <v>41.481177275838469</v>
      </c>
      <c r="G577" s="4" t="s">
        <v>341</v>
      </c>
      <c r="H577" s="5" t="s">
        <v>375</v>
      </c>
      <c r="I577" s="11">
        <v>1</v>
      </c>
      <c r="J577" s="6" t="s">
        <v>518</v>
      </c>
      <c r="K577" s="16">
        <v>3</v>
      </c>
      <c r="L577" s="10"/>
      <c r="M577" s="10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>
      <c r="A578" s="11">
        <v>577</v>
      </c>
      <c r="B578" s="11">
        <v>50031042</v>
      </c>
      <c r="C578" s="10" t="s">
        <v>34</v>
      </c>
      <c r="D578" s="10" t="s">
        <v>306</v>
      </c>
      <c r="E578" s="1">
        <v>24931</v>
      </c>
      <c r="F578" s="15">
        <f ca="1">(TODAY()-Data_Assessment[[#This Row],[BIRTH DATE]])/365.25</f>
        <v>54.127310061601641</v>
      </c>
      <c r="G578" s="4" t="s">
        <v>341</v>
      </c>
      <c r="H578" s="5" t="s">
        <v>353</v>
      </c>
      <c r="I578" s="11">
        <v>1</v>
      </c>
      <c r="J578" s="6" t="s">
        <v>517</v>
      </c>
      <c r="K578" s="16">
        <v>3</v>
      </c>
      <c r="L578" s="10"/>
      <c r="M578" s="10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>
      <c r="A579" s="11">
        <v>578</v>
      </c>
      <c r="B579" s="11">
        <v>50031467</v>
      </c>
      <c r="C579" s="10" t="s">
        <v>241</v>
      </c>
      <c r="D579" s="10" t="s">
        <v>306</v>
      </c>
      <c r="E579" s="1">
        <v>25671</v>
      </c>
      <c r="F579" s="15">
        <f ca="1">(TODAY()-Data_Assessment[[#This Row],[BIRTH DATE]])/365.25</f>
        <v>52.101300479123886</v>
      </c>
      <c r="G579" s="4" t="s">
        <v>355</v>
      </c>
      <c r="H579" s="5" t="s">
        <v>358</v>
      </c>
      <c r="I579" s="11">
        <v>1</v>
      </c>
      <c r="J579" s="6" t="s">
        <v>519</v>
      </c>
      <c r="K579" s="16">
        <v>3</v>
      </c>
      <c r="L579" s="10"/>
      <c r="M579" s="10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>
      <c r="A580" s="11">
        <v>579</v>
      </c>
      <c r="B580" s="11">
        <v>50030796</v>
      </c>
      <c r="C580" s="10" t="s">
        <v>243</v>
      </c>
      <c r="D580" s="10" t="s">
        <v>306</v>
      </c>
      <c r="E580" s="1">
        <v>27031</v>
      </c>
      <c r="F580" s="15">
        <f ca="1">(TODAY()-Data_Assessment[[#This Row],[BIRTH DATE]])/365.25</f>
        <v>48.377823408624231</v>
      </c>
      <c r="G580" s="4" t="s">
        <v>355</v>
      </c>
      <c r="H580" s="5" t="s">
        <v>358</v>
      </c>
      <c r="I580" s="11">
        <v>1</v>
      </c>
      <c r="J580" s="6" t="s">
        <v>520</v>
      </c>
      <c r="K580" s="16">
        <v>4</v>
      </c>
      <c r="L580" s="10"/>
      <c r="M580" s="10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>
      <c r="A581" s="11">
        <v>580</v>
      </c>
      <c r="B581" s="11">
        <v>50031085</v>
      </c>
      <c r="C581" s="10" t="s">
        <v>35</v>
      </c>
      <c r="D581" s="10" t="s">
        <v>306</v>
      </c>
      <c r="E581" s="1">
        <v>30606</v>
      </c>
      <c r="F581" s="15">
        <f ca="1">(TODAY()-Data_Assessment[[#This Row],[BIRTH DATE]])/365.25</f>
        <v>38.59000684462697</v>
      </c>
      <c r="G581" s="4" t="s">
        <v>341</v>
      </c>
      <c r="H581" s="5" t="s">
        <v>353</v>
      </c>
      <c r="I581" s="11">
        <v>1</v>
      </c>
      <c r="J581" s="6" t="s">
        <v>521</v>
      </c>
      <c r="K581" s="16">
        <v>3</v>
      </c>
      <c r="L581" s="10"/>
      <c r="M581" s="10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>
      <c r="A582" s="11">
        <v>581</v>
      </c>
      <c r="B582" s="11">
        <v>50030795</v>
      </c>
      <c r="C582" s="10" t="s">
        <v>244</v>
      </c>
      <c r="D582" s="10" t="s">
        <v>306</v>
      </c>
      <c r="E582" s="1">
        <v>29096</v>
      </c>
      <c r="F582" s="15">
        <f ca="1">(TODAY()-Data_Assessment[[#This Row],[BIRTH DATE]])/365.25</f>
        <v>42.724161533196444</v>
      </c>
      <c r="G582" s="4" t="s">
        <v>355</v>
      </c>
      <c r="H582" s="5" t="s">
        <v>358</v>
      </c>
      <c r="I582" s="11">
        <v>1</v>
      </c>
      <c r="J582" s="6" t="s">
        <v>522</v>
      </c>
      <c r="K582" s="16">
        <v>3</v>
      </c>
      <c r="L582" s="10"/>
      <c r="M582" s="10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>
      <c r="A583" s="11">
        <v>582</v>
      </c>
      <c r="B583" s="11">
        <v>50030807</v>
      </c>
      <c r="C583" s="10" t="s">
        <v>246</v>
      </c>
      <c r="D583" s="10" t="s">
        <v>306</v>
      </c>
      <c r="E583" s="1">
        <v>28385</v>
      </c>
      <c r="F583" s="15">
        <f ca="1">(TODAY()-Data_Assessment[[#This Row],[BIRTH DATE]])/365.25</f>
        <v>44.670773442847363</v>
      </c>
      <c r="G583" s="4" t="s">
        <v>355</v>
      </c>
      <c r="H583" s="5" t="s">
        <v>356</v>
      </c>
      <c r="I583" s="11">
        <v>1</v>
      </c>
      <c r="J583" s="6" t="s">
        <v>523</v>
      </c>
      <c r="K583" s="16">
        <v>3</v>
      </c>
      <c r="L583" s="10"/>
      <c r="M583" s="10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>
      <c r="A584" s="11">
        <v>583</v>
      </c>
      <c r="B584" s="11">
        <v>50031411</v>
      </c>
      <c r="C584" s="10" t="s">
        <v>247</v>
      </c>
      <c r="D584" s="10" t="s">
        <v>306</v>
      </c>
      <c r="E584" s="1">
        <v>30454</v>
      </c>
      <c r="F584" s="15">
        <f ca="1">(TODAY()-Data_Assessment[[#This Row],[BIRTH DATE]])/365.25</f>
        <v>39.006160164271044</v>
      </c>
      <c r="G584" s="4" t="s">
        <v>355</v>
      </c>
      <c r="H584" s="5" t="s">
        <v>356</v>
      </c>
      <c r="I584" s="11">
        <v>1</v>
      </c>
      <c r="J584" s="6" t="s">
        <v>524</v>
      </c>
      <c r="K584" s="16">
        <v>3</v>
      </c>
      <c r="L584" s="10"/>
      <c r="M584" s="10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>
      <c r="A585" s="11">
        <v>584</v>
      </c>
      <c r="B585" s="11">
        <v>50108159</v>
      </c>
      <c r="C585" s="10" t="s">
        <v>248</v>
      </c>
      <c r="D585" s="10" t="s">
        <v>306</v>
      </c>
      <c r="E585" s="1">
        <v>33665</v>
      </c>
      <c r="F585" s="15">
        <f ca="1">(TODAY()-Data_Assessment[[#This Row],[BIRTH DATE]])/365.25</f>
        <v>30.21492128678987</v>
      </c>
      <c r="G585" s="4" t="s">
        <v>355</v>
      </c>
      <c r="H585" s="5" t="s">
        <v>356</v>
      </c>
      <c r="I585" s="11">
        <v>1</v>
      </c>
      <c r="J585" s="6" t="s">
        <v>525</v>
      </c>
      <c r="K585" s="16">
        <v>3</v>
      </c>
      <c r="L585" s="10"/>
      <c r="M585" s="10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29.25">
      <c r="A586" s="11">
        <v>585</v>
      </c>
      <c r="B586" s="11">
        <v>50031104</v>
      </c>
      <c r="C586" s="10" t="s">
        <v>252</v>
      </c>
      <c r="D586" s="10" t="s">
        <v>306</v>
      </c>
      <c r="E586" s="1">
        <v>25455</v>
      </c>
      <c r="F586" s="15">
        <f ca="1">(TODAY()-Data_Assessment[[#This Row],[BIRTH DATE]])/365.25</f>
        <v>52.692676249144419</v>
      </c>
      <c r="G586" s="4" t="s">
        <v>355</v>
      </c>
      <c r="H586" s="5" t="s">
        <v>526</v>
      </c>
      <c r="I586" s="11">
        <v>1</v>
      </c>
      <c r="J586" s="6" t="s">
        <v>527</v>
      </c>
      <c r="K586" s="16">
        <v>3</v>
      </c>
      <c r="L586" s="10"/>
      <c r="M586" s="10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>
      <c r="A587" s="11">
        <v>586</v>
      </c>
      <c r="B587" s="11">
        <v>50031110</v>
      </c>
      <c r="C587" s="10" t="s">
        <v>259</v>
      </c>
      <c r="D587" s="10" t="s">
        <v>306</v>
      </c>
      <c r="E587" s="1">
        <v>27747</v>
      </c>
      <c r="F587" s="15">
        <f ca="1">(TODAY()-Data_Assessment[[#This Row],[BIRTH DATE]])/365.25</f>
        <v>46.417522245037645</v>
      </c>
      <c r="G587" s="4" t="s">
        <v>355</v>
      </c>
      <c r="H587" s="5" t="s">
        <v>411</v>
      </c>
      <c r="I587" s="11">
        <v>1</v>
      </c>
      <c r="J587" s="6" t="s">
        <v>528</v>
      </c>
      <c r="K587" s="16">
        <v>5</v>
      </c>
      <c r="L587" s="10"/>
      <c r="M587" s="10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>
      <c r="A588" s="11">
        <v>587</v>
      </c>
      <c r="B588" s="11">
        <v>50031048</v>
      </c>
      <c r="C588" s="10" t="s">
        <v>36</v>
      </c>
      <c r="D588" s="10" t="s">
        <v>306</v>
      </c>
      <c r="E588" s="1">
        <v>24454</v>
      </c>
      <c r="F588" s="15">
        <f ca="1">(TODAY()-Data_Assessment[[#This Row],[BIRTH DATE]])/365.25</f>
        <v>55.433264887063658</v>
      </c>
      <c r="G588" s="4" t="s">
        <v>341</v>
      </c>
      <c r="H588" s="5" t="s">
        <v>354</v>
      </c>
      <c r="I588" s="11">
        <v>1</v>
      </c>
      <c r="J588" s="6" t="s">
        <v>529</v>
      </c>
      <c r="K588" s="16">
        <v>5</v>
      </c>
      <c r="L588" s="10"/>
      <c r="M588" s="10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>
      <c r="A589" s="11">
        <v>588</v>
      </c>
      <c r="B589" s="11">
        <v>50031096</v>
      </c>
      <c r="C589" s="10" t="s">
        <v>261</v>
      </c>
      <c r="D589" s="10" t="s">
        <v>306</v>
      </c>
      <c r="E589" s="1">
        <v>28046</v>
      </c>
      <c r="F589" s="15">
        <f ca="1">(TODAY()-Data_Assessment[[#This Row],[BIRTH DATE]])/365.25</f>
        <v>45.598904859685149</v>
      </c>
      <c r="G589" s="4" t="s">
        <v>355</v>
      </c>
      <c r="H589" s="5" t="s">
        <v>411</v>
      </c>
      <c r="I589" s="11">
        <v>1</v>
      </c>
      <c r="J589" s="6" t="s">
        <v>530</v>
      </c>
      <c r="K589" s="16">
        <v>4</v>
      </c>
      <c r="L589" s="10"/>
      <c r="M589" s="10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>
      <c r="A590" s="11">
        <v>589</v>
      </c>
      <c r="B590" s="11">
        <v>50031074</v>
      </c>
      <c r="C590" s="10" t="s">
        <v>37</v>
      </c>
      <c r="D590" s="10" t="s">
        <v>306</v>
      </c>
      <c r="E590" s="1">
        <v>25338</v>
      </c>
      <c r="F590" s="15">
        <f ca="1">(TODAY()-Data_Assessment[[#This Row],[BIRTH DATE]])/365.25</f>
        <v>53.013004791238878</v>
      </c>
      <c r="G590" s="4" t="s">
        <v>341</v>
      </c>
      <c r="H590" s="5" t="s">
        <v>354</v>
      </c>
      <c r="I590" s="11">
        <v>1</v>
      </c>
      <c r="J590" s="6" t="s">
        <v>531</v>
      </c>
      <c r="K590" s="16">
        <v>3</v>
      </c>
      <c r="L590" s="10"/>
      <c r="M590" s="10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>
      <c r="A591" s="11">
        <v>590</v>
      </c>
      <c r="B591" s="11">
        <v>50031358</v>
      </c>
      <c r="C591" s="10" t="s">
        <v>262</v>
      </c>
      <c r="D591" s="10" t="s">
        <v>306</v>
      </c>
      <c r="E591" s="1">
        <v>28445</v>
      </c>
      <c r="F591" s="15">
        <f ca="1">(TODAY()-Data_Assessment[[#This Row],[BIRTH DATE]])/365.25</f>
        <v>44.506502395619435</v>
      </c>
      <c r="G591" s="4" t="s">
        <v>355</v>
      </c>
      <c r="H591" s="5" t="s">
        <v>411</v>
      </c>
      <c r="I591" s="11">
        <v>1</v>
      </c>
      <c r="J591" s="6" t="s">
        <v>532</v>
      </c>
      <c r="K591" s="16">
        <v>3</v>
      </c>
      <c r="L591" s="10"/>
      <c r="M591" s="10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>
      <c r="A592" s="11">
        <v>591</v>
      </c>
      <c r="B592" s="11">
        <v>50030702</v>
      </c>
      <c r="C592" s="10" t="s">
        <v>38</v>
      </c>
      <c r="D592" s="10" t="s">
        <v>306</v>
      </c>
      <c r="E592" s="1">
        <v>25172</v>
      </c>
      <c r="F592" s="15">
        <f ca="1">(TODAY()-Data_Assessment[[#This Row],[BIRTH DATE]])/365.25</f>
        <v>53.46748802190281</v>
      </c>
      <c r="G592" s="4" t="s">
        <v>341</v>
      </c>
      <c r="H592" s="5" t="s">
        <v>354</v>
      </c>
      <c r="I592" s="11">
        <v>1</v>
      </c>
      <c r="J592" s="6" t="s">
        <v>531</v>
      </c>
      <c r="K592" s="16">
        <v>3</v>
      </c>
      <c r="L592" s="10"/>
      <c r="M592" s="10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>
      <c r="A593" s="11">
        <v>592</v>
      </c>
      <c r="B593" s="11">
        <v>50031115</v>
      </c>
      <c r="C593" s="10" t="s">
        <v>266</v>
      </c>
      <c r="D593" s="10" t="s">
        <v>306</v>
      </c>
      <c r="E593" s="1">
        <v>29194</v>
      </c>
      <c r="F593" s="15">
        <f ca="1">(TODAY()-Data_Assessment[[#This Row],[BIRTH DATE]])/365.25</f>
        <v>42.455852156057496</v>
      </c>
      <c r="G593" s="4" t="s">
        <v>355</v>
      </c>
      <c r="H593" s="5" t="s">
        <v>381</v>
      </c>
      <c r="I593" s="11">
        <v>1</v>
      </c>
      <c r="J593" s="6" t="s">
        <v>533</v>
      </c>
      <c r="K593" s="16">
        <v>3</v>
      </c>
      <c r="L593" s="10"/>
      <c r="M593" s="10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>
      <c r="A594" s="11">
        <v>593</v>
      </c>
      <c r="B594" s="11">
        <v>50037955</v>
      </c>
      <c r="C594" s="10" t="s">
        <v>39</v>
      </c>
      <c r="D594" s="10" t="s">
        <v>306</v>
      </c>
      <c r="E594" s="1">
        <v>27159</v>
      </c>
      <c r="F594" s="15">
        <f ca="1">(TODAY()-Data_Assessment[[#This Row],[BIRTH DATE]])/365.25</f>
        <v>48.027378507871319</v>
      </c>
      <c r="G594" s="4" t="s">
        <v>341</v>
      </c>
      <c r="H594" s="5" t="s">
        <v>354</v>
      </c>
      <c r="I594" s="11">
        <v>1</v>
      </c>
      <c r="J594" s="6" t="s">
        <v>534</v>
      </c>
      <c r="K594" s="16">
        <v>4</v>
      </c>
      <c r="L594" s="10"/>
      <c r="M594" s="10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>
      <c r="A595" s="11">
        <v>594</v>
      </c>
      <c r="B595" s="11">
        <v>50030811</v>
      </c>
      <c r="C595" s="10" t="s">
        <v>268</v>
      </c>
      <c r="D595" s="10" t="s">
        <v>306</v>
      </c>
      <c r="E595" s="1">
        <v>30251</v>
      </c>
      <c r="F595" s="15">
        <f ca="1">(TODAY()-Data_Assessment[[#This Row],[BIRTH DATE]])/365.25</f>
        <v>39.561943874058862</v>
      </c>
      <c r="G595" s="4" t="s">
        <v>355</v>
      </c>
      <c r="H595" s="5" t="s">
        <v>372</v>
      </c>
      <c r="I595" s="11">
        <v>1</v>
      </c>
      <c r="J595" s="6" t="s">
        <v>535</v>
      </c>
      <c r="K595" s="16">
        <v>4</v>
      </c>
      <c r="L595" s="10"/>
      <c r="M595" s="10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29.25">
      <c r="A596" s="11">
        <v>595</v>
      </c>
      <c r="B596" s="11">
        <v>50030785</v>
      </c>
      <c r="C596" s="10" t="s">
        <v>269</v>
      </c>
      <c r="D596" s="10" t="s">
        <v>306</v>
      </c>
      <c r="E596" s="1">
        <v>25102</v>
      </c>
      <c r="F596" s="15">
        <f ca="1">(TODAY()-Data_Assessment[[#This Row],[BIRTH DATE]])/365.25</f>
        <v>53.659137577002056</v>
      </c>
      <c r="G596" s="4" t="s">
        <v>355</v>
      </c>
      <c r="H596" s="5" t="s">
        <v>372</v>
      </c>
      <c r="I596" s="11">
        <v>1</v>
      </c>
      <c r="J596" s="6" t="s">
        <v>536</v>
      </c>
      <c r="K596" s="16">
        <v>3</v>
      </c>
      <c r="L596" s="10"/>
      <c r="M596" s="10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>
      <c r="A597" s="11">
        <v>596</v>
      </c>
      <c r="B597" s="11">
        <v>50049441</v>
      </c>
      <c r="C597" s="10" t="s">
        <v>270</v>
      </c>
      <c r="D597" s="10" t="s">
        <v>306</v>
      </c>
      <c r="E597" s="1">
        <v>32740</v>
      </c>
      <c r="F597" s="15">
        <f ca="1">(TODAY()-Data_Assessment[[#This Row],[BIRTH DATE]])/365.25</f>
        <v>32.747433264887064</v>
      </c>
      <c r="G597" s="4" t="s">
        <v>355</v>
      </c>
      <c r="H597" s="5" t="s">
        <v>372</v>
      </c>
      <c r="I597" s="11">
        <v>1</v>
      </c>
      <c r="J597" s="6" t="s">
        <v>537</v>
      </c>
      <c r="K597" s="16">
        <v>3</v>
      </c>
      <c r="L597" s="10"/>
      <c r="M597" s="10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>
      <c r="A598" s="11">
        <v>597</v>
      </c>
      <c r="B598" s="11">
        <v>50031516</v>
      </c>
      <c r="C598" s="10" t="s">
        <v>273</v>
      </c>
      <c r="D598" s="10" t="s">
        <v>306</v>
      </c>
      <c r="E598" s="1">
        <v>27271</v>
      </c>
      <c r="F598" s="15">
        <f ca="1">(TODAY()-Data_Assessment[[#This Row],[BIRTH DATE]])/365.25</f>
        <v>47.720739219712527</v>
      </c>
      <c r="G598" s="4" t="s">
        <v>367</v>
      </c>
      <c r="H598" s="5" t="s">
        <v>538</v>
      </c>
      <c r="I598" s="11">
        <v>2</v>
      </c>
      <c r="J598" s="6" t="s">
        <v>539</v>
      </c>
      <c r="K598" s="16">
        <v>4</v>
      </c>
      <c r="L598" s="10"/>
      <c r="M598" s="10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>
      <c r="A599" s="11">
        <v>598</v>
      </c>
      <c r="B599" s="11">
        <v>50031054</v>
      </c>
      <c r="C599" s="10" t="s">
        <v>40</v>
      </c>
      <c r="D599" s="10" t="s">
        <v>306</v>
      </c>
      <c r="E599" s="1">
        <v>29746</v>
      </c>
      <c r="F599" s="15">
        <f ca="1">(TODAY()-Data_Assessment[[#This Row],[BIRTH DATE]])/365.25</f>
        <v>40.944558521560573</v>
      </c>
      <c r="G599" s="4" t="s">
        <v>341</v>
      </c>
      <c r="H599" s="5" t="s">
        <v>354</v>
      </c>
      <c r="I599" s="11">
        <v>1</v>
      </c>
      <c r="J599" s="6" t="s">
        <v>540</v>
      </c>
      <c r="K599" s="16">
        <v>2</v>
      </c>
      <c r="L599" s="10"/>
      <c r="M599" s="10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>
      <c r="A600" s="11">
        <v>599</v>
      </c>
      <c r="B600" s="11">
        <v>50030804</v>
      </c>
      <c r="C600" s="10" t="s">
        <v>275</v>
      </c>
      <c r="D600" s="10" t="s">
        <v>306</v>
      </c>
      <c r="E600" s="1">
        <v>27149</v>
      </c>
      <c r="F600" s="15">
        <f ca="1">(TODAY()-Data_Assessment[[#This Row],[BIRTH DATE]])/365.25</f>
        <v>48.054757015742645</v>
      </c>
      <c r="G600" s="4" t="s">
        <v>367</v>
      </c>
      <c r="H600" s="5" t="s">
        <v>538</v>
      </c>
      <c r="I600" s="11">
        <v>2</v>
      </c>
      <c r="J600" s="6" t="s">
        <v>541</v>
      </c>
      <c r="K600" s="16">
        <v>3</v>
      </c>
      <c r="L600" s="10"/>
      <c r="M600" s="10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29.25">
      <c r="A601" s="11">
        <v>600</v>
      </c>
      <c r="B601" s="11">
        <v>50031112</v>
      </c>
      <c r="C601" s="10" t="s">
        <v>276</v>
      </c>
      <c r="D601" s="10" t="s">
        <v>306</v>
      </c>
      <c r="E601" s="1">
        <v>31327</v>
      </c>
      <c r="F601" s="15">
        <f ca="1">(TODAY()-Data_Assessment[[#This Row],[BIRTH DATE]])/365.25</f>
        <v>36.616016427104725</v>
      </c>
      <c r="G601" s="4" t="s">
        <v>367</v>
      </c>
      <c r="H601" s="5" t="s">
        <v>538</v>
      </c>
      <c r="I601" s="11">
        <v>2</v>
      </c>
      <c r="J601" s="6" t="s">
        <v>542</v>
      </c>
      <c r="K601" s="16">
        <v>3</v>
      </c>
      <c r="L601" s="10"/>
      <c r="M601" s="10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>
      <c r="A602" s="11">
        <v>601</v>
      </c>
      <c r="B602" s="11">
        <v>50032102</v>
      </c>
      <c r="C602" s="10" t="s">
        <v>277</v>
      </c>
      <c r="D602" s="10" t="s">
        <v>306</v>
      </c>
      <c r="E602" s="1">
        <v>30616</v>
      </c>
      <c r="F602" s="15">
        <f ca="1">(TODAY()-Data_Assessment[[#This Row],[BIRTH DATE]])/365.25</f>
        <v>38.562628336755644</v>
      </c>
      <c r="G602" s="4" t="s">
        <v>355</v>
      </c>
      <c r="H602" s="5" t="s">
        <v>538</v>
      </c>
      <c r="I602" s="11">
        <v>1</v>
      </c>
      <c r="J602" s="6" t="s">
        <v>543</v>
      </c>
      <c r="K602" s="16">
        <v>2</v>
      </c>
      <c r="L602" s="10"/>
      <c r="M602" s="10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>
      <c r="A603" s="11">
        <v>602</v>
      </c>
      <c r="B603" s="11">
        <v>50051193</v>
      </c>
      <c r="C603" s="10" t="s">
        <v>280</v>
      </c>
      <c r="D603" s="10" t="s">
        <v>306</v>
      </c>
      <c r="E603" s="1">
        <v>34704</v>
      </c>
      <c r="F603" s="15">
        <f ca="1">(TODAY()-Data_Assessment[[#This Row],[BIRTH DATE]])/365.25</f>
        <v>27.370294318959616</v>
      </c>
      <c r="G603" s="4" t="s">
        <v>367</v>
      </c>
      <c r="H603" s="5" t="s">
        <v>544</v>
      </c>
      <c r="I603" s="11">
        <v>2</v>
      </c>
      <c r="J603" s="6" t="s">
        <v>545</v>
      </c>
      <c r="K603" s="16">
        <v>3</v>
      </c>
      <c r="L603" s="10"/>
      <c r="M603" s="10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29.25">
      <c r="A604" s="11">
        <v>603</v>
      </c>
      <c r="B604" s="11">
        <v>50031101</v>
      </c>
      <c r="C604" s="10" t="s">
        <v>281</v>
      </c>
      <c r="D604" s="10" t="s">
        <v>306</v>
      </c>
      <c r="E604" s="1">
        <v>30432</v>
      </c>
      <c r="F604" s="15">
        <f ca="1">(TODAY()-Data_Assessment[[#This Row],[BIRTH DATE]])/365.25</f>
        <v>39.066392881587952</v>
      </c>
      <c r="G604" s="4" t="s">
        <v>367</v>
      </c>
      <c r="H604" s="5" t="s">
        <v>544</v>
      </c>
      <c r="I604" s="11">
        <v>2</v>
      </c>
      <c r="J604" s="6" t="s">
        <v>546</v>
      </c>
      <c r="K604" s="16">
        <v>3</v>
      </c>
      <c r="L604" s="10"/>
      <c r="M604" s="10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>
      <c r="A605" s="11">
        <v>604</v>
      </c>
      <c r="B605" s="11">
        <v>50031306</v>
      </c>
      <c r="C605" s="10" t="s">
        <v>41</v>
      </c>
      <c r="D605" s="10" t="s">
        <v>307</v>
      </c>
      <c r="E605" s="1">
        <v>30077</v>
      </c>
      <c r="F605" s="15">
        <f ca="1">(TODAY()-Data_Assessment[[#This Row],[BIRTH DATE]])/365.25</f>
        <v>40.038329911019851</v>
      </c>
      <c r="G605" s="4" t="s">
        <v>380</v>
      </c>
      <c r="H605" s="5" t="s">
        <v>400</v>
      </c>
      <c r="I605" s="11">
        <v>2</v>
      </c>
      <c r="J605" s="6" t="s">
        <v>547</v>
      </c>
      <c r="K605" s="16">
        <v>3</v>
      </c>
      <c r="L605" s="10"/>
      <c r="M605" s="10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>
      <c r="A606" s="11">
        <v>605</v>
      </c>
      <c r="B606" s="11">
        <v>50031099</v>
      </c>
      <c r="C606" s="10" t="s">
        <v>282</v>
      </c>
      <c r="D606" s="10" t="s">
        <v>306</v>
      </c>
      <c r="E606" s="1">
        <v>27999</v>
      </c>
      <c r="F606" s="15">
        <f ca="1">(TODAY()-Data_Assessment[[#This Row],[BIRTH DATE]])/365.25</f>
        <v>45.727583846680353</v>
      </c>
      <c r="G606" s="4" t="s">
        <v>360</v>
      </c>
      <c r="H606" s="5" t="s">
        <v>548</v>
      </c>
      <c r="I606" s="11">
        <v>4</v>
      </c>
      <c r="J606" s="6" t="s">
        <v>549</v>
      </c>
      <c r="K606" s="16">
        <v>3</v>
      </c>
      <c r="L606" s="10"/>
      <c r="M606" s="10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>
      <c r="A607" s="11">
        <v>606</v>
      </c>
      <c r="B607" s="11">
        <v>50031339</v>
      </c>
      <c r="C607" s="10" t="s">
        <v>42</v>
      </c>
      <c r="D607" s="10" t="s">
        <v>306</v>
      </c>
      <c r="E607" s="1">
        <v>32060</v>
      </c>
      <c r="F607" s="15">
        <f ca="1">(TODAY()-Data_Assessment[[#This Row],[BIRTH DATE]])/365.25</f>
        <v>34.609171800136892</v>
      </c>
      <c r="G607" s="4" t="s">
        <v>380</v>
      </c>
      <c r="H607" s="5" t="s">
        <v>400</v>
      </c>
      <c r="I607" s="11">
        <v>2</v>
      </c>
      <c r="J607" s="6" t="s">
        <v>401</v>
      </c>
      <c r="K607" s="16">
        <v>3</v>
      </c>
      <c r="L607" s="10"/>
      <c r="M607" s="10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>
      <c r="A608" s="11">
        <v>607</v>
      </c>
      <c r="B608" s="11">
        <v>50030808</v>
      </c>
      <c r="C608" s="10" t="s">
        <v>283</v>
      </c>
      <c r="D608" s="10" t="s">
        <v>306</v>
      </c>
      <c r="E608" s="1">
        <v>28722</v>
      </c>
      <c r="F608" s="15">
        <f ca="1">(TODAY()-Data_Assessment[[#This Row],[BIRTH DATE]])/365.25</f>
        <v>43.748117727583846</v>
      </c>
      <c r="G608" s="4" t="s">
        <v>360</v>
      </c>
      <c r="H608" s="5" t="s">
        <v>548</v>
      </c>
      <c r="I608" s="11">
        <v>4</v>
      </c>
      <c r="J608" s="6" t="s">
        <v>550</v>
      </c>
      <c r="K608" s="16">
        <v>3</v>
      </c>
      <c r="L608" s="10"/>
      <c r="M608" s="10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>
      <c r="A609" s="11">
        <v>608</v>
      </c>
      <c r="B609" s="11">
        <v>50030590</v>
      </c>
      <c r="C609" s="10" t="s">
        <v>43</v>
      </c>
      <c r="D609" s="10" t="s">
        <v>306</v>
      </c>
      <c r="E609" s="1">
        <v>27350</v>
      </c>
      <c r="F609" s="15">
        <f ca="1">(TODAY()-Data_Assessment[[#This Row],[BIRTH DATE]])/365.25</f>
        <v>47.504449007529089</v>
      </c>
      <c r="G609" s="4" t="s">
        <v>380</v>
      </c>
      <c r="H609" s="5" t="s">
        <v>400</v>
      </c>
      <c r="I609" s="11">
        <v>2</v>
      </c>
      <c r="J609" s="6" t="s">
        <v>551</v>
      </c>
      <c r="K609" s="16">
        <v>3</v>
      </c>
      <c r="L609" s="10"/>
      <c r="M609" s="10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>
      <c r="A610" s="11">
        <v>609</v>
      </c>
      <c r="B610" s="11">
        <v>50031308</v>
      </c>
      <c r="C610" s="10" t="s">
        <v>286</v>
      </c>
      <c r="D610" s="10" t="s">
        <v>306</v>
      </c>
      <c r="E610" s="1">
        <v>28379</v>
      </c>
      <c r="F610" s="15">
        <f ca="1">(TODAY()-Data_Assessment[[#This Row],[BIRTH DATE]])/365.25</f>
        <v>44.687200547570157</v>
      </c>
      <c r="G610" s="4" t="s">
        <v>380</v>
      </c>
      <c r="H610" s="5" t="s">
        <v>405</v>
      </c>
      <c r="I610" s="11">
        <v>2</v>
      </c>
      <c r="J610" s="6" t="s">
        <v>552</v>
      </c>
      <c r="K610" s="16">
        <v>4</v>
      </c>
      <c r="L610" s="10"/>
      <c r="M610" s="10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>
      <c r="A611" s="11">
        <v>610</v>
      </c>
      <c r="B611" s="11">
        <v>50031307</v>
      </c>
      <c r="C611" s="10" t="s">
        <v>289</v>
      </c>
      <c r="D611" s="10" t="s">
        <v>306</v>
      </c>
      <c r="E611" s="1">
        <v>28771</v>
      </c>
      <c r="F611" s="15">
        <f ca="1">(TODAY()-Data_Assessment[[#This Row],[BIRTH DATE]])/365.25</f>
        <v>43.613963039014372</v>
      </c>
      <c r="G611" s="4" t="s">
        <v>364</v>
      </c>
      <c r="H611" s="5" t="s">
        <v>553</v>
      </c>
      <c r="I611" s="11">
        <v>4</v>
      </c>
      <c r="J611" s="6" t="s">
        <v>554</v>
      </c>
      <c r="K611" s="16">
        <v>3</v>
      </c>
      <c r="L611" s="10"/>
      <c r="M611" s="10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>
      <c r="A612" s="11">
        <v>611</v>
      </c>
      <c r="B612" s="11">
        <v>50031285</v>
      </c>
      <c r="C612" s="10" t="s">
        <v>52</v>
      </c>
      <c r="D612" s="10" t="s">
        <v>306</v>
      </c>
      <c r="E612" s="1">
        <v>26674</v>
      </c>
      <c r="F612" s="15">
        <f ca="1">(TODAY()-Data_Assessment[[#This Row],[BIRTH DATE]])/365.25</f>
        <v>49.355236139630392</v>
      </c>
      <c r="G612" s="4" t="s">
        <v>360</v>
      </c>
      <c r="H612" s="5" t="s">
        <v>555</v>
      </c>
      <c r="I612" s="11">
        <v>4</v>
      </c>
      <c r="J612" s="6" t="s">
        <v>556</v>
      </c>
      <c r="K612" s="16">
        <v>4</v>
      </c>
      <c r="L612" s="10"/>
      <c r="M612" s="10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>
      <c r="A613" s="11">
        <v>612</v>
      </c>
      <c r="B613" s="11">
        <v>50031298</v>
      </c>
      <c r="C613" s="10" t="s">
        <v>44</v>
      </c>
      <c r="D613" s="10" t="s">
        <v>306</v>
      </c>
      <c r="E613" s="1">
        <v>30260</v>
      </c>
      <c r="F613" s="15">
        <f ca="1">(TODAY()-Data_Assessment[[#This Row],[BIRTH DATE]])/365.25</f>
        <v>39.537303216974678</v>
      </c>
      <c r="G613" s="4" t="s">
        <v>364</v>
      </c>
      <c r="H613" s="5" t="s">
        <v>365</v>
      </c>
      <c r="I613" s="11">
        <v>4</v>
      </c>
      <c r="J613" s="6" t="s">
        <v>557</v>
      </c>
      <c r="K613" s="16">
        <v>3</v>
      </c>
      <c r="L613" s="10"/>
      <c r="M613" s="10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>
      <c r="A614" s="11">
        <v>613</v>
      </c>
      <c r="B614" s="11">
        <v>50031066</v>
      </c>
      <c r="C614" s="10" t="s">
        <v>56</v>
      </c>
      <c r="D614" s="10" t="s">
        <v>306</v>
      </c>
      <c r="E614" s="1">
        <v>25644</v>
      </c>
      <c r="F614" s="15">
        <f ca="1">(TODAY()-Data_Assessment[[#This Row],[BIRTH DATE]])/365.25</f>
        <v>52.175222450376452</v>
      </c>
      <c r="G614" s="4" t="s">
        <v>360</v>
      </c>
      <c r="H614" s="5" t="s">
        <v>361</v>
      </c>
      <c r="I614" s="11">
        <v>4</v>
      </c>
      <c r="J614" s="6" t="s">
        <v>558</v>
      </c>
      <c r="K614" s="16">
        <v>3</v>
      </c>
      <c r="L614" s="10"/>
      <c r="M614" s="10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>
      <c r="A615" s="11">
        <v>614</v>
      </c>
      <c r="B615" s="11">
        <v>50031016</v>
      </c>
      <c r="C615" s="10" t="s">
        <v>45</v>
      </c>
      <c r="D615" s="10" t="s">
        <v>306</v>
      </c>
      <c r="E615" s="1">
        <v>25595</v>
      </c>
      <c r="F615" s="15">
        <f ca="1">(TODAY()-Data_Assessment[[#This Row],[BIRTH DATE]])/365.25</f>
        <v>52.309377138945926</v>
      </c>
      <c r="G615" s="4" t="s">
        <v>364</v>
      </c>
      <c r="H615" s="5" t="s">
        <v>365</v>
      </c>
      <c r="I615" s="11">
        <v>4</v>
      </c>
      <c r="J615" s="6" t="s">
        <v>559</v>
      </c>
      <c r="K615" s="16">
        <v>3</v>
      </c>
      <c r="L615" s="10"/>
      <c r="M615" s="10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>
      <c r="A616" s="11">
        <v>615</v>
      </c>
      <c r="B616" s="11">
        <v>50031091</v>
      </c>
      <c r="C616" s="10" t="s">
        <v>57</v>
      </c>
      <c r="D616" s="10" t="s">
        <v>306</v>
      </c>
      <c r="E616" s="1">
        <v>26693</v>
      </c>
      <c r="F616" s="15">
        <f ca="1">(TODAY()-Data_Assessment[[#This Row],[BIRTH DATE]])/365.25</f>
        <v>49.303216974674882</v>
      </c>
      <c r="G616" s="4" t="s">
        <v>360</v>
      </c>
      <c r="H616" s="5" t="s">
        <v>361</v>
      </c>
      <c r="I616" s="11">
        <v>4</v>
      </c>
      <c r="J616" s="6" t="s">
        <v>560</v>
      </c>
      <c r="K616" s="16">
        <v>3</v>
      </c>
      <c r="L616" s="10"/>
      <c r="M616" s="10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>
      <c r="A617" s="11">
        <v>616</v>
      </c>
      <c r="B617" s="11">
        <v>50031290</v>
      </c>
      <c r="C617" s="10" t="s">
        <v>46</v>
      </c>
      <c r="D617" s="10" t="s">
        <v>306</v>
      </c>
      <c r="E617" s="1">
        <v>26928</v>
      </c>
      <c r="F617" s="15">
        <f ca="1">(TODAY()-Data_Assessment[[#This Row],[BIRTH DATE]])/365.25</f>
        <v>48.659822039698838</v>
      </c>
      <c r="G617" s="4" t="s">
        <v>364</v>
      </c>
      <c r="H617" s="5" t="s">
        <v>365</v>
      </c>
      <c r="I617" s="11">
        <v>4</v>
      </c>
      <c r="J617" s="6" t="s">
        <v>366</v>
      </c>
      <c r="K617" s="16">
        <v>3</v>
      </c>
      <c r="L617" s="10"/>
      <c r="M617" s="10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>
      <c r="A618" s="11">
        <v>617</v>
      </c>
      <c r="B618" s="11">
        <v>50032419</v>
      </c>
      <c r="C618" s="10" t="s">
        <v>47</v>
      </c>
      <c r="D618" s="10" t="s">
        <v>306</v>
      </c>
      <c r="E618" s="1">
        <v>32667</v>
      </c>
      <c r="F618" s="15">
        <f ca="1">(TODAY()-Data_Assessment[[#This Row],[BIRTH DATE]])/365.25</f>
        <v>32.947296372347708</v>
      </c>
      <c r="G618" s="4" t="s">
        <v>364</v>
      </c>
      <c r="H618" s="5" t="s">
        <v>365</v>
      </c>
      <c r="I618" s="11">
        <v>4</v>
      </c>
      <c r="J618" s="6" t="s">
        <v>366</v>
      </c>
      <c r="K618" s="16">
        <v>2</v>
      </c>
      <c r="L618" s="10"/>
      <c r="M618" s="10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>
      <c r="A619" s="11">
        <v>618</v>
      </c>
      <c r="B619" s="11">
        <v>50047203</v>
      </c>
      <c r="C619" s="10" t="s">
        <v>48</v>
      </c>
      <c r="D619" s="10" t="s">
        <v>306</v>
      </c>
      <c r="E619" s="1">
        <v>33146</v>
      </c>
      <c r="F619" s="15">
        <f ca="1">(TODAY()-Data_Assessment[[#This Row],[BIRTH DATE]])/365.25</f>
        <v>31.635865845311429</v>
      </c>
      <c r="G619" s="4" t="s">
        <v>364</v>
      </c>
      <c r="H619" s="5" t="s">
        <v>365</v>
      </c>
      <c r="I619" s="11">
        <v>4</v>
      </c>
      <c r="J619" s="6" t="s">
        <v>366</v>
      </c>
      <c r="K619" s="16">
        <v>2</v>
      </c>
      <c r="L619" s="10"/>
      <c r="M619" s="10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>
      <c r="A620" s="11">
        <v>619</v>
      </c>
      <c r="B620" s="11">
        <v>50047208</v>
      </c>
      <c r="C620" s="10" t="s">
        <v>49</v>
      </c>
      <c r="D620" s="10" t="s">
        <v>306</v>
      </c>
      <c r="E620" s="1">
        <v>33436</v>
      </c>
      <c r="F620" s="15">
        <f ca="1">(TODAY()-Data_Assessment[[#This Row],[BIRTH DATE]])/365.25</f>
        <v>30.84188911704312</v>
      </c>
      <c r="G620" s="4" t="s">
        <v>364</v>
      </c>
      <c r="H620" s="5" t="s">
        <v>365</v>
      </c>
      <c r="I620" s="11">
        <v>4</v>
      </c>
      <c r="J620" s="6" t="s">
        <v>366</v>
      </c>
      <c r="K620" s="16">
        <v>3</v>
      </c>
      <c r="L620" s="10"/>
      <c r="M620" s="10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>
      <c r="A621" s="11">
        <v>620</v>
      </c>
      <c r="B621" s="11">
        <v>50030683</v>
      </c>
      <c r="C621" s="10" t="s">
        <v>62</v>
      </c>
      <c r="D621" s="10" t="s">
        <v>306</v>
      </c>
      <c r="E621" s="1">
        <v>28969</v>
      </c>
      <c r="F621" s="15">
        <f ca="1">(TODAY()-Data_Assessment[[#This Row],[BIRTH DATE]])/365.25</f>
        <v>43.071868583162221</v>
      </c>
      <c r="G621" s="4" t="s">
        <v>384</v>
      </c>
      <c r="H621" s="5" t="s">
        <v>385</v>
      </c>
      <c r="I621" s="11">
        <v>4</v>
      </c>
      <c r="J621" s="6" t="s">
        <v>561</v>
      </c>
      <c r="K621" s="16">
        <v>3</v>
      </c>
      <c r="L621" s="10"/>
      <c r="M621" s="10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>
      <c r="A622" s="11">
        <v>621</v>
      </c>
      <c r="B622" s="11">
        <v>50031506</v>
      </c>
      <c r="C622" s="10" t="s">
        <v>65</v>
      </c>
      <c r="D622" s="10" t="s">
        <v>306</v>
      </c>
      <c r="E622" s="1">
        <v>25522</v>
      </c>
      <c r="F622" s="15">
        <f ca="1">(TODAY()-Data_Assessment[[#This Row],[BIRTH DATE]])/365.25</f>
        <v>52.50924024640657</v>
      </c>
      <c r="G622" s="4" t="s">
        <v>367</v>
      </c>
      <c r="H622" s="5" t="s">
        <v>368</v>
      </c>
      <c r="I622" s="11">
        <v>2</v>
      </c>
      <c r="J622" s="6" t="s">
        <v>562</v>
      </c>
      <c r="K622" s="16">
        <v>3</v>
      </c>
      <c r="L622" s="10"/>
      <c r="M622" s="10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>
      <c r="A623" s="11">
        <v>622</v>
      </c>
      <c r="B623" s="11">
        <v>50037976</v>
      </c>
      <c r="C623" s="10" t="s">
        <v>50</v>
      </c>
      <c r="D623" s="10" t="s">
        <v>306</v>
      </c>
      <c r="E623" s="1">
        <v>26471</v>
      </c>
      <c r="F623" s="15">
        <f ca="1">(TODAY()-Data_Assessment[[#This Row],[BIRTH DATE]])/365.25</f>
        <v>49.91101984941821</v>
      </c>
      <c r="G623" s="4" t="s">
        <v>364</v>
      </c>
      <c r="H623" s="5" t="s">
        <v>365</v>
      </c>
      <c r="I623" s="11">
        <v>4</v>
      </c>
      <c r="J623" s="6" t="s">
        <v>563</v>
      </c>
      <c r="K623" s="16">
        <v>3</v>
      </c>
      <c r="L623" s="10"/>
      <c r="M623" s="10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29.25">
      <c r="A624" s="11">
        <v>623</v>
      </c>
      <c r="B624" s="11">
        <v>50031429</v>
      </c>
      <c r="C624" s="10" t="s">
        <v>68</v>
      </c>
      <c r="D624" s="10" t="s">
        <v>306</v>
      </c>
      <c r="E624" s="1">
        <v>25843</v>
      </c>
      <c r="F624" s="15">
        <f ca="1">(TODAY()-Data_Assessment[[#This Row],[BIRTH DATE]])/365.25</f>
        <v>51.630390143737166</v>
      </c>
      <c r="G624" s="4" t="s">
        <v>367</v>
      </c>
      <c r="H624" s="5" t="s">
        <v>368</v>
      </c>
      <c r="I624" s="11">
        <v>2</v>
      </c>
      <c r="J624" s="6" t="s">
        <v>564</v>
      </c>
      <c r="K624" s="16">
        <v>2</v>
      </c>
      <c r="L624" s="10"/>
      <c r="M624" s="10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>
      <c r="A625" s="11">
        <v>624</v>
      </c>
      <c r="B625" s="11">
        <v>50122097</v>
      </c>
      <c r="C625" s="10" t="s">
        <v>51</v>
      </c>
      <c r="D625" s="10" t="s">
        <v>307</v>
      </c>
      <c r="E625" s="1">
        <v>34745</v>
      </c>
      <c r="F625" s="15">
        <f ca="1">(TODAY()-Data_Assessment[[#This Row],[BIRTH DATE]])/365.25</f>
        <v>27.258042436687202</v>
      </c>
      <c r="G625" s="4" t="s">
        <v>364</v>
      </c>
      <c r="H625" s="5" t="s">
        <v>382</v>
      </c>
      <c r="I625" s="11">
        <v>4</v>
      </c>
      <c r="J625" s="6" t="s">
        <v>565</v>
      </c>
      <c r="K625" s="16">
        <v>2</v>
      </c>
      <c r="L625" s="10"/>
      <c r="M625" s="10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>
      <c r="A626" s="11">
        <v>625</v>
      </c>
      <c r="B626" s="11">
        <v>50030703</v>
      </c>
      <c r="C626" s="10" t="s">
        <v>75</v>
      </c>
      <c r="D626" s="10" t="s">
        <v>306</v>
      </c>
      <c r="E626" s="1">
        <v>24997</v>
      </c>
      <c r="F626" s="15">
        <f ca="1">(TODAY()-Data_Assessment[[#This Row],[BIRTH DATE]])/365.25</f>
        <v>53.946611909650926</v>
      </c>
      <c r="G626" s="4" t="s">
        <v>367</v>
      </c>
      <c r="H626" s="5" t="s">
        <v>368</v>
      </c>
      <c r="I626" s="11">
        <v>2</v>
      </c>
      <c r="J626" s="6" t="s">
        <v>566</v>
      </c>
      <c r="K626" s="16">
        <v>3</v>
      </c>
      <c r="L626" s="10"/>
      <c r="M626" s="10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29.25">
      <c r="A627" s="11">
        <v>626</v>
      </c>
      <c r="B627" s="11">
        <v>50031347</v>
      </c>
      <c r="C627" s="10" t="s">
        <v>67</v>
      </c>
      <c r="D627" s="10" t="s">
        <v>306</v>
      </c>
      <c r="E627" s="1">
        <v>31449</v>
      </c>
      <c r="F627" s="15">
        <f ca="1">(TODAY()-Data_Assessment[[#This Row],[BIRTH DATE]])/365.25</f>
        <v>36.281998631074607</v>
      </c>
      <c r="G627" s="4" t="s">
        <v>367</v>
      </c>
      <c r="H627" s="5" t="s">
        <v>368</v>
      </c>
      <c r="I627" s="11">
        <v>2</v>
      </c>
      <c r="J627" s="6" t="s">
        <v>567</v>
      </c>
      <c r="K627" s="16">
        <v>3</v>
      </c>
      <c r="L627" s="10"/>
      <c r="M627" s="10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>
      <c r="A628" s="11">
        <v>627</v>
      </c>
      <c r="B628" s="11">
        <v>50047160</v>
      </c>
      <c r="C628" s="10" t="s">
        <v>53</v>
      </c>
      <c r="D628" s="10" t="s">
        <v>306</v>
      </c>
      <c r="E628" s="1">
        <v>28399</v>
      </c>
      <c r="F628" s="15">
        <f ca="1">(TODAY()-Data_Assessment[[#This Row],[BIRTH DATE]])/365.25</f>
        <v>44.632443531827512</v>
      </c>
      <c r="G628" s="4" t="s">
        <v>360</v>
      </c>
      <c r="H628" s="5" t="s">
        <v>555</v>
      </c>
      <c r="I628" s="11">
        <v>4</v>
      </c>
      <c r="J628" s="6" t="s">
        <v>568</v>
      </c>
      <c r="K628" s="16">
        <v>2</v>
      </c>
      <c r="L628" s="10"/>
      <c r="M628" s="10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>
      <c r="A629" s="11">
        <v>628</v>
      </c>
      <c r="B629" s="11">
        <v>50030927</v>
      </c>
      <c r="C629" s="10" t="s">
        <v>54</v>
      </c>
      <c r="D629" s="10" t="s">
        <v>306</v>
      </c>
      <c r="E629" s="1">
        <v>33257</v>
      </c>
      <c r="F629" s="15">
        <f ca="1">(TODAY()-Data_Assessment[[#This Row],[BIRTH DATE]])/365.25</f>
        <v>31.331964407939768</v>
      </c>
      <c r="G629" s="4" t="s">
        <v>360</v>
      </c>
      <c r="H629" s="5" t="s">
        <v>555</v>
      </c>
      <c r="I629" s="11">
        <v>4</v>
      </c>
      <c r="J629" s="6" t="s">
        <v>569</v>
      </c>
      <c r="K629" s="16">
        <v>3</v>
      </c>
      <c r="L629" s="10"/>
      <c r="M629" s="10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>
      <c r="A630" s="11">
        <v>629</v>
      </c>
      <c r="B630" s="11">
        <v>50137829</v>
      </c>
      <c r="C630" s="10" t="s">
        <v>55</v>
      </c>
      <c r="D630" s="10" t="s">
        <v>306</v>
      </c>
      <c r="E630" s="1">
        <v>35681</v>
      </c>
      <c r="F630" s="15">
        <f ca="1">(TODAY()-Data_Assessment[[#This Row],[BIRTH DATE]])/365.25</f>
        <v>24.695414099931554</v>
      </c>
      <c r="G630" s="4" t="s">
        <v>360</v>
      </c>
      <c r="H630" s="5" t="s">
        <v>555</v>
      </c>
      <c r="I630" s="11">
        <v>4</v>
      </c>
      <c r="J630" s="6" t="s">
        <v>569</v>
      </c>
      <c r="K630" s="16">
        <v>2</v>
      </c>
      <c r="L630" s="10"/>
      <c r="M630" s="10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>
      <c r="A631" s="11">
        <v>630</v>
      </c>
      <c r="B631" s="11">
        <v>50037965</v>
      </c>
      <c r="C631" s="10" t="s">
        <v>58</v>
      </c>
      <c r="D631" s="10" t="s">
        <v>306</v>
      </c>
      <c r="E631" s="1">
        <v>27017</v>
      </c>
      <c r="F631" s="15">
        <f ca="1">(TODAY()-Data_Assessment[[#This Row],[BIRTH DATE]])/365.25</f>
        <v>48.416153319644081</v>
      </c>
      <c r="G631" s="4" t="s">
        <v>360</v>
      </c>
      <c r="H631" s="5" t="s">
        <v>361</v>
      </c>
      <c r="I631" s="11">
        <v>4</v>
      </c>
      <c r="J631" s="6" t="s">
        <v>570</v>
      </c>
      <c r="K631" s="16">
        <v>4</v>
      </c>
      <c r="L631" s="10"/>
      <c r="M631" s="10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>
      <c r="A632" s="11">
        <v>631</v>
      </c>
      <c r="B632" s="11">
        <v>50031578</v>
      </c>
      <c r="C632" s="10" t="s">
        <v>59</v>
      </c>
      <c r="D632" s="10" t="s">
        <v>306</v>
      </c>
      <c r="E632" s="1">
        <v>33292</v>
      </c>
      <c r="F632" s="15">
        <f ca="1">(TODAY()-Data_Assessment[[#This Row],[BIRTH DATE]])/365.25</f>
        <v>31.236139630390145</v>
      </c>
      <c r="G632" s="4" t="s">
        <v>360</v>
      </c>
      <c r="H632" s="5" t="s">
        <v>361</v>
      </c>
      <c r="I632" s="11">
        <v>4</v>
      </c>
      <c r="J632" s="6" t="s">
        <v>362</v>
      </c>
      <c r="K632" s="16">
        <v>3</v>
      </c>
      <c r="L632" s="10"/>
      <c r="M632" s="10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>
      <c r="A633" s="11">
        <v>632</v>
      </c>
      <c r="B633" s="11">
        <v>50031041</v>
      </c>
      <c r="C633" s="10" t="s">
        <v>60</v>
      </c>
      <c r="D633" s="10" t="s">
        <v>306</v>
      </c>
      <c r="E633" s="1">
        <v>31506</v>
      </c>
      <c r="F633" s="15">
        <f ca="1">(TODAY()-Data_Assessment[[#This Row],[BIRTH DATE]])/365.25</f>
        <v>36.125941136208077</v>
      </c>
      <c r="G633" s="4" t="s">
        <v>360</v>
      </c>
      <c r="H633" s="5" t="s">
        <v>361</v>
      </c>
      <c r="I633" s="11">
        <v>4</v>
      </c>
      <c r="J633" s="6" t="s">
        <v>362</v>
      </c>
      <c r="K633" s="16">
        <v>3</v>
      </c>
      <c r="L633" s="10"/>
      <c r="M633" s="10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>
      <c r="A634" s="11">
        <v>633</v>
      </c>
      <c r="B634" s="11">
        <v>50031038</v>
      </c>
      <c r="C634" s="10" t="s">
        <v>61</v>
      </c>
      <c r="D634" s="10" t="s">
        <v>306</v>
      </c>
      <c r="E634" s="1">
        <v>27073</v>
      </c>
      <c r="F634" s="15">
        <f ca="1">(TODAY()-Data_Assessment[[#This Row],[BIRTH DATE]])/365.25</f>
        <v>48.262833675564679</v>
      </c>
      <c r="G634" s="4" t="s">
        <v>360</v>
      </c>
      <c r="H634" s="5" t="s">
        <v>361</v>
      </c>
      <c r="I634" s="11">
        <v>4</v>
      </c>
      <c r="J634" s="6" t="s">
        <v>362</v>
      </c>
      <c r="K634" s="16">
        <v>3</v>
      </c>
      <c r="L634" s="10"/>
      <c r="M634" s="10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>
      <c r="A635" s="11">
        <v>634</v>
      </c>
      <c r="B635" s="11">
        <v>50101466</v>
      </c>
      <c r="C635" s="10" t="s">
        <v>63</v>
      </c>
      <c r="D635" s="10" t="s">
        <v>306</v>
      </c>
      <c r="E635" s="1">
        <v>32752</v>
      </c>
      <c r="F635" s="15">
        <f ca="1">(TODAY()-Data_Assessment[[#This Row],[BIRTH DATE]])/365.25</f>
        <v>32.714579055441476</v>
      </c>
      <c r="G635" s="4" t="s">
        <v>384</v>
      </c>
      <c r="H635" s="5" t="s">
        <v>385</v>
      </c>
      <c r="I635" s="11">
        <v>4</v>
      </c>
      <c r="J635" s="6" t="s">
        <v>571</v>
      </c>
      <c r="K635" s="16">
        <v>2</v>
      </c>
      <c r="L635" s="10"/>
      <c r="M635" s="10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>
      <c r="A636" s="11">
        <v>635</v>
      </c>
      <c r="B636" s="11">
        <v>50144876</v>
      </c>
      <c r="C636" s="10" t="s">
        <v>64</v>
      </c>
      <c r="D636" s="10" t="s">
        <v>306</v>
      </c>
      <c r="E636" s="1">
        <v>35499</v>
      </c>
      <c r="F636" s="15">
        <f ca="1">(TODAY()-Data_Assessment[[#This Row],[BIRTH DATE]])/365.25</f>
        <v>25.193702943189596</v>
      </c>
      <c r="G636" s="4" t="s">
        <v>384</v>
      </c>
      <c r="H636" s="5" t="s">
        <v>385</v>
      </c>
      <c r="I636" s="11">
        <v>4</v>
      </c>
      <c r="J636" s="6" t="s">
        <v>571</v>
      </c>
      <c r="K636" s="16">
        <v>0</v>
      </c>
      <c r="L636" s="10"/>
      <c r="M636" s="10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>
      <c r="A637" s="11">
        <v>636</v>
      </c>
      <c r="B637" s="11">
        <v>50031348</v>
      </c>
      <c r="C637" s="10" t="s">
        <v>66</v>
      </c>
      <c r="D637" s="10" t="s">
        <v>306</v>
      </c>
      <c r="E637" s="1">
        <v>32370</v>
      </c>
      <c r="F637" s="15">
        <f ca="1">(TODAY()-Data_Assessment[[#This Row],[BIRTH DATE]])/365.25</f>
        <v>33.760438056125942</v>
      </c>
      <c r="G637" s="4" t="s">
        <v>367</v>
      </c>
      <c r="H637" s="5" t="s">
        <v>368</v>
      </c>
      <c r="I637" s="11">
        <v>2</v>
      </c>
      <c r="J637" s="6" t="s">
        <v>572</v>
      </c>
      <c r="K637" s="16">
        <v>3</v>
      </c>
      <c r="L637" s="10"/>
      <c r="M637" s="10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29.25">
      <c r="A638" s="11">
        <v>637</v>
      </c>
      <c r="B638" s="11">
        <v>50037966</v>
      </c>
      <c r="C638" s="10" t="s">
        <v>69</v>
      </c>
      <c r="D638" s="10" t="s">
        <v>306</v>
      </c>
      <c r="E638" s="1">
        <v>27494</v>
      </c>
      <c r="F638" s="15">
        <f ca="1">(TODAY()-Data_Assessment[[#This Row],[BIRTH DATE]])/365.25</f>
        <v>47.110198494182065</v>
      </c>
      <c r="G638" s="4" t="s">
        <v>367</v>
      </c>
      <c r="H638" s="5" t="s">
        <v>383</v>
      </c>
      <c r="I638" s="11">
        <v>2</v>
      </c>
      <c r="J638" s="6" t="s">
        <v>573</v>
      </c>
      <c r="K638" s="16">
        <v>2</v>
      </c>
      <c r="L638" s="10"/>
      <c r="M638" s="10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29.25">
      <c r="A639" s="11">
        <v>638</v>
      </c>
      <c r="B639" s="11">
        <v>50131053</v>
      </c>
      <c r="C639" s="10" t="s">
        <v>70</v>
      </c>
      <c r="D639" s="10" t="s">
        <v>306</v>
      </c>
      <c r="E639" s="1">
        <v>33856</v>
      </c>
      <c r="F639" s="15">
        <f ca="1">(TODAY()-Data_Assessment[[#This Row],[BIRTH DATE]])/365.25</f>
        <v>29.691991786447637</v>
      </c>
      <c r="G639" s="4" t="s">
        <v>367</v>
      </c>
      <c r="H639" s="5" t="s">
        <v>368</v>
      </c>
      <c r="I639" s="11">
        <v>2</v>
      </c>
      <c r="J639" s="6" t="s">
        <v>574</v>
      </c>
      <c r="K639" s="16">
        <v>0</v>
      </c>
      <c r="L639" s="10"/>
      <c r="M639" s="10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>
      <c r="A640" s="11">
        <v>639</v>
      </c>
      <c r="B640" s="11">
        <v>50031006</v>
      </c>
      <c r="C640" s="10" t="s">
        <v>71</v>
      </c>
      <c r="D640" s="10" t="s">
        <v>306</v>
      </c>
      <c r="E640" s="1">
        <v>28347</v>
      </c>
      <c r="F640" s="15">
        <f ca="1">(TODAY()-Data_Assessment[[#This Row],[BIRTH DATE]])/365.25</f>
        <v>44.774811772758383</v>
      </c>
      <c r="G640" s="4" t="s">
        <v>367</v>
      </c>
      <c r="H640" s="5" t="s">
        <v>368</v>
      </c>
      <c r="I640" s="11">
        <v>2</v>
      </c>
      <c r="J640" s="6" t="s">
        <v>575</v>
      </c>
      <c r="K640" s="16">
        <v>2</v>
      </c>
      <c r="L640" s="10"/>
      <c r="M640" s="10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>
      <c r="A641" s="11">
        <v>640</v>
      </c>
      <c r="B641" s="11">
        <v>50049459</v>
      </c>
      <c r="C641" s="10" t="s">
        <v>72</v>
      </c>
      <c r="D641" s="10" t="s">
        <v>306</v>
      </c>
      <c r="E641" s="1">
        <v>33226</v>
      </c>
      <c r="F641" s="15">
        <f ca="1">(TODAY()-Data_Assessment[[#This Row],[BIRTH DATE]])/365.25</f>
        <v>31.416837782340863</v>
      </c>
      <c r="G641" s="4" t="s">
        <v>367</v>
      </c>
      <c r="H641" s="5" t="s">
        <v>368</v>
      </c>
      <c r="I641" s="11">
        <v>2</v>
      </c>
      <c r="J641" s="6" t="s">
        <v>576</v>
      </c>
      <c r="K641" s="16">
        <v>3</v>
      </c>
      <c r="L641" s="10"/>
      <c r="M641" s="10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29.25">
      <c r="A642" s="11">
        <v>641</v>
      </c>
      <c r="B642" s="11">
        <v>50030717</v>
      </c>
      <c r="C642" s="10" t="s">
        <v>73</v>
      </c>
      <c r="D642" s="10" t="s">
        <v>306</v>
      </c>
      <c r="E642" s="1">
        <v>24473</v>
      </c>
      <c r="F642" s="15">
        <f ca="1">(TODAY()-Data_Assessment[[#This Row],[BIRTH DATE]])/365.25</f>
        <v>55.381245722108147</v>
      </c>
      <c r="G642" s="4" t="s">
        <v>367</v>
      </c>
      <c r="H642" s="5" t="s">
        <v>407</v>
      </c>
      <c r="I642" s="11">
        <v>2</v>
      </c>
      <c r="J642" s="6" t="s">
        <v>577</v>
      </c>
      <c r="K642" s="16">
        <v>4</v>
      </c>
      <c r="L642" s="10"/>
      <c r="M642" s="10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29.25">
      <c r="A643" s="11">
        <v>642</v>
      </c>
      <c r="B643" s="11">
        <v>50030660</v>
      </c>
      <c r="C643" s="10" t="s">
        <v>74</v>
      </c>
      <c r="D643" s="10" t="s">
        <v>306</v>
      </c>
      <c r="E643" s="1">
        <v>26563</v>
      </c>
      <c r="F643" s="15">
        <f ca="1">(TODAY()-Data_Assessment[[#This Row],[BIRTH DATE]])/365.25</f>
        <v>49.659137577002056</v>
      </c>
      <c r="G643" s="4" t="s">
        <v>367</v>
      </c>
      <c r="H643" s="5" t="s">
        <v>378</v>
      </c>
      <c r="I643" s="11">
        <v>2</v>
      </c>
      <c r="J643" s="6" t="s">
        <v>578</v>
      </c>
      <c r="K643" s="16">
        <v>3</v>
      </c>
      <c r="L643" s="10"/>
      <c r="M643" s="10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29.25">
      <c r="A644" s="11">
        <v>643</v>
      </c>
      <c r="B644" s="11">
        <v>50040233</v>
      </c>
      <c r="C644" s="10" t="s">
        <v>316</v>
      </c>
      <c r="D644" s="10" t="s">
        <v>306</v>
      </c>
      <c r="E644" s="1">
        <v>26511</v>
      </c>
      <c r="F644" s="15">
        <f ca="1">(TODAY()-Data_Assessment[[#This Row],[BIRTH DATE]])/365.25</f>
        <v>49.80150581793292</v>
      </c>
      <c r="G644" s="4" t="s">
        <v>367</v>
      </c>
      <c r="H644" s="5" t="s">
        <v>368</v>
      </c>
      <c r="I644" s="11">
        <v>2</v>
      </c>
      <c r="J644" s="6" t="s">
        <v>579</v>
      </c>
      <c r="K644" s="16">
        <v>2</v>
      </c>
      <c r="L644" s="10"/>
      <c r="M644" s="10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>
      <c r="A645" s="11">
        <v>644</v>
      </c>
      <c r="B645" s="11">
        <v>50030728</v>
      </c>
      <c r="C645" s="10" t="s">
        <v>76</v>
      </c>
      <c r="D645" s="10" t="s">
        <v>306</v>
      </c>
      <c r="E645" s="1">
        <v>26072</v>
      </c>
      <c r="F645" s="15">
        <f ca="1">(TODAY()-Data_Assessment[[#This Row],[BIRTH DATE]])/365.25</f>
        <v>51.003422313483917</v>
      </c>
      <c r="G645" s="4" t="s">
        <v>367</v>
      </c>
      <c r="H645" s="5" t="s">
        <v>368</v>
      </c>
      <c r="I645" s="11">
        <v>2</v>
      </c>
      <c r="J645" s="6" t="s">
        <v>580</v>
      </c>
      <c r="K645" s="16">
        <v>3</v>
      </c>
      <c r="L645" s="10"/>
      <c r="M645" s="10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>
      <c r="A646" s="11">
        <v>645</v>
      </c>
      <c r="B646" s="11">
        <v>50031077</v>
      </c>
      <c r="C646" s="10" t="s">
        <v>77</v>
      </c>
      <c r="D646" s="10" t="s">
        <v>306</v>
      </c>
      <c r="E646" s="1">
        <v>25376</v>
      </c>
      <c r="F646" s="15">
        <f ca="1">(TODAY()-Data_Assessment[[#This Row],[BIRTH DATE]])/365.25</f>
        <v>52.908966461327857</v>
      </c>
      <c r="G646" s="4" t="s">
        <v>367</v>
      </c>
      <c r="H646" s="5" t="s">
        <v>368</v>
      </c>
      <c r="I646" s="11">
        <v>2</v>
      </c>
      <c r="J646" s="6" t="s">
        <v>581</v>
      </c>
      <c r="K646" s="16">
        <v>3</v>
      </c>
      <c r="L646" s="10"/>
      <c r="M646" s="10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>
      <c r="A647" s="11">
        <v>646</v>
      </c>
      <c r="B647" s="11">
        <v>50112871</v>
      </c>
      <c r="C647" s="10" t="s">
        <v>78</v>
      </c>
      <c r="D647" s="10" t="s">
        <v>306</v>
      </c>
      <c r="E647" s="1">
        <v>33765</v>
      </c>
      <c r="F647" s="15">
        <f ca="1">(TODAY()-Data_Assessment[[#This Row],[BIRTH DATE]])/365.25</f>
        <v>29.94113620807666</v>
      </c>
      <c r="G647" s="4" t="s">
        <v>367</v>
      </c>
      <c r="H647" s="5" t="s">
        <v>368</v>
      </c>
      <c r="I647" s="11">
        <v>2</v>
      </c>
      <c r="J647" s="6" t="s">
        <v>369</v>
      </c>
      <c r="K647" s="16">
        <v>2</v>
      </c>
      <c r="L647" s="10"/>
      <c r="M647" s="10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>
      <c r="A648" s="11">
        <v>647</v>
      </c>
      <c r="B648" s="11">
        <v>50031026</v>
      </c>
      <c r="C648" s="10" t="s">
        <v>315</v>
      </c>
      <c r="D648" s="10" t="s">
        <v>306</v>
      </c>
      <c r="E648" s="1">
        <v>25575</v>
      </c>
      <c r="F648" s="15">
        <f ca="1">(TODAY()-Data_Assessment[[#This Row],[BIRTH DATE]])/365.25</f>
        <v>52.364134154688571</v>
      </c>
      <c r="G648" s="4" t="s">
        <v>367</v>
      </c>
      <c r="H648" s="5" t="s">
        <v>368</v>
      </c>
      <c r="I648" s="11">
        <v>2</v>
      </c>
      <c r="J648" s="6" t="s">
        <v>369</v>
      </c>
      <c r="K648" s="16">
        <v>3</v>
      </c>
      <c r="L648" s="10"/>
      <c r="M648" s="10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>
      <c r="A649" s="11">
        <v>648</v>
      </c>
      <c r="B649" s="11">
        <v>50085976</v>
      </c>
      <c r="C649" s="10" t="s">
        <v>79</v>
      </c>
      <c r="D649" s="10" t="s">
        <v>306</v>
      </c>
      <c r="E649" s="1">
        <v>25421</v>
      </c>
      <c r="F649" s="15">
        <f ca="1">(TODAY()-Data_Assessment[[#This Row],[BIRTH DATE]])/365.25</f>
        <v>52.785763175906915</v>
      </c>
      <c r="G649" s="4" t="s">
        <v>367</v>
      </c>
      <c r="H649" s="5" t="s">
        <v>368</v>
      </c>
      <c r="I649" s="11">
        <v>2</v>
      </c>
      <c r="J649" s="6" t="s">
        <v>582</v>
      </c>
      <c r="K649" s="16">
        <v>3</v>
      </c>
      <c r="L649" s="10"/>
      <c r="M649" s="10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>
      <c r="A650" s="11">
        <v>649</v>
      </c>
      <c r="B650" s="11">
        <v>50142613</v>
      </c>
      <c r="C650" s="10" t="s">
        <v>80</v>
      </c>
      <c r="D650" s="10" t="s">
        <v>306</v>
      </c>
      <c r="E650" s="1">
        <v>32306</v>
      </c>
      <c r="F650" s="15">
        <f ca="1">(TODAY()-Data_Assessment[[#This Row],[BIRTH DATE]])/365.25</f>
        <v>33.935660506502394</v>
      </c>
      <c r="G650" s="4" t="s">
        <v>367</v>
      </c>
      <c r="H650" s="5" t="s">
        <v>379</v>
      </c>
      <c r="I650" s="11">
        <v>2</v>
      </c>
      <c r="J650" s="6" t="s">
        <v>583</v>
      </c>
      <c r="K650" s="16">
        <v>2</v>
      </c>
      <c r="L650" s="10"/>
      <c r="M650" s="10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>
      <c r="A651" s="11">
        <v>650</v>
      </c>
      <c r="B651" s="11">
        <v>50047393</v>
      </c>
      <c r="C651" s="10" t="s">
        <v>81</v>
      </c>
      <c r="D651" s="10" t="s">
        <v>306</v>
      </c>
      <c r="E651" s="1">
        <v>32509</v>
      </c>
      <c r="F651" s="15">
        <f ca="1">(TODAY()-Data_Assessment[[#This Row],[BIRTH DATE]])/365.25</f>
        <v>33.379876796714576</v>
      </c>
      <c r="G651" s="4" t="s">
        <v>367</v>
      </c>
      <c r="H651" s="5" t="s">
        <v>407</v>
      </c>
      <c r="I651" s="11">
        <v>2</v>
      </c>
      <c r="J651" s="6" t="s">
        <v>584</v>
      </c>
      <c r="K651" s="16">
        <v>4</v>
      </c>
      <c r="L651" s="10"/>
      <c r="M651" s="10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>
      <c r="A652" s="11">
        <v>651</v>
      </c>
      <c r="B652" s="11">
        <v>50031281</v>
      </c>
      <c r="C652" s="10" t="s">
        <v>82</v>
      </c>
      <c r="D652" s="10" t="s">
        <v>306</v>
      </c>
      <c r="E652" s="1">
        <v>32523</v>
      </c>
      <c r="F652" s="15">
        <f ca="1">(TODAY()-Data_Assessment[[#This Row],[BIRTH DATE]])/365.25</f>
        <v>33.341546885694733</v>
      </c>
      <c r="G652" s="4" t="s">
        <v>367</v>
      </c>
      <c r="H652" s="5" t="s">
        <v>407</v>
      </c>
      <c r="I652" s="11">
        <v>2</v>
      </c>
      <c r="J652" s="6" t="s">
        <v>408</v>
      </c>
      <c r="K652" s="16">
        <v>2</v>
      </c>
      <c r="L652" s="10"/>
      <c r="M652" s="10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>
      <c r="A653" s="11">
        <v>652</v>
      </c>
      <c r="B653" s="11">
        <v>50133251</v>
      </c>
      <c r="C653" s="10" t="s">
        <v>83</v>
      </c>
      <c r="D653" s="10" t="s">
        <v>306</v>
      </c>
      <c r="E653" s="1">
        <v>35672</v>
      </c>
      <c r="F653" s="15">
        <f ca="1">(TODAY()-Data_Assessment[[#This Row],[BIRTH DATE]])/365.25</f>
        <v>24.720054757015742</v>
      </c>
      <c r="G653" s="4" t="s">
        <v>367</v>
      </c>
      <c r="H653" s="5" t="s">
        <v>407</v>
      </c>
      <c r="I653" s="11">
        <v>2</v>
      </c>
      <c r="J653" s="6" t="s">
        <v>585</v>
      </c>
      <c r="K653" s="16">
        <v>1</v>
      </c>
      <c r="L653" s="10"/>
      <c r="M653" s="10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>
      <c r="A654" s="11">
        <v>653</v>
      </c>
      <c r="B654" s="11">
        <v>50047836</v>
      </c>
      <c r="C654" s="10" t="s">
        <v>84</v>
      </c>
      <c r="D654" s="10" t="s">
        <v>306</v>
      </c>
      <c r="E654" s="1">
        <v>31005</v>
      </c>
      <c r="F654" s="15">
        <f ca="1">(TODAY()-Data_Assessment[[#This Row],[BIRTH DATE]])/365.25</f>
        <v>37.497604380561256</v>
      </c>
      <c r="G654" s="4" t="s">
        <v>367</v>
      </c>
      <c r="H654" s="5" t="s">
        <v>407</v>
      </c>
      <c r="I654" s="11">
        <v>2</v>
      </c>
      <c r="J654" s="6" t="s">
        <v>408</v>
      </c>
      <c r="K654" s="16">
        <v>2</v>
      </c>
      <c r="L654" s="10"/>
      <c r="M654" s="10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>
      <c r="A655" s="11">
        <v>654</v>
      </c>
      <c r="B655" s="11">
        <v>50108307</v>
      </c>
      <c r="C655" s="10" t="s">
        <v>85</v>
      </c>
      <c r="D655" s="10" t="s">
        <v>306</v>
      </c>
      <c r="E655" s="1">
        <v>27087</v>
      </c>
      <c r="F655" s="15">
        <f ca="1">(TODAY()-Data_Assessment[[#This Row],[BIRTH DATE]])/365.25</f>
        <v>48.224503764544835</v>
      </c>
      <c r="G655" s="4" t="s">
        <v>367</v>
      </c>
      <c r="H655" s="5" t="s">
        <v>407</v>
      </c>
      <c r="I655" s="11">
        <v>2</v>
      </c>
      <c r="J655" s="6" t="s">
        <v>408</v>
      </c>
      <c r="K655" s="16">
        <v>4</v>
      </c>
      <c r="L655" s="10"/>
      <c r="M655" s="10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>
      <c r="A656" s="11">
        <v>655</v>
      </c>
      <c r="B656" s="11">
        <v>50038050</v>
      </c>
      <c r="C656" s="10" t="s">
        <v>86</v>
      </c>
      <c r="D656" s="10" t="s">
        <v>306</v>
      </c>
      <c r="E656" s="1">
        <v>32332</v>
      </c>
      <c r="F656" s="15">
        <f ca="1">(TODAY()-Data_Assessment[[#This Row],[BIRTH DATE]])/365.25</f>
        <v>33.864476386036962</v>
      </c>
      <c r="G656" s="4" t="s">
        <v>367</v>
      </c>
      <c r="H656" s="5" t="s">
        <v>409</v>
      </c>
      <c r="I656" s="11">
        <v>2</v>
      </c>
      <c r="J656" s="6" t="s">
        <v>586</v>
      </c>
      <c r="K656" s="16">
        <v>3</v>
      </c>
      <c r="L656" s="10"/>
      <c r="M656" s="10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>
      <c r="A657" s="11">
        <v>656</v>
      </c>
      <c r="B657" s="11">
        <v>50030744</v>
      </c>
      <c r="C657" s="10" t="s">
        <v>87</v>
      </c>
      <c r="D657" s="10" t="s">
        <v>306</v>
      </c>
      <c r="E657" s="1">
        <v>25649</v>
      </c>
      <c r="F657" s="15">
        <f ca="1">(TODAY()-Data_Assessment[[#This Row],[BIRTH DATE]])/365.25</f>
        <v>52.161533196440793</v>
      </c>
      <c r="G657" s="4" t="s">
        <v>367</v>
      </c>
      <c r="H657" s="5" t="s">
        <v>409</v>
      </c>
      <c r="I657" s="11">
        <v>2</v>
      </c>
      <c r="J657" s="6" t="s">
        <v>410</v>
      </c>
      <c r="K657" s="16">
        <v>3</v>
      </c>
      <c r="L657" s="10"/>
      <c r="M657" s="10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>
      <c r="A658" s="11">
        <v>657</v>
      </c>
      <c r="B658" s="11">
        <v>50030713</v>
      </c>
      <c r="C658" s="10" t="s">
        <v>88</v>
      </c>
      <c r="D658" s="10" t="s">
        <v>306</v>
      </c>
      <c r="E658" s="1">
        <v>26767</v>
      </c>
      <c r="F658" s="15">
        <f ca="1">(TODAY()-Data_Assessment[[#This Row],[BIRTH DATE]])/365.25</f>
        <v>49.100616016427104</v>
      </c>
      <c r="G658" s="4" t="s">
        <v>367</v>
      </c>
      <c r="H658" s="5" t="s">
        <v>409</v>
      </c>
      <c r="I658" s="11">
        <v>2</v>
      </c>
      <c r="J658" s="6" t="s">
        <v>410</v>
      </c>
      <c r="K658" s="16">
        <v>3</v>
      </c>
      <c r="L658" s="10"/>
      <c r="M658" s="10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>
      <c r="A659" s="11">
        <v>658</v>
      </c>
      <c r="B659" s="11">
        <v>50031437</v>
      </c>
      <c r="C659" s="10" t="s">
        <v>89</v>
      </c>
      <c r="D659" s="10" t="s">
        <v>306</v>
      </c>
      <c r="E659" s="1">
        <v>33007</v>
      </c>
      <c r="F659" s="15">
        <f ca="1">(TODAY()-Data_Assessment[[#This Row],[BIRTH DATE]])/365.25</f>
        <v>32.016427104722794</v>
      </c>
      <c r="G659" s="4" t="s">
        <v>367</v>
      </c>
      <c r="H659" s="5" t="s">
        <v>409</v>
      </c>
      <c r="I659" s="11">
        <v>2</v>
      </c>
      <c r="J659" s="6" t="s">
        <v>410</v>
      </c>
      <c r="K659" s="16">
        <v>4</v>
      </c>
      <c r="L659" s="10"/>
      <c r="M659" s="10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>
      <c r="A660" s="11">
        <v>659</v>
      </c>
      <c r="B660" s="11">
        <v>50031279</v>
      </c>
      <c r="C660" s="10" t="s">
        <v>90</v>
      </c>
      <c r="D660" s="10" t="s">
        <v>306</v>
      </c>
      <c r="E660" s="1">
        <v>28812</v>
      </c>
      <c r="F660" s="15">
        <f ca="1">(TODAY()-Data_Assessment[[#This Row],[BIRTH DATE]])/365.25</f>
        <v>43.501711156741955</v>
      </c>
      <c r="G660" s="4" t="s">
        <v>367</v>
      </c>
      <c r="H660" s="5" t="s">
        <v>409</v>
      </c>
      <c r="I660" s="11">
        <v>2</v>
      </c>
      <c r="J660" s="6" t="s">
        <v>410</v>
      </c>
      <c r="K660" s="16">
        <v>2</v>
      </c>
      <c r="L660" s="10"/>
      <c r="M660" s="10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>
      <c r="A661" s="11">
        <v>660</v>
      </c>
      <c r="B661" s="11">
        <v>50030696</v>
      </c>
      <c r="C661" s="10" t="s">
        <v>91</v>
      </c>
      <c r="D661" s="10" t="s">
        <v>306</v>
      </c>
      <c r="E661" s="1">
        <v>32575</v>
      </c>
      <c r="F661" s="15">
        <f ca="1">(TODAY()-Data_Assessment[[#This Row],[BIRTH DATE]])/365.25</f>
        <v>33.199178644763862</v>
      </c>
      <c r="G661" s="4" t="s">
        <v>367</v>
      </c>
      <c r="H661" s="5" t="s">
        <v>409</v>
      </c>
      <c r="I661" s="11">
        <v>2</v>
      </c>
      <c r="J661" s="6" t="s">
        <v>410</v>
      </c>
      <c r="K661" s="16">
        <v>2</v>
      </c>
      <c r="L661" s="10"/>
      <c r="M661" s="10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>
      <c r="A662" s="11">
        <v>661</v>
      </c>
      <c r="B662" s="11">
        <v>50108305</v>
      </c>
      <c r="C662" s="10" t="s">
        <v>92</v>
      </c>
      <c r="D662" s="10" t="s">
        <v>306</v>
      </c>
      <c r="E662" s="1">
        <v>25404</v>
      </c>
      <c r="F662" s="15">
        <f ca="1">(TODAY()-Data_Assessment[[#This Row],[BIRTH DATE]])/365.25</f>
        <v>52.832306639288156</v>
      </c>
      <c r="G662" s="4" t="s">
        <v>367</v>
      </c>
      <c r="H662" s="5" t="s">
        <v>370</v>
      </c>
      <c r="I662" s="11">
        <v>2</v>
      </c>
      <c r="J662" s="6" t="s">
        <v>587</v>
      </c>
      <c r="K662" s="16">
        <v>2</v>
      </c>
      <c r="L662" s="10"/>
      <c r="M662" s="10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>
      <c r="A663" s="11">
        <v>662</v>
      </c>
      <c r="B663" s="11">
        <v>50030759</v>
      </c>
      <c r="C663" s="10" t="s">
        <v>93</v>
      </c>
      <c r="D663" s="10" t="s">
        <v>306</v>
      </c>
      <c r="E663" s="1">
        <v>32780</v>
      </c>
      <c r="F663" s="15">
        <f ca="1">(TODAY()-Data_Assessment[[#This Row],[BIRTH DATE]])/365.25</f>
        <v>32.637919233401782</v>
      </c>
      <c r="G663" s="4" t="s">
        <v>367</v>
      </c>
      <c r="H663" s="5" t="s">
        <v>370</v>
      </c>
      <c r="I663" s="11">
        <v>2</v>
      </c>
      <c r="J663" s="6" t="s">
        <v>371</v>
      </c>
      <c r="K663" s="16">
        <v>2</v>
      </c>
      <c r="L663" s="10"/>
      <c r="M663" s="10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>
      <c r="A664" s="11">
        <v>663</v>
      </c>
      <c r="B664" s="11">
        <v>50109704</v>
      </c>
      <c r="C664" s="10" t="s">
        <v>94</v>
      </c>
      <c r="D664" s="10" t="s">
        <v>306</v>
      </c>
      <c r="E664" s="1">
        <v>33541</v>
      </c>
      <c r="F664" s="15">
        <f ca="1">(TODAY()-Data_Assessment[[#This Row],[BIRTH DATE]])/365.25</f>
        <v>30.55441478439425</v>
      </c>
      <c r="G664" s="4" t="s">
        <v>367</v>
      </c>
      <c r="H664" s="5" t="s">
        <v>370</v>
      </c>
      <c r="I664" s="11">
        <v>2</v>
      </c>
      <c r="J664" s="6" t="s">
        <v>371</v>
      </c>
      <c r="K664" s="16">
        <v>3</v>
      </c>
      <c r="L664" s="10"/>
      <c r="M664" s="10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>
      <c r="A665" s="11">
        <v>664</v>
      </c>
      <c r="B665" s="11">
        <v>50037990</v>
      </c>
      <c r="C665" s="10" t="s">
        <v>95</v>
      </c>
      <c r="D665" s="10" t="s">
        <v>306</v>
      </c>
      <c r="E665" s="1">
        <v>32068</v>
      </c>
      <c r="F665" s="15">
        <f ca="1">(TODAY()-Data_Assessment[[#This Row],[BIRTH DATE]])/365.25</f>
        <v>34.587268993839835</v>
      </c>
      <c r="G665" s="4" t="s">
        <v>367</v>
      </c>
      <c r="H665" s="5" t="s">
        <v>433</v>
      </c>
      <c r="I665" s="11">
        <v>2</v>
      </c>
      <c r="J665" s="6" t="s">
        <v>588</v>
      </c>
      <c r="K665" s="16">
        <v>2</v>
      </c>
      <c r="L665" s="10"/>
      <c r="M665" s="10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>
      <c r="A666" s="11">
        <v>665</v>
      </c>
      <c r="B666" s="11">
        <v>50030732</v>
      </c>
      <c r="C666" s="10" t="s">
        <v>96</v>
      </c>
      <c r="D666" s="10" t="s">
        <v>306</v>
      </c>
      <c r="E666" s="1">
        <v>25415</v>
      </c>
      <c r="F666" s="15">
        <f ca="1">(TODAY()-Data_Assessment[[#This Row],[BIRTH DATE]])/365.25</f>
        <v>52.802190280629709</v>
      </c>
      <c r="G666" s="4" t="s">
        <v>367</v>
      </c>
      <c r="H666" s="5" t="s">
        <v>433</v>
      </c>
      <c r="I666" s="11">
        <v>2</v>
      </c>
      <c r="J666" s="6" t="s">
        <v>588</v>
      </c>
      <c r="K666" s="16">
        <v>2</v>
      </c>
      <c r="L666" s="10"/>
      <c r="M666" s="10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>
      <c r="A667" s="11">
        <v>666</v>
      </c>
      <c r="B667" s="11">
        <v>50031336</v>
      </c>
      <c r="C667" s="10" t="s">
        <v>97</v>
      </c>
      <c r="D667" s="10" t="s">
        <v>306</v>
      </c>
      <c r="E667" s="1">
        <v>28587</v>
      </c>
      <c r="F667" s="15">
        <f ca="1">(TODAY()-Data_Assessment[[#This Row],[BIRTH DATE]])/365.25</f>
        <v>44.11772758384668</v>
      </c>
      <c r="G667" s="4" t="s">
        <v>367</v>
      </c>
      <c r="H667" s="5" t="s">
        <v>433</v>
      </c>
      <c r="I667" s="11">
        <v>2</v>
      </c>
      <c r="J667" s="6" t="s">
        <v>588</v>
      </c>
      <c r="K667" s="16">
        <v>3</v>
      </c>
      <c r="L667" s="10"/>
      <c r="M667" s="10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>
      <c r="A668" s="11">
        <v>667</v>
      </c>
      <c r="B668" s="11">
        <v>50037999</v>
      </c>
      <c r="C668" s="10" t="s">
        <v>321</v>
      </c>
      <c r="D668" s="10" t="s">
        <v>306</v>
      </c>
      <c r="E668" s="1">
        <v>32332</v>
      </c>
      <c r="F668" s="15">
        <f ca="1">(TODAY()-Data_Assessment[[#This Row],[BIRTH DATE]])/365.25</f>
        <v>33.864476386036962</v>
      </c>
      <c r="G668" s="4" t="s">
        <v>367</v>
      </c>
      <c r="H668" s="5" t="s">
        <v>433</v>
      </c>
      <c r="I668" s="11">
        <v>2</v>
      </c>
      <c r="J668" s="6" t="s">
        <v>589</v>
      </c>
      <c r="K668" s="16">
        <v>3</v>
      </c>
      <c r="L668" s="10"/>
      <c r="M668" s="10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>
      <c r="A669" s="11">
        <v>668</v>
      </c>
      <c r="B669" s="11">
        <v>50031451</v>
      </c>
      <c r="C669" s="10" t="s">
        <v>98</v>
      </c>
      <c r="D669" s="10" t="s">
        <v>306</v>
      </c>
      <c r="E669" s="1">
        <v>23581</v>
      </c>
      <c r="F669" s="15">
        <f ca="1">(TODAY()-Data_Assessment[[#This Row],[BIRTH DATE]])/365.25</f>
        <v>57.823408624229977</v>
      </c>
      <c r="G669" s="4" t="s">
        <v>355</v>
      </c>
      <c r="H669" s="5" t="s">
        <v>378</v>
      </c>
      <c r="I669" s="11">
        <v>1</v>
      </c>
      <c r="J669" s="6" t="s">
        <v>590</v>
      </c>
      <c r="K669" s="16">
        <v>3</v>
      </c>
      <c r="L669" s="10"/>
      <c r="M669" s="10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>
      <c r="A670" s="11">
        <v>669</v>
      </c>
      <c r="B670" s="11">
        <v>50031469</v>
      </c>
      <c r="C670" s="10" t="s">
        <v>312</v>
      </c>
      <c r="D670" s="10" t="s">
        <v>306</v>
      </c>
      <c r="E670" s="1">
        <v>25036</v>
      </c>
      <c r="F670" s="15">
        <f ca="1">(TODAY()-Data_Assessment[[#This Row],[BIRTH DATE]])/365.25</f>
        <v>53.839835728952771</v>
      </c>
      <c r="G670" s="4" t="s">
        <v>355</v>
      </c>
      <c r="H670" s="5" t="s">
        <v>387</v>
      </c>
      <c r="I670" s="11">
        <v>1</v>
      </c>
      <c r="J670" s="6" t="s">
        <v>591</v>
      </c>
      <c r="K670" s="16">
        <v>3</v>
      </c>
      <c r="L670" s="10"/>
      <c r="M670" s="10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29.25">
      <c r="A671" s="11">
        <v>670</v>
      </c>
      <c r="B671" s="11">
        <v>50030727</v>
      </c>
      <c r="C671" s="10" t="s">
        <v>99</v>
      </c>
      <c r="D671" s="10" t="s">
        <v>306</v>
      </c>
      <c r="E671" s="1">
        <v>24683</v>
      </c>
      <c r="F671" s="15">
        <f ca="1">(TODAY()-Data_Assessment[[#This Row],[BIRTH DATE]])/365.25</f>
        <v>54.806297056810401</v>
      </c>
      <c r="G671" s="4" t="s">
        <v>355</v>
      </c>
      <c r="H671" s="5" t="s">
        <v>387</v>
      </c>
      <c r="I671" s="11">
        <v>1</v>
      </c>
      <c r="J671" s="6" t="s">
        <v>592</v>
      </c>
      <c r="K671" s="16">
        <v>1</v>
      </c>
      <c r="L671" s="10"/>
      <c r="M671" s="10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>
      <c r="A672" s="11">
        <v>671</v>
      </c>
      <c r="B672" s="11">
        <v>50037820</v>
      </c>
      <c r="C672" s="10" t="s">
        <v>100</v>
      </c>
      <c r="D672" s="10" t="s">
        <v>306</v>
      </c>
      <c r="E672" s="1">
        <v>32257</v>
      </c>
      <c r="F672" s="15">
        <f ca="1">(TODAY()-Data_Assessment[[#This Row],[BIRTH DATE]])/365.25</f>
        <v>34.069815195071868</v>
      </c>
      <c r="G672" s="4" t="s">
        <v>355</v>
      </c>
      <c r="H672" s="5" t="s">
        <v>434</v>
      </c>
      <c r="I672" s="11">
        <v>1</v>
      </c>
      <c r="J672" s="6" t="s">
        <v>593</v>
      </c>
      <c r="K672" s="16">
        <v>3</v>
      </c>
      <c r="L672" s="10"/>
      <c r="M672" s="10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>
      <c r="A673" s="11">
        <v>672</v>
      </c>
      <c r="B673" s="11">
        <v>50030749</v>
      </c>
      <c r="C673" s="10" t="s">
        <v>323</v>
      </c>
      <c r="D673" s="10" t="s">
        <v>306</v>
      </c>
      <c r="E673" s="1">
        <v>24604</v>
      </c>
      <c r="F673" s="15">
        <f ca="1">(TODAY()-Data_Assessment[[#This Row],[BIRTH DATE]])/365.25</f>
        <v>55.022587268993838</v>
      </c>
      <c r="G673" s="4" t="s">
        <v>355</v>
      </c>
      <c r="H673" s="5" t="s">
        <v>434</v>
      </c>
      <c r="I673" s="11">
        <v>1</v>
      </c>
      <c r="J673" s="6" t="s">
        <v>594</v>
      </c>
      <c r="K673" s="16">
        <v>3</v>
      </c>
      <c r="L673" s="10"/>
      <c r="M673" s="10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>
      <c r="A674" s="11">
        <v>673</v>
      </c>
      <c r="B674" s="11">
        <v>50137495</v>
      </c>
      <c r="C674" s="10" t="s">
        <v>101</v>
      </c>
      <c r="D674" s="10" t="s">
        <v>306</v>
      </c>
      <c r="E674" s="1">
        <v>35634</v>
      </c>
      <c r="F674" s="15">
        <f ca="1">(TODAY()-Data_Assessment[[#This Row],[BIRTH DATE]])/365.25</f>
        <v>24.824093086926762</v>
      </c>
      <c r="G674" s="4" t="s">
        <v>355</v>
      </c>
      <c r="H674" s="5" t="s">
        <v>434</v>
      </c>
      <c r="I674" s="11">
        <v>1</v>
      </c>
      <c r="J674" s="6" t="s">
        <v>593</v>
      </c>
      <c r="K674" s="16">
        <v>2</v>
      </c>
      <c r="L674" s="10"/>
      <c r="M674" s="10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>
      <c r="A675" s="11">
        <v>674</v>
      </c>
      <c r="B675" s="11">
        <v>50114419</v>
      </c>
      <c r="C675" s="10" t="s">
        <v>102</v>
      </c>
      <c r="D675" s="10" t="s">
        <v>306</v>
      </c>
      <c r="E675" s="1">
        <v>34632</v>
      </c>
      <c r="F675" s="15">
        <f ca="1">(TODAY()-Data_Assessment[[#This Row],[BIRTH DATE]])/365.25</f>
        <v>27.567419575633128</v>
      </c>
      <c r="G675" s="4" t="s">
        <v>355</v>
      </c>
      <c r="H675" s="5" t="s">
        <v>434</v>
      </c>
      <c r="I675" s="11">
        <v>1</v>
      </c>
      <c r="J675" s="6" t="s">
        <v>593</v>
      </c>
      <c r="K675" s="16">
        <v>3</v>
      </c>
      <c r="L675" s="10"/>
      <c r="M675" s="10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>
      <c r="A676" s="11">
        <v>675</v>
      </c>
      <c r="B676" s="11">
        <v>50138332</v>
      </c>
      <c r="C676" s="10" t="s">
        <v>103</v>
      </c>
      <c r="D676" s="10" t="s">
        <v>306</v>
      </c>
      <c r="E676" s="1">
        <v>35696</v>
      </c>
      <c r="F676" s="15">
        <f ca="1">(TODAY()-Data_Assessment[[#This Row],[BIRTH DATE]])/365.25</f>
        <v>24.654346338124572</v>
      </c>
      <c r="G676" s="4" t="s">
        <v>355</v>
      </c>
      <c r="H676" s="5" t="s">
        <v>434</v>
      </c>
      <c r="I676" s="11">
        <v>1</v>
      </c>
      <c r="J676" s="6" t="s">
        <v>595</v>
      </c>
      <c r="K676" s="16">
        <v>2</v>
      </c>
      <c r="L676" s="10"/>
      <c r="M676" s="10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>
      <c r="A677" s="11">
        <v>676</v>
      </c>
      <c r="B677" s="11">
        <v>50096075</v>
      </c>
      <c r="C677" s="10" t="s">
        <v>104</v>
      </c>
      <c r="D677" s="10" t="s">
        <v>306</v>
      </c>
      <c r="E677" s="1">
        <v>33865</v>
      </c>
      <c r="F677" s="15">
        <f ca="1">(TODAY()-Data_Assessment[[#This Row],[BIRTH DATE]])/365.25</f>
        <v>29.66735112936345</v>
      </c>
      <c r="G677" s="4" t="s">
        <v>355</v>
      </c>
      <c r="H677" s="5" t="s">
        <v>434</v>
      </c>
      <c r="I677" s="11">
        <v>1</v>
      </c>
      <c r="J677" s="6" t="s">
        <v>593</v>
      </c>
      <c r="K677" s="16">
        <v>3</v>
      </c>
      <c r="L677" s="10"/>
      <c r="M677" s="10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>
      <c r="A678" s="11">
        <v>677</v>
      </c>
      <c r="B678" s="11">
        <v>50037815</v>
      </c>
      <c r="C678" s="10" t="s">
        <v>105</v>
      </c>
      <c r="D678" s="10" t="s">
        <v>306</v>
      </c>
      <c r="E678" s="1">
        <v>33209</v>
      </c>
      <c r="F678" s="15">
        <f ca="1">(TODAY()-Data_Assessment[[#This Row],[BIRTH DATE]])/365.25</f>
        <v>31.463381245722108</v>
      </c>
      <c r="G678" s="4" t="s">
        <v>355</v>
      </c>
      <c r="H678" s="5" t="s">
        <v>387</v>
      </c>
      <c r="I678" s="11">
        <v>1</v>
      </c>
      <c r="J678" s="6" t="s">
        <v>596</v>
      </c>
      <c r="K678" s="16">
        <v>3</v>
      </c>
      <c r="L678" s="10"/>
      <c r="M678" s="10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>
      <c r="A679" s="11">
        <v>678</v>
      </c>
      <c r="B679" s="11">
        <v>50040858</v>
      </c>
      <c r="C679" s="10" t="s">
        <v>106</v>
      </c>
      <c r="D679" s="10" t="s">
        <v>306</v>
      </c>
      <c r="E679" s="1">
        <v>33809</v>
      </c>
      <c r="F679" s="15">
        <f ca="1">(TODAY()-Data_Assessment[[#This Row],[BIRTH DATE]])/365.25</f>
        <v>29.820670773442849</v>
      </c>
      <c r="G679" s="4" t="s">
        <v>355</v>
      </c>
      <c r="H679" s="5" t="s">
        <v>387</v>
      </c>
      <c r="I679" s="11">
        <v>1</v>
      </c>
      <c r="J679" s="6" t="s">
        <v>596</v>
      </c>
      <c r="K679" s="16">
        <v>2</v>
      </c>
      <c r="L679" s="10"/>
      <c r="M679" s="10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>
      <c r="A680" s="11">
        <v>679</v>
      </c>
      <c r="B680" s="11">
        <v>50037824</v>
      </c>
      <c r="C680" s="10" t="s">
        <v>107</v>
      </c>
      <c r="D680" s="10" t="s">
        <v>306</v>
      </c>
      <c r="E680" s="1">
        <v>33583</v>
      </c>
      <c r="F680" s="15">
        <f ca="1">(TODAY()-Data_Assessment[[#This Row],[BIRTH DATE]])/365.25</f>
        <v>30.439425051334702</v>
      </c>
      <c r="G680" s="4" t="s">
        <v>355</v>
      </c>
      <c r="H680" s="5" t="s">
        <v>387</v>
      </c>
      <c r="I680" s="11">
        <v>1</v>
      </c>
      <c r="J680" s="6" t="s">
        <v>596</v>
      </c>
      <c r="K680" s="16">
        <v>2</v>
      </c>
      <c r="L680" s="10"/>
      <c r="M680" s="10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>
      <c r="A681" s="11">
        <v>680</v>
      </c>
      <c r="B681" s="11">
        <v>50031410</v>
      </c>
      <c r="C681" s="10" t="s">
        <v>108</v>
      </c>
      <c r="D681" s="10" t="s">
        <v>306</v>
      </c>
      <c r="E681" s="1">
        <v>24804</v>
      </c>
      <c r="F681" s="15">
        <f ca="1">(TODAY()-Data_Assessment[[#This Row],[BIRTH DATE]])/365.25</f>
        <v>54.475017111567418</v>
      </c>
      <c r="G681" s="4" t="s">
        <v>355</v>
      </c>
      <c r="H681" s="5" t="s">
        <v>387</v>
      </c>
      <c r="I681" s="11">
        <v>1</v>
      </c>
      <c r="J681" s="6" t="s">
        <v>596</v>
      </c>
      <c r="K681" s="16">
        <v>3</v>
      </c>
      <c r="L681" s="10"/>
      <c r="M681" s="10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>
      <c r="A682" s="11">
        <v>681</v>
      </c>
      <c r="B682" s="11">
        <v>50047347</v>
      </c>
      <c r="C682" s="10" t="s">
        <v>330</v>
      </c>
      <c r="D682" s="10" t="s">
        <v>306</v>
      </c>
      <c r="E682" s="1">
        <v>26957</v>
      </c>
      <c r="F682" s="15">
        <f ca="1">(TODAY()-Data_Assessment[[#This Row],[BIRTH DATE]])/365.25</f>
        <v>48.580424366872002</v>
      </c>
      <c r="G682" s="4" t="s">
        <v>355</v>
      </c>
      <c r="H682" s="5" t="s">
        <v>387</v>
      </c>
      <c r="I682" s="11">
        <v>1</v>
      </c>
      <c r="J682" s="6" t="s">
        <v>596</v>
      </c>
      <c r="K682" s="16">
        <v>3</v>
      </c>
      <c r="L682" s="10"/>
      <c r="M682" s="10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>
      <c r="A683" s="11">
        <v>682</v>
      </c>
      <c r="B683" s="11">
        <v>50030773</v>
      </c>
      <c r="C683" s="10" t="s">
        <v>109</v>
      </c>
      <c r="D683" s="10" t="s">
        <v>306</v>
      </c>
      <c r="E683" s="1">
        <v>27552</v>
      </c>
      <c r="F683" s="15">
        <f ca="1">(TODAY()-Data_Assessment[[#This Row],[BIRTH DATE]])/365.25</f>
        <v>46.951403148528406</v>
      </c>
      <c r="G683" s="4" t="s">
        <v>355</v>
      </c>
      <c r="H683" s="5" t="s">
        <v>435</v>
      </c>
      <c r="I683" s="11">
        <v>1</v>
      </c>
      <c r="J683" s="6" t="s">
        <v>597</v>
      </c>
      <c r="K683" s="16">
        <v>3</v>
      </c>
      <c r="L683" s="10"/>
      <c r="M683" s="10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>
      <c r="A684" s="11">
        <v>683</v>
      </c>
      <c r="B684" s="11">
        <v>50112882</v>
      </c>
      <c r="C684" s="10" t="s">
        <v>110</v>
      </c>
      <c r="D684" s="10" t="s">
        <v>306</v>
      </c>
      <c r="E684" s="1">
        <v>34939</v>
      </c>
      <c r="F684" s="15">
        <f ca="1">(TODAY()-Data_Assessment[[#This Row],[BIRTH DATE]])/365.25</f>
        <v>26.726899383983572</v>
      </c>
      <c r="G684" s="4" t="s">
        <v>355</v>
      </c>
      <c r="H684" s="5" t="s">
        <v>435</v>
      </c>
      <c r="I684" s="11">
        <v>1</v>
      </c>
      <c r="J684" s="6" t="s">
        <v>598</v>
      </c>
      <c r="K684" s="16">
        <v>3</v>
      </c>
      <c r="L684" s="10"/>
      <c r="M684" s="10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>
      <c r="A685" s="116">
        <v>684</v>
      </c>
      <c r="B685" s="117">
        <v>50040849</v>
      </c>
      <c r="C685" s="118" t="s">
        <v>111</v>
      </c>
      <c r="D685" s="10" t="s">
        <v>306</v>
      </c>
      <c r="E685" s="1">
        <v>33663</v>
      </c>
      <c r="F685" s="15">
        <f ca="1">(TODAY()-Data_Assessment[[#This Row],[BIRTH DATE]])/365.25</f>
        <v>30.220396988364133</v>
      </c>
      <c r="G685" s="4" t="s">
        <v>355</v>
      </c>
      <c r="H685" s="5" t="s">
        <v>435</v>
      </c>
      <c r="I685" s="11">
        <v>1</v>
      </c>
      <c r="J685" s="6" t="s">
        <v>598</v>
      </c>
      <c r="K685" s="119">
        <v>4</v>
      </c>
      <c r="L685" s="120">
        <v>130</v>
      </c>
      <c r="M685" s="120"/>
      <c r="N685" s="116">
        <v>8</v>
      </c>
      <c r="O685" s="117">
        <v>8</v>
      </c>
      <c r="P685" s="117">
        <v>8</v>
      </c>
      <c r="Q685" s="117">
        <v>8</v>
      </c>
      <c r="R685" s="117">
        <v>8</v>
      </c>
      <c r="S685" s="117">
        <v>8</v>
      </c>
      <c r="T685" s="117">
        <v>8</v>
      </c>
      <c r="U685" s="117">
        <v>8</v>
      </c>
      <c r="V685" s="117">
        <v>8</v>
      </c>
      <c r="W685" s="117">
        <v>8</v>
      </c>
      <c r="X685" s="117">
        <v>8</v>
      </c>
      <c r="Y685" s="121">
        <v>8</v>
      </c>
    </row>
    <row r="686" spans="1:25">
      <c r="A686" s="11">
        <v>685</v>
      </c>
      <c r="B686" s="11">
        <v>50031035</v>
      </c>
      <c r="C686" s="10" t="s">
        <v>112</v>
      </c>
      <c r="D686" s="10" t="s">
        <v>306</v>
      </c>
      <c r="E686" s="1">
        <v>32542</v>
      </c>
      <c r="F686" s="15">
        <f ca="1">(TODAY()-Data_Assessment[[#This Row],[BIRTH DATE]])/365.25</f>
        <v>33.289527720739223</v>
      </c>
      <c r="G686" s="4" t="s">
        <v>355</v>
      </c>
      <c r="H686" s="5" t="s">
        <v>435</v>
      </c>
      <c r="I686" s="11">
        <v>1</v>
      </c>
      <c r="J686" s="6" t="s">
        <v>598</v>
      </c>
      <c r="K686" s="16">
        <v>3</v>
      </c>
      <c r="L686" s="10"/>
      <c r="M686" s="10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>
      <c r="A687" s="11">
        <v>686</v>
      </c>
      <c r="B687" s="11">
        <v>50108183</v>
      </c>
      <c r="C687" s="10" t="s">
        <v>113</v>
      </c>
      <c r="D687" s="10" t="s">
        <v>306</v>
      </c>
      <c r="E687" s="1">
        <v>34135</v>
      </c>
      <c r="F687" s="15">
        <f ca="1">(TODAY()-Data_Assessment[[#This Row],[BIRTH DATE]])/365.25</f>
        <v>28.928131416837783</v>
      </c>
      <c r="G687" s="4" t="s">
        <v>355</v>
      </c>
      <c r="H687" s="5" t="s">
        <v>435</v>
      </c>
      <c r="I687" s="11">
        <v>1</v>
      </c>
      <c r="J687" s="6" t="s">
        <v>598</v>
      </c>
      <c r="K687" s="16">
        <v>3</v>
      </c>
      <c r="L687" s="10"/>
      <c r="M687" s="10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>
      <c r="A688" s="11">
        <v>687</v>
      </c>
      <c r="B688" s="11">
        <v>50047138</v>
      </c>
      <c r="C688" s="10" t="s">
        <v>114</v>
      </c>
      <c r="D688" s="10" t="s">
        <v>306</v>
      </c>
      <c r="E688" s="1">
        <v>32189</v>
      </c>
      <c r="F688" s="15">
        <f ca="1">(TODAY()-Data_Assessment[[#This Row],[BIRTH DATE]])/365.25</f>
        <v>34.255989048596852</v>
      </c>
      <c r="G688" s="4" t="s">
        <v>355</v>
      </c>
      <c r="H688" s="5" t="s">
        <v>435</v>
      </c>
      <c r="I688" s="11">
        <v>1</v>
      </c>
      <c r="J688" s="6" t="s">
        <v>599</v>
      </c>
      <c r="K688" s="16">
        <v>3</v>
      </c>
      <c r="L688" s="10"/>
      <c r="M688" s="10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>
      <c r="A689" s="11">
        <v>688</v>
      </c>
      <c r="B689" s="11">
        <v>50037975</v>
      </c>
      <c r="C689" s="10" t="s">
        <v>117</v>
      </c>
      <c r="D689" s="10" t="s">
        <v>306</v>
      </c>
      <c r="E689" s="1">
        <v>25569</v>
      </c>
      <c r="F689" s="15">
        <f ca="1">(TODAY()-Data_Assessment[[#This Row],[BIRTH DATE]])/365.25</f>
        <v>52.380561259411365</v>
      </c>
      <c r="G689" s="4" t="s">
        <v>355</v>
      </c>
      <c r="H689" s="5" t="s">
        <v>436</v>
      </c>
      <c r="I689" s="11">
        <v>1</v>
      </c>
      <c r="J689" s="6" t="s">
        <v>600</v>
      </c>
      <c r="K689" s="16">
        <v>3</v>
      </c>
      <c r="L689" s="10"/>
      <c r="M689" s="10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>
      <c r="A690" s="11">
        <v>689</v>
      </c>
      <c r="B690" s="11">
        <v>50045067</v>
      </c>
      <c r="C690" s="10" t="s">
        <v>118</v>
      </c>
      <c r="D690" s="10" t="s">
        <v>306</v>
      </c>
      <c r="E690" s="1">
        <v>33782</v>
      </c>
      <c r="F690" s="15">
        <f ca="1">(TODAY()-Data_Assessment[[#This Row],[BIRTH DATE]])/365.25</f>
        <v>29.894592744695416</v>
      </c>
      <c r="G690" s="4" t="s">
        <v>355</v>
      </c>
      <c r="H690" s="5" t="s">
        <v>436</v>
      </c>
      <c r="I690" s="11">
        <v>1</v>
      </c>
      <c r="J690" s="6" t="s">
        <v>601</v>
      </c>
      <c r="K690" s="16">
        <v>3</v>
      </c>
      <c r="L690" s="10"/>
      <c r="M690" s="10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>
      <c r="A691" s="11">
        <v>690</v>
      </c>
      <c r="B691" s="11">
        <v>50035636</v>
      </c>
      <c r="C691" s="10" t="s">
        <v>331</v>
      </c>
      <c r="D691" s="10" t="s">
        <v>306</v>
      </c>
      <c r="E691" s="1">
        <v>29856</v>
      </c>
      <c r="F691" s="15">
        <f ca="1">(TODAY()-Data_Assessment[[#This Row],[BIRTH DATE]])/365.25</f>
        <v>40.643394934976044</v>
      </c>
      <c r="G691" s="4" t="s">
        <v>355</v>
      </c>
      <c r="H691" s="5" t="s">
        <v>413</v>
      </c>
      <c r="I691" s="11">
        <v>1</v>
      </c>
      <c r="J691" s="6" t="s">
        <v>602</v>
      </c>
      <c r="K691" s="16">
        <v>3</v>
      </c>
      <c r="L691" s="10"/>
      <c r="M691" s="10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>
      <c r="A692" s="11">
        <v>691</v>
      </c>
      <c r="B692" s="11">
        <v>50030691</v>
      </c>
      <c r="C692" s="10" t="s">
        <v>119</v>
      </c>
      <c r="D692" s="10" t="s">
        <v>306</v>
      </c>
      <c r="E692" s="1">
        <v>28244</v>
      </c>
      <c r="F692" s="15">
        <f ca="1">(TODAY()-Data_Assessment[[#This Row],[BIRTH DATE]])/365.25</f>
        <v>45.056810403832991</v>
      </c>
      <c r="G692" s="4" t="s">
        <v>355</v>
      </c>
      <c r="H692" s="5" t="s">
        <v>413</v>
      </c>
      <c r="I692" s="11">
        <v>1</v>
      </c>
      <c r="J692" s="6" t="s">
        <v>603</v>
      </c>
      <c r="K692" s="16">
        <v>2</v>
      </c>
      <c r="L692" s="10"/>
      <c r="M692" s="10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>
      <c r="A693" s="11">
        <v>692</v>
      </c>
      <c r="B693" s="11">
        <v>50031025</v>
      </c>
      <c r="C693" s="10" t="s">
        <v>122</v>
      </c>
      <c r="D693" s="10" t="s">
        <v>306</v>
      </c>
      <c r="E693" s="1">
        <v>25139</v>
      </c>
      <c r="F693" s="15">
        <f ca="1">(TODAY()-Data_Assessment[[#This Row],[BIRTH DATE]])/365.25</f>
        <v>53.557837097878163</v>
      </c>
      <c r="G693" s="4" t="s">
        <v>355</v>
      </c>
      <c r="H693" s="5" t="s">
        <v>441</v>
      </c>
      <c r="I693" s="11">
        <v>1</v>
      </c>
      <c r="J693" s="6" t="s">
        <v>604</v>
      </c>
      <c r="K693" s="16">
        <v>2</v>
      </c>
      <c r="L693" s="10"/>
      <c r="M693" s="10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>
      <c r="A694" s="11">
        <v>693</v>
      </c>
      <c r="B694" s="11">
        <v>50085984</v>
      </c>
      <c r="C694" s="10" t="s">
        <v>123</v>
      </c>
      <c r="D694" s="10" t="s">
        <v>306</v>
      </c>
      <c r="E694" s="1">
        <v>31621</v>
      </c>
      <c r="F694" s="15">
        <f ca="1">(TODAY()-Data_Assessment[[#This Row],[BIRTH DATE]])/365.25</f>
        <v>35.811088295687888</v>
      </c>
      <c r="G694" s="4" t="s">
        <v>355</v>
      </c>
      <c r="H694" s="5" t="s">
        <v>441</v>
      </c>
      <c r="I694" s="11">
        <v>1</v>
      </c>
      <c r="J694" s="6" t="s">
        <v>605</v>
      </c>
      <c r="K694" s="16">
        <v>2</v>
      </c>
      <c r="L694" s="10"/>
      <c r="M694" s="10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>
      <c r="A695" s="11">
        <v>694</v>
      </c>
      <c r="B695" s="11">
        <v>50137830</v>
      </c>
      <c r="C695" s="10" t="s">
        <v>124</v>
      </c>
      <c r="D695" s="10" t="s">
        <v>306</v>
      </c>
      <c r="E695" s="1">
        <v>35185</v>
      </c>
      <c r="F695" s="15">
        <f ca="1">(TODAY()-Data_Assessment[[#This Row],[BIRTH DATE]])/365.25</f>
        <v>26.053388090349078</v>
      </c>
      <c r="G695" s="4" t="s">
        <v>355</v>
      </c>
      <c r="H695" s="5" t="s">
        <v>441</v>
      </c>
      <c r="I695" s="11">
        <v>1</v>
      </c>
      <c r="J695" s="6" t="s">
        <v>605</v>
      </c>
      <c r="K695" s="16">
        <v>2</v>
      </c>
      <c r="L695" s="10"/>
      <c r="M695" s="10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>
      <c r="A696" s="11">
        <v>695</v>
      </c>
      <c r="B696" s="11">
        <v>50108202</v>
      </c>
      <c r="C696" s="10" t="s">
        <v>125</v>
      </c>
      <c r="D696" s="10" t="s">
        <v>306</v>
      </c>
      <c r="E696" s="1">
        <v>33833</v>
      </c>
      <c r="F696" s="15">
        <f ca="1">(TODAY()-Data_Assessment[[#This Row],[BIRTH DATE]])/365.25</f>
        <v>29.754962354551676</v>
      </c>
      <c r="G696" s="4" t="s">
        <v>341</v>
      </c>
      <c r="H696" s="5" t="s">
        <v>606</v>
      </c>
      <c r="I696" s="11">
        <v>1</v>
      </c>
      <c r="J696" s="6" t="s">
        <v>607</v>
      </c>
      <c r="K696" s="16">
        <v>2</v>
      </c>
      <c r="L696" s="10"/>
      <c r="M696" s="10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>
      <c r="A697" s="11">
        <v>696</v>
      </c>
      <c r="B697" s="11">
        <v>50030762</v>
      </c>
      <c r="C697" s="10" t="s">
        <v>126</v>
      </c>
      <c r="D697" s="10" t="s">
        <v>306</v>
      </c>
      <c r="E697" s="1">
        <v>26324</v>
      </c>
      <c r="F697" s="15">
        <f ca="1">(TODAY()-Data_Assessment[[#This Row],[BIRTH DATE]])/365.25</f>
        <v>50.313483915126625</v>
      </c>
      <c r="G697" s="4" t="s">
        <v>355</v>
      </c>
      <c r="H697" s="5" t="s">
        <v>450</v>
      </c>
      <c r="I697" s="11">
        <v>1</v>
      </c>
      <c r="J697" s="6" t="s">
        <v>608</v>
      </c>
      <c r="K697" s="16">
        <v>4</v>
      </c>
      <c r="L697" s="10"/>
      <c r="M697" s="10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29.25">
      <c r="A698" s="11">
        <v>697</v>
      </c>
      <c r="B698" s="11">
        <v>50030695</v>
      </c>
      <c r="C698" s="10" t="s">
        <v>128</v>
      </c>
      <c r="D698" s="10" t="s">
        <v>306</v>
      </c>
      <c r="E698" s="1">
        <v>25491</v>
      </c>
      <c r="F698" s="15">
        <f ca="1">(TODAY()-Data_Assessment[[#This Row],[BIRTH DATE]])/365.25</f>
        <v>52.594113620807668</v>
      </c>
      <c r="G698" s="4" t="s">
        <v>355</v>
      </c>
      <c r="H698" s="5" t="s">
        <v>450</v>
      </c>
      <c r="I698" s="11">
        <v>1</v>
      </c>
      <c r="J698" s="6" t="s">
        <v>609</v>
      </c>
      <c r="K698" s="16">
        <v>3</v>
      </c>
      <c r="L698" s="10"/>
      <c r="M698" s="10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29.25">
      <c r="A699" s="11">
        <v>698</v>
      </c>
      <c r="B699" s="11">
        <v>50030716</v>
      </c>
      <c r="C699" s="10" t="s">
        <v>319</v>
      </c>
      <c r="D699" s="10" t="s">
        <v>306</v>
      </c>
      <c r="E699" s="1">
        <v>31341</v>
      </c>
      <c r="F699" s="15">
        <f ca="1">(TODAY()-Data_Assessment[[#This Row],[BIRTH DATE]])/365.25</f>
        <v>36.577686516084874</v>
      </c>
      <c r="G699" s="4" t="s">
        <v>355</v>
      </c>
      <c r="H699" s="5" t="s">
        <v>450</v>
      </c>
      <c r="I699" s="11">
        <v>1</v>
      </c>
      <c r="J699" s="6" t="s">
        <v>610</v>
      </c>
      <c r="K699" s="16">
        <v>3</v>
      </c>
      <c r="L699" s="10"/>
      <c r="M699" s="10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>
      <c r="A700" s="11">
        <v>699</v>
      </c>
      <c r="B700" s="11">
        <v>50031331</v>
      </c>
      <c r="C700" s="10" t="s">
        <v>130</v>
      </c>
      <c r="D700" s="10" t="s">
        <v>306</v>
      </c>
      <c r="E700" s="1">
        <v>26469</v>
      </c>
      <c r="F700" s="15">
        <f ca="1">(TODAY()-Data_Assessment[[#This Row],[BIRTH DATE]])/365.25</f>
        <v>49.916495550992472</v>
      </c>
      <c r="G700" s="4" t="s">
        <v>355</v>
      </c>
      <c r="H700" s="5" t="s">
        <v>414</v>
      </c>
      <c r="I700" s="11">
        <v>1</v>
      </c>
      <c r="J700" s="6" t="s">
        <v>611</v>
      </c>
      <c r="K700" s="16">
        <v>2</v>
      </c>
      <c r="L700" s="10"/>
      <c r="M700" s="10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>
      <c r="A701" s="11">
        <v>700</v>
      </c>
      <c r="B701" s="11">
        <v>50113620</v>
      </c>
      <c r="C701" s="10" t="s">
        <v>132</v>
      </c>
      <c r="D701" s="10" t="s">
        <v>306</v>
      </c>
      <c r="E701" s="1">
        <v>34637</v>
      </c>
      <c r="F701" s="15">
        <f ca="1">(TODAY()-Data_Assessment[[#This Row],[BIRTH DATE]])/365.25</f>
        <v>27.553730321697468</v>
      </c>
      <c r="G701" s="4" t="s">
        <v>355</v>
      </c>
      <c r="H701" s="5" t="s">
        <v>414</v>
      </c>
      <c r="I701" s="11">
        <v>1</v>
      </c>
      <c r="J701" s="6" t="s">
        <v>612</v>
      </c>
      <c r="K701" s="16">
        <v>2</v>
      </c>
      <c r="L701" s="10"/>
      <c r="M701" s="10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>
      <c r="A702" s="11">
        <v>701</v>
      </c>
      <c r="B702" s="11">
        <v>50031047</v>
      </c>
      <c r="C702" s="10" t="s">
        <v>136</v>
      </c>
      <c r="D702" s="10" t="s">
        <v>306</v>
      </c>
      <c r="E702" s="1">
        <v>29112</v>
      </c>
      <c r="F702" s="15">
        <f ca="1">(TODAY()-Data_Assessment[[#This Row],[BIRTH DATE]])/365.25</f>
        <v>42.680355920602324</v>
      </c>
      <c r="G702" s="4" t="s">
        <v>355</v>
      </c>
      <c r="H702" s="5" t="s">
        <v>446</v>
      </c>
      <c r="I702" s="11">
        <v>1</v>
      </c>
      <c r="J702" s="6" t="s">
        <v>613</v>
      </c>
      <c r="K702" s="16">
        <v>3</v>
      </c>
      <c r="L702" s="10"/>
      <c r="M702" s="10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>
      <c r="A703" s="11">
        <v>702</v>
      </c>
      <c r="B703" s="11">
        <v>50045049</v>
      </c>
      <c r="C703" s="10" t="s">
        <v>137</v>
      </c>
      <c r="D703" s="10" t="s">
        <v>306</v>
      </c>
      <c r="E703" s="1">
        <v>34179</v>
      </c>
      <c r="F703" s="15">
        <f ca="1">(TODAY()-Data_Assessment[[#This Row],[BIRTH DATE]])/365.25</f>
        <v>28.807665982203972</v>
      </c>
      <c r="G703" s="4" t="s">
        <v>355</v>
      </c>
      <c r="H703" s="5" t="s">
        <v>446</v>
      </c>
      <c r="I703" s="11">
        <v>1</v>
      </c>
      <c r="J703" s="6" t="s">
        <v>614</v>
      </c>
      <c r="K703" s="16">
        <v>3</v>
      </c>
      <c r="L703" s="10"/>
      <c r="M703" s="10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>
      <c r="A704" s="11">
        <v>703</v>
      </c>
      <c r="B704" s="11">
        <v>50087830</v>
      </c>
      <c r="C704" s="10" t="s">
        <v>138</v>
      </c>
      <c r="D704" s="10" t="s">
        <v>306</v>
      </c>
      <c r="E704" s="1">
        <v>24684</v>
      </c>
      <c r="F704" s="15">
        <f ca="1">(TODAY()-Data_Assessment[[#This Row],[BIRTH DATE]])/365.25</f>
        <v>54.803559206023273</v>
      </c>
      <c r="G704" s="4" t="s">
        <v>355</v>
      </c>
      <c r="H704" s="5" t="s">
        <v>446</v>
      </c>
      <c r="I704" s="11">
        <v>1</v>
      </c>
      <c r="J704" s="6" t="s">
        <v>449</v>
      </c>
      <c r="K704" s="16">
        <v>2</v>
      </c>
      <c r="L704" s="10"/>
      <c r="M704" s="10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>
      <c r="A705" s="69">
        <v>704</v>
      </c>
      <c r="B705" s="70">
        <v>50030723</v>
      </c>
      <c r="C705" s="71" t="s">
        <v>139</v>
      </c>
      <c r="D705" s="10" t="s">
        <v>306</v>
      </c>
      <c r="E705" s="1">
        <v>25411</v>
      </c>
      <c r="F705" s="15">
        <f ca="1">(TODAY()-Data_Assessment[[#This Row],[BIRTH DATE]])/365.25</f>
        <v>52.813141683778234</v>
      </c>
      <c r="G705" s="4" t="s">
        <v>355</v>
      </c>
      <c r="H705" s="5" t="s">
        <v>446</v>
      </c>
      <c r="I705" s="11">
        <v>1</v>
      </c>
      <c r="J705" s="6" t="s">
        <v>449</v>
      </c>
      <c r="K705" s="16">
        <v>4</v>
      </c>
      <c r="L705" s="10">
        <v>110</v>
      </c>
      <c r="M705" s="10"/>
      <c r="N705" s="69">
        <v>6</v>
      </c>
      <c r="O705" s="70">
        <v>6</v>
      </c>
      <c r="P705" s="70">
        <v>6</v>
      </c>
      <c r="Q705" s="70">
        <v>7</v>
      </c>
      <c r="R705" s="70">
        <v>6</v>
      </c>
      <c r="S705" s="70">
        <v>6</v>
      </c>
      <c r="T705" s="70">
        <v>6</v>
      </c>
      <c r="U705" s="70">
        <v>5</v>
      </c>
      <c r="V705" s="70">
        <v>6</v>
      </c>
      <c r="W705" s="70">
        <v>7</v>
      </c>
      <c r="X705" s="70">
        <v>7</v>
      </c>
      <c r="Y705" s="72">
        <v>6</v>
      </c>
    </row>
    <row r="706" spans="1:25">
      <c r="A706" s="11">
        <v>705</v>
      </c>
      <c r="B706" s="11">
        <v>50038001</v>
      </c>
      <c r="C706" s="10" t="s">
        <v>144</v>
      </c>
      <c r="D706" s="10" t="s">
        <v>306</v>
      </c>
      <c r="E706" s="1">
        <v>26577</v>
      </c>
      <c r="F706" s="15">
        <f ca="1">(TODAY()-Data_Assessment[[#This Row],[BIRTH DATE]])/365.25</f>
        <v>49.620807665982205</v>
      </c>
      <c r="G706" s="4" t="s">
        <v>355</v>
      </c>
      <c r="H706" s="5" t="s">
        <v>450</v>
      </c>
      <c r="I706" s="11">
        <v>1</v>
      </c>
      <c r="J706" s="6" t="s">
        <v>615</v>
      </c>
      <c r="K706" s="16">
        <v>2</v>
      </c>
      <c r="L706" s="10"/>
      <c r="M706" s="10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>
      <c r="A707" s="11">
        <v>706</v>
      </c>
      <c r="B707" s="11">
        <v>50138334</v>
      </c>
      <c r="C707" s="10" t="s">
        <v>328</v>
      </c>
      <c r="D707" s="10" t="s">
        <v>306</v>
      </c>
      <c r="E707" s="1">
        <v>33606</v>
      </c>
      <c r="F707" s="15">
        <f ca="1">(TODAY()-Data_Assessment[[#This Row],[BIRTH DATE]])/365.25</f>
        <v>30.376454483230663</v>
      </c>
      <c r="G707" s="4" t="s">
        <v>355</v>
      </c>
      <c r="H707" s="5" t="s">
        <v>450</v>
      </c>
      <c r="I707" s="11">
        <v>1</v>
      </c>
      <c r="J707" s="6" t="s">
        <v>616</v>
      </c>
      <c r="K707" s="16">
        <v>2</v>
      </c>
      <c r="L707" s="10"/>
      <c r="M707" s="10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>
      <c r="A708" s="11">
        <v>707</v>
      </c>
      <c r="B708" s="11">
        <v>50030748</v>
      </c>
      <c r="C708" s="10" t="s">
        <v>328</v>
      </c>
      <c r="D708" s="10" t="s">
        <v>306</v>
      </c>
      <c r="E708" s="1">
        <v>27431</v>
      </c>
      <c r="F708" s="15">
        <f ca="1">(TODAY()-Data_Assessment[[#This Row],[BIRTH DATE]])/365.25</f>
        <v>47.282683093771389</v>
      </c>
      <c r="G708" s="4" t="s">
        <v>355</v>
      </c>
      <c r="H708" s="5" t="s">
        <v>617</v>
      </c>
      <c r="I708" s="11">
        <v>1</v>
      </c>
      <c r="J708" s="6" t="s">
        <v>616</v>
      </c>
      <c r="K708" s="16">
        <v>2</v>
      </c>
      <c r="L708" s="10"/>
      <c r="M708" s="10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>
      <c r="A709" s="11">
        <v>708</v>
      </c>
      <c r="B709" s="11">
        <v>50089068</v>
      </c>
      <c r="C709" s="10" t="s">
        <v>153</v>
      </c>
      <c r="D709" s="10" t="s">
        <v>306</v>
      </c>
      <c r="E709" s="1">
        <v>33139</v>
      </c>
      <c r="F709" s="15">
        <f ca="1">(TODAY()-Data_Assessment[[#This Row],[BIRTH DATE]])/365.25</f>
        <v>31.655030800821354</v>
      </c>
      <c r="G709" s="4" t="s">
        <v>355</v>
      </c>
      <c r="H709" s="5" t="s">
        <v>457</v>
      </c>
      <c r="I709" s="11">
        <v>1</v>
      </c>
      <c r="J709" s="6" t="s">
        <v>618</v>
      </c>
      <c r="K709" s="16">
        <v>3</v>
      </c>
      <c r="L709" s="10"/>
      <c r="M709" s="10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>
      <c r="A710" s="11">
        <v>709</v>
      </c>
      <c r="B710" s="11">
        <v>50030652</v>
      </c>
      <c r="C710" s="10" t="s">
        <v>320</v>
      </c>
      <c r="D710" s="10" t="s">
        <v>306</v>
      </c>
      <c r="E710" s="1">
        <v>27905</v>
      </c>
      <c r="F710" s="15">
        <f ca="1">(TODAY()-Data_Assessment[[#This Row],[BIRTH DATE]])/365.25</f>
        <v>45.984941820670777</v>
      </c>
      <c r="G710" s="4" t="s">
        <v>355</v>
      </c>
      <c r="H710" s="5" t="s">
        <v>457</v>
      </c>
      <c r="I710" s="11">
        <v>1</v>
      </c>
      <c r="J710" s="6" t="s">
        <v>619</v>
      </c>
      <c r="K710" s="16">
        <v>4</v>
      </c>
      <c r="L710" s="10"/>
      <c r="M710" s="10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>
      <c r="A711" s="11">
        <v>710</v>
      </c>
      <c r="B711" s="11">
        <v>50085980</v>
      </c>
      <c r="C711" s="10" t="s">
        <v>155</v>
      </c>
      <c r="D711" s="10" t="s">
        <v>306</v>
      </c>
      <c r="E711" s="1">
        <v>27124</v>
      </c>
      <c r="F711" s="15">
        <f ca="1">(TODAY()-Data_Assessment[[#This Row],[BIRTH DATE]])/365.25</f>
        <v>48.123203285420942</v>
      </c>
      <c r="G711" s="4" t="s">
        <v>355</v>
      </c>
      <c r="H711" s="5" t="s">
        <v>461</v>
      </c>
      <c r="I711" s="11">
        <v>1</v>
      </c>
      <c r="J711" s="6" t="s">
        <v>620</v>
      </c>
      <c r="K711" s="16">
        <v>4</v>
      </c>
      <c r="L711" s="10"/>
      <c r="M711" s="10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>
      <c r="A712" s="11">
        <v>711</v>
      </c>
      <c r="B712" s="11">
        <v>50037960</v>
      </c>
      <c r="C712" s="10" t="s">
        <v>158</v>
      </c>
      <c r="D712" s="10" t="s">
        <v>307</v>
      </c>
      <c r="E712" s="1">
        <v>26645</v>
      </c>
      <c r="F712" s="15">
        <f ca="1">(TODAY()-Data_Assessment[[#This Row],[BIRTH DATE]])/365.25</f>
        <v>49.434633812457221</v>
      </c>
      <c r="G712" s="4" t="s">
        <v>355</v>
      </c>
      <c r="H712" s="5" t="s">
        <v>461</v>
      </c>
      <c r="I712" s="11">
        <v>1</v>
      </c>
      <c r="J712" s="6" t="s">
        <v>621</v>
      </c>
      <c r="K712" s="16">
        <v>3</v>
      </c>
      <c r="L712" s="10"/>
      <c r="M712" s="10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>
      <c r="A713" s="11">
        <v>712</v>
      </c>
      <c r="B713" s="11">
        <v>50031458</v>
      </c>
      <c r="C713" s="10" t="s">
        <v>161</v>
      </c>
      <c r="D713" s="10" t="s">
        <v>306</v>
      </c>
      <c r="E713" s="1">
        <v>25785</v>
      </c>
      <c r="F713" s="15">
        <f ca="1">(TODAY()-Data_Assessment[[#This Row],[BIRTH DATE]])/365.25</f>
        <v>51.789185489390832</v>
      </c>
      <c r="G713" s="4" t="s">
        <v>355</v>
      </c>
      <c r="H713" s="5" t="s">
        <v>419</v>
      </c>
      <c r="I713" s="11">
        <v>1</v>
      </c>
      <c r="J713" s="6" t="s">
        <v>622</v>
      </c>
      <c r="K713" s="16">
        <v>4</v>
      </c>
      <c r="L713" s="10"/>
      <c r="M713" s="10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>
      <c r="A714" s="11">
        <v>713</v>
      </c>
      <c r="B714" s="11">
        <v>50085981</v>
      </c>
      <c r="C714" s="10" t="s">
        <v>162</v>
      </c>
      <c r="D714" s="10" t="s">
        <v>306</v>
      </c>
      <c r="E714" s="1">
        <v>30804</v>
      </c>
      <c r="F714" s="15">
        <f ca="1">(TODAY()-Data_Assessment[[#This Row],[BIRTH DATE]])/365.25</f>
        <v>38.047912388774812</v>
      </c>
      <c r="G714" s="4" t="s">
        <v>355</v>
      </c>
      <c r="H714" s="5" t="s">
        <v>419</v>
      </c>
      <c r="I714" s="11">
        <v>1</v>
      </c>
      <c r="J714" s="6" t="s">
        <v>623</v>
      </c>
      <c r="K714" s="16">
        <v>3</v>
      </c>
      <c r="L714" s="10"/>
      <c r="M714" s="10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>
      <c r="A715" s="11">
        <v>714</v>
      </c>
      <c r="B715" s="11">
        <v>50085977</v>
      </c>
      <c r="C715" s="10" t="s">
        <v>165</v>
      </c>
      <c r="D715" s="10" t="s">
        <v>306</v>
      </c>
      <c r="E715" s="1">
        <v>26094</v>
      </c>
      <c r="F715" s="15">
        <f ca="1">(TODAY()-Data_Assessment[[#This Row],[BIRTH DATE]])/365.25</f>
        <v>50.943189596167009</v>
      </c>
      <c r="G715" s="4" t="s">
        <v>355</v>
      </c>
      <c r="H715" s="5" t="s">
        <v>376</v>
      </c>
      <c r="I715" s="11">
        <v>1</v>
      </c>
      <c r="J715" s="6" t="s">
        <v>388</v>
      </c>
      <c r="K715" s="16">
        <v>2</v>
      </c>
      <c r="L715" s="10"/>
      <c r="M715" s="10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>
      <c r="A716" s="11">
        <v>715</v>
      </c>
      <c r="B716" s="11">
        <v>50133261</v>
      </c>
      <c r="C716" s="10" t="s">
        <v>326</v>
      </c>
      <c r="D716" s="10" t="s">
        <v>306</v>
      </c>
      <c r="E716" s="1">
        <v>35153</v>
      </c>
      <c r="F716" s="15">
        <f ca="1">(TODAY()-Data_Assessment[[#This Row],[BIRTH DATE]])/365.25</f>
        <v>26.140999315537304</v>
      </c>
      <c r="G716" s="4" t="s">
        <v>355</v>
      </c>
      <c r="H716" s="5" t="s">
        <v>376</v>
      </c>
      <c r="I716" s="11">
        <v>1</v>
      </c>
      <c r="J716" s="6" t="s">
        <v>418</v>
      </c>
      <c r="K716" s="16">
        <v>2</v>
      </c>
      <c r="L716" s="10"/>
      <c r="M716" s="10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>
      <c r="A717" s="11">
        <v>716</v>
      </c>
      <c r="B717" s="11">
        <v>50096044</v>
      </c>
      <c r="C717" s="10" t="s">
        <v>167</v>
      </c>
      <c r="D717" s="10" t="s">
        <v>306</v>
      </c>
      <c r="E717" s="1">
        <v>32726</v>
      </c>
      <c r="F717" s="15">
        <f ca="1">(TODAY()-Data_Assessment[[#This Row],[BIRTH DATE]])/365.25</f>
        <v>32.785763175906915</v>
      </c>
      <c r="G717" s="4" t="s">
        <v>355</v>
      </c>
      <c r="H717" s="5" t="s">
        <v>419</v>
      </c>
      <c r="I717" s="11">
        <v>1</v>
      </c>
      <c r="J717" s="6" t="s">
        <v>624</v>
      </c>
      <c r="K717" s="16">
        <v>3</v>
      </c>
      <c r="L717" s="10"/>
      <c r="M717" s="10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>
      <c r="A718" s="11">
        <v>717</v>
      </c>
      <c r="B718" s="11">
        <v>50031508</v>
      </c>
      <c r="C718" s="10" t="s">
        <v>127</v>
      </c>
      <c r="D718" s="10" t="s">
        <v>306</v>
      </c>
      <c r="E718" s="1">
        <v>24740</v>
      </c>
      <c r="F718" s="15">
        <f ca="1">(TODAY()-Data_Assessment[[#This Row],[BIRTH DATE]])/365.25</f>
        <v>54.650239561943877</v>
      </c>
      <c r="G718" s="4" t="s">
        <v>355</v>
      </c>
      <c r="H718" s="5" t="s">
        <v>450</v>
      </c>
      <c r="I718" s="11">
        <v>1</v>
      </c>
      <c r="J718" s="6" t="s">
        <v>608</v>
      </c>
      <c r="K718" s="16">
        <v>2</v>
      </c>
      <c r="L718" s="10"/>
      <c r="M718" s="10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>
      <c r="A719" s="11">
        <v>718</v>
      </c>
      <c r="B719" s="11">
        <v>50045945</v>
      </c>
      <c r="C719" s="10" t="s">
        <v>169</v>
      </c>
      <c r="D719" s="10" t="s">
        <v>306</v>
      </c>
      <c r="E719" s="1">
        <v>33473</v>
      </c>
      <c r="F719" s="15">
        <f ca="1">(TODAY()-Data_Assessment[[#This Row],[BIRTH DATE]])/365.25</f>
        <v>30.740588637919235</v>
      </c>
      <c r="G719" s="4" t="s">
        <v>341</v>
      </c>
      <c r="H719" s="5" t="s">
        <v>419</v>
      </c>
      <c r="I719" s="11">
        <v>1</v>
      </c>
      <c r="J719" s="6" t="s">
        <v>420</v>
      </c>
      <c r="K719" s="16">
        <v>2</v>
      </c>
      <c r="L719" s="10"/>
      <c r="M719" s="10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>
      <c r="A720" s="11">
        <v>719</v>
      </c>
      <c r="B720" s="11">
        <v>50089066</v>
      </c>
      <c r="C720" s="10" t="s">
        <v>170</v>
      </c>
      <c r="D720" s="10" t="s">
        <v>306</v>
      </c>
      <c r="E720" s="1">
        <v>31944</v>
      </c>
      <c r="F720" s="15">
        <f ca="1">(TODAY()-Data_Assessment[[#This Row],[BIRTH DATE]])/365.25</f>
        <v>34.926762491444215</v>
      </c>
      <c r="G720" s="4" t="s">
        <v>341</v>
      </c>
      <c r="H720" s="5" t="s">
        <v>419</v>
      </c>
      <c r="I720" s="11">
        <v>1</v>
      </c>
      <c r="J720" s="6" t="s">
        <v>625</v>
      </c>
      <c r="K720" s="16">
        <v>3</v>
      </c>
      <c r="L720" s="10"/>
      <c r="M720" s="10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29.25">
      <c r="A721" s="11">
        <v>720</v>
      </c>
      <c r="B721" s="11">
        <v>50035786</v>
      </c>
      <c r="C721" s="10" t="s">
        <v>172</v>
      </c>
      <c r="D721" s="10" t="s">
        <v>306</v>
      </c>
      <c r="E721" s="1">
        <v>31847</v>
      </c>
      <c r="F721" s="15">
        <f ca="1">(TODAY()-Data_Assessment[[#This Row],[BIRTH DATE]])/365.25</f>
        <v>35.192334017796028</v>
      </c>
      <c r="G721" s="4" t="s">
        <v>355</v>
      </c>
      <c r="H721" s="5" t="s">
        <v>474</v>
      </c>
      <c r="I721" s="11">
        <v>1</v>
      </c>
      <c r="J721" s="6" t="s">
        <v>626</v>
      </c>
      <c r="K721" s="16">
        <v>4</v>
      </c>
      <c r="L721" s="10"/>
      <c r="M721" s="10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>
      <c r="A722" s="11">
        <v>721</v>
      </c>
      <c r="B722" s="11">
        <v>50030659</v>
      </c>
      <c r="C722" s="10" t="s">
        <v>177</v>
      </c>
      <c r="D722" s="10" t="s">
        <v>306</v>
      </c>
      <c r="E722" s="1">
        <v>29917</v>
      </c>
      <c r="F722" s="15">
        <f ca="1">(TODAY()-Data_Assessment[[#This Row],[BIRTH DATE]])/365.25</f>
        <v>40.476386036960989</v>
      </c>
      <c r="G722" s="4" t="s">
        <v>355</v>
      </c>
      <c r="H722" s="5" t="s">
        <v>479</v>
      </c>
      <c r="I722" s="11">
        <v>1</v>
      </c>
      <c r="J722" s="6" t="s">
        <v>627</v>
      </c>
      <c r="K722" s="16">
        <v>2</v>
      </c>
      <c r="L722" s="10"/>
      <c r="M722" s="10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>
      <c r="A723" s="11">
        <v>722</v>
      </c>
      <c r="B723" s="11">
        <v>50108180</v>
      </c>
      <c r="C723" s="10" t="s">
        <v>178</v>
      </c>
      <c r="D723" s="10" t="s">
        <v>306</v>
      </c>
      <c r="E723" s="1">
        <v>34578</v>
      </c>
      <c r="F723" s="15">
        <f ca="1">(TODAY()-Data_Assessment[[#This Row],[BIRTH DATE]])/365.25</f>
        <v>27.715263518138261</v>
      </c>
      <c r="G723" s="4" t="s">
        <v>355</v>
      </c>
      <c r="H723" s="5" t="s">
        <v>628</v>
      </c>
      <c r="I723" s="11">
        <v>1</v>
      </c>
      <c r="J723" s="6" t="s">
        <v>629</v>
      </c>
      <c r="K723" s="16">
        <v>1</v>
      </c>
      <c r="L723" s="10"/>
      <c r="M723" s="10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>
      <c r="A724" s="11">
        <v>723</v>
      </c>
      <c r="B724" s="11">
        <v>50031464</v>
      </c>
      <c r="C724" s="10" t="s">
        <v>324</v>
      </c>
      <c r="D724" s="10" t="s">
        <v>306</v>
      </c>
      <c r="E724" s="1">
        <v>24411</v>
      </c>
      <c r="F724" s="15">
        <f ca="1">(TODAY()-Data_Assessment[[#This Row],[BIRTH DATE]])/365.25</f>
        <v>55.550992470910337</v>
      </c>
      <c r="G724" s="4" t="s">
        <v>355</v>
      </c>
      <c r="H724" s="5" t="s">
        <v>421</v>
      </c>
      <c r="I724" s="11">
        <v>1</v>
      </c>
      <c r="J724" s="6" t="s">
        <v>630</v>
      </c>
      <c r="K724" s="16">
        <v>4</v>
      </c>
      <c r="L724" s="10"/>
      <c r="M724" s="10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>
      <c r="A725" s="11">
        <v>724</v>
      </c>
      <c r="B725" s="11">
        <v>50030720</v>
      </c>
      <c r="C725" s="10" t="s">
        <v>179</v>
      </c>
      <c r="D725" s="10" t="s">
        <v>306</v>
      </c>
      <c r="E725" s="1">
        <v>27849</v>
      </c>
      <c r="F725" s="15">
        <f ca="1">(TODAY()-Data_Assessment[[#This Row],[BIRTH DATE]])/365.25</f>
        <v>46.138261464750173</v>
      </c>
      <c r="G725" s="4" t="s">
        <v>355</v>
      </c>
      <c r="H725" s="5" t="s">
        <v>421</v>
      </c>
      <c r="I725" s="11">
        <v>1</v>
      </c>
      <c r="J725" s="6" t="s">
        <v>631</v>
      </c>
      <c r="K725" s="16">
        <v>2</v>
      </c>
      <c r="L725" s="10"/>
      <c r="M725" s="10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>
      <c r="A726" s="11">
        <v>725</v>
      </c>
      <c r="B726" s="11">
        <v>50031018</v>
      </c>
      <c r="C726" s="10" t="s">
        <v>183</v>
      </c>
      <c r="D726" s="10" t="s">
        <v>306</v>
      </c>
      <c r="E726" s="1">
        <v>26149</v>
      </c>
      <c r="F726" s="15">
        <f ca="1">(TODAY()-Data_Assessment[[#This Row],[BIRTH DATE]])/365.25</f>
        <v>50.792607802874741</v>
      </c>
      <c r="G726" s="4" t="s">
        <v>355</v>
      </c>
      <c r="H726" s="5" t="s">
        <v>421</v>
      </c>
      <c r="I726" s="11">
        <v>1</v>
      </c>
      <c r="J726" s="6" t="s">
        <v>422</v>
      </c>
      <c r="K726" s="16">
        <v>2</v>
      </c>
      <c r="L726" s="10"/>
      <c r="M726" s="10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>
      <c r="A727" s="11">
        <v>726</v>
      </c>
      <c r="B727" s="11">
        <v>50085974</v>
      </c>
      <c r="C727" s="10" t="s">
        <v>185</v>
      </c>
      <c r="D727" s="10" t="s">
        <v>306</v>
      </c>
      <c r="E727" s="1">
        <v>30458</v>
      </c>
      <c r="F727" s="15">
        <f ca="1">(TODAY()-Data_Assessment[[#This Row],[BIRTH DATE]])/365.25</f>
        <v>38.99520876112252</v>
      </c>
      <c r="G727" s="4" t="s">
        <v>355</v>
      </c>
      <c r="H727" s="5" t="s">
        <v>421</v>
      </c>
      <c r="I727" s="11">
        <v>1</v>
      </c>
      <c r="J727" s="6" t="s">
        <v>632</v>
      </c>
      <c r="K727" s="16">
        <v>3</v>
      </c>
      <c r="L727" s="10"/>
      <c r="M727" s="10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>
      <c r="A728" s="11">
        <v>727</v>
      </c>
      <c r="B728" s="11">
        <v>50142640</v>
      </c>
      <c r="C728" s="10" t="s">
        <v>188</v>
      </c>
      <c r="D728" s="10" t="s">
        <v>306</v>
      </c>
      <c r="E728" s="1">
        <v>32359</v>
      </c>
      <c r="F728" s="15">
        <f ca="1">(TODAY()-Data_Assessment[[#This Row],[BIRTH DATE]])/365.25</f>
        <v>33.790554414784395</v>
      </c>
      <c r="G728" s="4" t="s">
        <v>355</v>
      </c>
      <c r="H728" s="5" t="s">
        <v>374</v>
      </c>
      <c r="I728" s="11">
        <v>1</v>
      </c>
      <c r="J728" s="6" t="s">
        <v>633</v>
      </c>
      <c r="K728" s="16">
        <v>2</v>
      </c>
      <c r="L728" s="10"/>
      <c r="M728" s="10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>
      <c r="A729" s="11">
        <v>728</v>
      </c>
      <c r="B729" s="11">
        <v>50036739</v>
      </c>
      <c r="C729" s="10" t="s">
        <v>192</v>
      </c>
      <c r="D729" s="10" t="s">
        <v>306</v>
      </c>
      <c r="E729" s="1">
        <v>28270</v>
      </c>
      <c r="F729" s="15">
        <f ca="1">(TODAY()-Data_Assessment[[#This Row],[BIRTH DATE]])/365.25</f>
        <v>44.985626283367559</v>
      </c>
      <c r="G729" s="4" t="s">
        <v>355</v>
      </c>
      <c r="H729" s="5" t="s">
        <v>423</v>
      </c>
      <c r="I729" s="11">
        <v>1</v>
      </c>
      <c r="J729" s="6" t="s">
        <v>634</v>
      </c>
      <c r="K729" s="16">
        <v>4</v>
      </c>
      <c r="L729" s="10"/>
      <c r="M729" s="10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>
      <c r="A730" s="11">
        <v>729</v>
      </c>
      <c r="B730" s="11">
        <v>50031346</v>
      </c>
      <c r="C730" s="10" t="s">
        <v>193</v>
      </c>
      <c r="D730" s="10" t="s">
        <v>306</v>
      </c>
      <c r="E730" s="1">
        <v>29659</v>
      </c>
      <c r="F730" s="15">
        <f ca="1">(TODAY()-Data_Assessment[[#This Row],[BIRTH DATE]])/365.25</f>
        <v>41.182751540041068</v>
      </c>
      <c r="G730" s="4" t="s">
        <v>355</v>
      </c>
      <c r="H730" s="5" t="s">
        <v>423</v>
      </c>
      <c r="I730" s="11">
        <v>1</v>
      </c>
      <c r="J730" s="6" t="s">
        <v>424</v>
      </c>
      <c r="K730" s="16">
        <v>2</v>
      </c>
      <c r="L730" s="10"/>
      <c r="M730" s="10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>
      <c r="A731" s="11">
        <v>730</v>
      </c>
      <c r="B731" s="11">
        <v>50138336</v>
      </c>
      <c r="C731" s="10" t="s">
        <v>325</v>
      </c>
      <c r="D731" s="10" t="s">
        <v>306</v>
      </c>
      <c r="E731" s="1">
        <v>35046</v>
      </c>
      <c r="F731" s="15">
        <f ca="1">(TODAY()-Data_Assessment[[#This Row],[BIRTH DATE]])/365.25</f>
        <v>26.433949349760439</v>
      </c>
      <c r="G731" s="4" t="s">
        <v>355</v>
      </c>
      <c r="H731" s="5" t="s">
        <v>423</v>
      </c>
      <c r="I731" s="11">
        <v>1</v>
      </c>
      <c r="J731" s="6" t="s">
        <v>635</v>
      </c>
      <c r="K731" s="16">
        <v>1</v>
      </c>
      <c r="L731" s="10"/>
      <c r="M731" s="10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>
      <c r="A732" s="11">
        <v>731</v>
      </c>
      <c r="B732" s="11">
        <v>50031507</v>
      </c>
      <c r="C732" s="10" t="s">
        <v>196</v>
      </c>
      <c r="D732" s="10" t="s">
        <v>306</v>
      </c>
      <c r="E732" s="1">
        <v>25483</v>
      </c>
      <c r="F732" s="15">
        <f ca="1">(TODAY()-Data_Assessment[[#This Row],[BIRTH DATE]])/365.25</f>
        <v>52.616016427104725</v>
      </c>
      <c r="G732" s="4" t="s">
        <v>355</v>
      </c>
      <c r="H732" s="5" t="s">
        <v>494</v>
      </c>
      <c r="I732" s="11">
        <v>1</v>
      </c>
      <c r="J732" s="6" t="s">
        <v>636</v>
      </c>
      <c r="K732" s="16">
        <v>2</v>
      </c>
      <c r="L732" s="10"/>
      <c r="M732" s="10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>
      <c r="A733" s="11">
        <v>732</v>
      </c>
      <c r="B733" s="11">
        <v>50086746</v>
      </c>
      <c r="C733" s="10" t="s">
        <v>197</v>
      </c>
      <c r="D733" s="10" t="s">
        <v>306</v>
      </c>
      <c r="E733" s="1">
        <v>34296</v>
      </c>
      <c r="F733" s="15">
        <f ca="1">(TODAY()-Data_Assessment[[#This Row],[BIRTH DATE]])/365.25</f>
        <v>28.487337440109513</v>
      </c>
      <c r="G733" s="4" t="s">
        <v>355</v>
      </c>
      <c r="H733" s="5" t="s">
        <v>494</v>
      </c>
      <c r="I733" s="11">
        <v>1</v>
      </c>
      <c r="J733" s="6" t="s">
        <v>637</v>
      </c>
      <c r="K733" s="16">
        <v>4</v>
      </c>
      <c r="L733" s="10"/>
      <c r="M733" s="10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29.25">
      <c r="A734" s="11">
        <v>733</v>
      </c>
      <c r="B734" s="11">
        <v>50030747</v>
      </c>
      <c r="C734" s="10" t="s">
        <v>199</v>
      </c>
      <c r="D734" s="10" t="s">
        <v>306</v>
      </c>
      <c r="E734" s="1">
        <v>24910</v>
      </c>
      <c r="F734" s="15">
        <f ca="1">(TODAY()-Data_Assessment[[#This Row],[BIRTH DATE]])/365.25</f>
        <v>54.18480492813142</v>
      </c>
      <c r="G734" s="4" t="s">
        <v>355</v>
      </c>
      <c r="H734" s="5" t="s">
        <v>494</v>
      </c>
      <c r="I734" s="11">
        <v>1</v>
      </c>
      <c r="J734" s="6" t="s">
        <v>638</v>
      </c>
      <c r="K734" s="16">
        <v>3</v>
      </c>
      <c r="L734" s="10"/>
      <c r="M734" s="10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29.25">
      <c r="A735" s="11">
        <v>734</v>
      </c>
      <c r="B735" s="11">
        <v>50108205</v>
      </c>
      <c r="C735" s="10" t="s">
        <v>200</v>
      </c>
      <c r="D735" s="10" t="s">
        <v>306</v>
      </c>
      <c r="E735" s="1">
        <v>34524</v>
      </c>
      <c r="F735" s="15">
        <f ca="1">(TODAY()-Data_Assessment[[#This Row],[BIRTH DATE]])/365.25</f>
        <v>27.863107460643395</v>
      </c>
      <c r="G735" s="4" t="s">
        <v>355</v>
      </c>
      <c r="H735" s="5" t="s">
        <v>494</v>
      </c>
      <c r="I735" s="11">
        <v>1</v>
      </c>
      <c r="J735" s="6" t="s">
        <v>638</v>
      </c>
      <c r="K735" s="16">
        <v>2</v>
      </c>
      <c r="L735" s="10"/>
      <c r="M735" s="10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29.25">
      <c r="A736" s="11">
        <v>735</v>
      </c>
      <c r="B736" s="11">
        <v>50133259</v>
      </c>
      <c r="C736" s="10" t="s">
        <v>201</v>
      </c>
      <c r="D736" s="10" t="s">
        <v>307</v>
      </c>
      <c r="E736" s="1">
        <v>35378</v>
      </c>
      <c r="F736" s="15">
        <f ca="1">(TODAY()-Data_Assessment[[#This Row],[BIRTH DATE]])/365.25</f>
        <v>25.524982888432579</v>
      </c>
      <c r="G736" s="4" t="s">
        <v>355</v>
      </c>
      <c r="H736" s="5" t="s">
        <v>494</v>
      </c>
      <c r="I736" s="11">
        <v>1</v>
      </c>
      <c r="J736" s="6" t="s">
        <v>638</v>
      </c>
      <c r="K736" s="16">
        <v>3</v>
      </c>
      <c r="L736" s="10"/>
      <c r="M736" s="10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>
      <c r="A737" s="11">
        <v>736</v>
      </c>
      <c r="B737" s="11">
        <v>50142295</v>
      </c>
      <c r="C737" s="10" t="s">
        <v>140</v>
      </c>
      <c r="D737" s="10" t="s">
        <v>306</v>
      </c>
      <c r="E737" s="1">
        <v>35528</v>
      </c>
      <c r="F737" s="15">
        <f ca="1">(TODAY()-Data_Assessment[[#This Row],[BIRTH DATE]])/365.25</f>
        <v>25.114305270362767</v>
      </c>
      <c r="G737" s="4" t="s">
        <v>355</v>
      </c>
      <c r="H737" s="5" t="s">
        <v>446</v>
      </c>
      <c r="I737" s="11">
        <v>1</v>
      </c>
      <c r="J737" s="6" t="s">
        <v>449</v>
      </c>
      <c r="K737" s="16">
        <v>0</v>
      </c>
      <c r="L737" s="10"/>
      <c r="M737" s="10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29.25">
      <c r="A738" s="11">
        <v>737</v>
      </c>
      <c r="B738" s="11">
        <v>50031031</v>
      </c>
      <c r="C738" s="10" t="s">
        <v>202</v>
      </c>
      <c r="D738" s="10" t="s">
        <v>306</v>
      </c>
      <c r="E738" s="1">
        <v>26571</v>
      </c>
      <c r="F738" s="15">
        <f ca="1">(TODAY()-Data_Assessment[[#This Row],[BIRTH DATE]])/365.25</f>
        <v>49.637234770705</v>
      </c>
      <c r="G738" s="4" t="s">
        <v>355</v>
      </c>
      <c r="H738" s="5" t="s">
        <v>494</v>
      </c>
      <c r="I738" s="11">
        <v>1</v>
      </c>
      <c r="J738" s="6" t="s">
        <v>639</v>
      </c>
      <c r="K738" s="16">
        <v>1</v>
      </c>
      <c r="L738" s="10"/>
      <c r="M738" s="10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29.25">
      <c r="A739" s="11">
        <v>738</v>
      </c>
      <c r="B739" s="11">
        <v>50085985</v>
      </c>
      <c r="C739" s="10" t="s">
        <v>205</v>
      </c>
      <c r="D739" s="10" t="s">
        <v>306</v>
      </c>
      <c r="E739" s="1">
        <v>25456</v>
      </c>
      <c r="F739" s="15">
        <f ca="1">(TODAY()-Data_Assessment[[#This Row],[BIRTH DATE]])/365.25</f>
        <v>52.689938398357292</v>
      </c>
      <c r="G739" s="4" t="s">
        <v>355</v>
      </c>
      <c r="H739" s="5" t="s">
        <v>498</v>
      </c>
      <c r="I739" s="11">
        <v>1</v>
      </c>
      <c r="J739" s="6" t="s">
        <v>640</v>
      </c>
      <c r="K739" s="16">
        <v>2</v>
      </c>
      <c r="L739" s="10"/>
      <c r="M739" s="10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>
      <c r="A740" s="11">
        <v>739</v>
      </c>
      <c r="B740" s="11">
        <v>50031088</v>
      </c>
      <c r="C740" s="10" t="s">
        <v>206</v>
      </c>
      <c r="D740" s="10" t="s">
        <v>306</v>
      </c>
      <c r="E740" s="1">
        <v>24495</v>
      </c>
      <c r="F740" s="15">
        <f ca="1">(TODAY()-Data_Assessment[[#This Row],[BIRTH DATE]])/365.25</f>
        <v>55.32101300479124</v>
      </c>
      <c r="G740" s="4" t="s">
        <v>355</v>
      </c>
      <c r="H740" s="5" t="s">
        <v>617</v>
      </c>
      <c r="I740" s="11">
        <v>1</v>
      </c>
      <c r="J740" s="6" t="s">
        <v>641</v>
      </c>
      <c r="K740" s="16">
        <v>3</v>
      </c>
      <c r="L740" s="10"/>
      <c r="M740" s="10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29.25">
      <c r="A741" s="11">
        <v>740</v>
      </c>
      <c r="B741" s="11">
        <v>50114740</v>
      </c>
      <c r="C741" s="10" t="s">
        <v>207</v>
      </c>
      <c r="D741" s="10" t="s">
        <v>306</v>
      </c>
      <c r="E741" s="1">
        <v>26873</v>
      </c>
      <c r="F741" s="15">
        <f ca="1">(TODAY()-Data_Assessment[[#This Row],[BIRTH DATE]])/365.25</f>
        <v>48.810403832991099</v>
      </c>
      <c r="G741" s="4" t="s">
        <v>355</v>
      </c>
      <c r="H741" s="5" t="s">
        <v>617</v>
      </c>
      <c r="I741" s="11">
        <v>1</v>
      </c>
      <c r="J741" s="6" t="s">
        <v>642</v>
      </c>
      <c r="K741" s="16">
        <v>2</v>
      </c>
      <c r="L741" s="10"/>
      <c r="M741" s="10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>
      <c r="A742" s="11">
        <v>741</v>
      </c>
      <c r="B742" s="11">
        <v>50031295</v>
      </c>
      <c r="C742" s="10" t="s">
        <v>209</v>
      </c>
      <c r="D742" s="10" t="s">
        <v>306</v>
      </c>
      <c r="E742" s="1">
        <v>24552</v>
      </c>
      <c r="F742" s="15">
        <f ca="1">(TODAY()-Data_Assessment[[#This Row],[BIRTH DATE]])/365.25</f>
        <v>55.16495550992471</v>
      </c>
      <c r="G742" s="4" t="s">
        <v>355</v>
      </c>
      <c r="H742" s="5" t="s">
        <v>425</v>
      </c>
      <c r="I742" s="11">
        <v>1</v>
      </c>
      <c r="J742" s="6" t="s">
        <v>643</v>
      </c>
      <c r="K742" s="16">
        <v>2</v>
      </c>
      <c r="L742" s="10"/>
      <c r="M742" s="10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29.25">
      <c r="A743" s="11">
        <v>742</v>
      </c>
      <c r="B743" s="11">
        <v>50031084</v>
      </c>
      <c r="C743" s="10" t="s">
        <v>210</v>
      </c>
      <c r="D743" s="10" t="s">
        <v>306</v>
      </c>
      <c r="E743" s="1">
        <v>29132</v>
      </c>
      <c r="F743" s="15">
        <f ca="1">(TODAY()-Data_Assessment[[#This Row],[BIRTH DATE]])/365.25</f>
        <v>42.625598904859686</v>
      </c>
      <c r="G743" s="4" t="s">
        <v>355</v>
      </c>
      <c r="H743" s="5" t="s">
        <v>425</v>
      </c>
      <c r="I743" s="11">
        <v>1</v>
      </c>
      <c r="J743" s="6" t="s">
        <v>426</v>
      </c>
      <c r="K743" s="16">
        <v>2</v>
      </c>
      <c r="L743" s="10"/>
      <c r="M743" s="10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>
      <c r="A744" s="11">
        <v>743</v>
      </c>
      <c r="B744" s="11">
        <v>50137832</v>
      </c>
      <c r="C744" s="10" t="s">
        <v>145</v>
      </c>
      <c r="D744" s="10" t="s">
        <v>306</v>
      </c>
      <c r="E744" s="1">
        <v>35749</v>
      </c>
      <c r="F744" s="15">
        <f ca="1">(TODAY()-Data_Assessment[[#This Row],[BIRTH DATE]])/365.25</f>
        <v>24.50924024640657</v>
      </c>
      <c r="G744" s="4" t="s">
        <v>355</v>
      </c>
      <c r="H744" s="5" t="s">
        <v>450</v>
      </c>
      <c r="I744" s="11">
        <v>1</v>
      </c>
      <c r="J744" s="6" t="s">
        <v>644</v>
      </c>
      <c r="K744" s="16">
        <v>3</v>
      </c>
      <c r="L744" s="10"/>
      <c r="M744" s="10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29.25">
      <c r="A745" s="11">
        <v>744</v>
      </c>
      <c r="B745" s="11">
        <v>50030678</v>
      </c>
      <c r="C745" s="10" t="s">
        <v>211</v>
      </c>
      <c r="D745" s="10" t="s">
        <v>306</v>
      </c>
      <c r="E745" s="1">
        <v>24821</v>
      </c>
      <c r="F745" s="15">
        <f ca="1">(TODAY()-Data_Assessment[[#This Row],[BIRTH DATE]])/365.25</f>
        <v>54.428473648186177</v>
      </c>
      <c r="G745" s="4" t="s">
        <v>355</v>
      </c>
      <c r="H745" s="5" t="s">
        <v>425</v>
      </c>
      <c r="I745" s="11">
        <v>1</v>
      </c>
      <c r="J745" s="6" t="s">
        <v>426</v>
      </c>
      <c r="K745" s="16">
        <v>3</v>
      </c>
      <c r="L745" s="10"/>
      <c r="M745" s="10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>
      <c r="A746" s="69">
        <v>745</v>
      </c>
      <c r="B746" s="70">
        <v>50030753</v>
      </c>
      <c r="C746" s="71" t="s">
        <v>146</v>
      </c>
      <c r="D746" s="10" t="s">
        <v>306</v>
      </c>
      <c r="E746" s="1">
        <v>30123</v>
      </c>
      <c r="F746" s="15">
        <f ca="1">(TODAY()-Data_Assessment[[#This Row],[BIRTH DATE]])/365.25</f>
        <v>39.912388774811774</v>
      </c>
      <c r="G746" s="4" t="s">
        <v>355</v>
      </c>
      <c r="H746" s="5" t="s">
        <v>450</v>
      </c>
      <c r="I746" s="11">
        <v>1</v>
      </c>
      <c r="J746" s="6" t="s">
        <v>644</v>
      </c>
      <c r="K746" s="16">
        <v>4</v>
      </c>
      <c r="L746" s="10">
        <v>93</v>
      </c>
      <c r="M746" s="10"/>
      <c r="N746" s="69">
        <v>6</v>
      </c>
      <c r="O746" s="70">
        <v>6</v>
      </c>
      <c r="P746" s="70">
        <v>6</v>
      </c>
      <c r="Q746" s="70">
        <v>7</v>
      </c>
      <c r="R746" s="70">
        <v>6</v>
      </c>
      <c r="S746" s="70">
        <v>6</v>
      </c>
      <c r="T746" s="70">
        <v>6</v>
      </c>
      <c r="U746" s="70">
        <v>6</v>
      </c>
      <c r="V746" s="70">
        <v>6</v>
      </c>
      <c r="W746" s="70">
        <v>7</v>
      </c>
      <c r="X746" s="70">
        <v>6</v>
      </c>
      <c r="Y746" s="72">
        <v>5</v>
      </c>
    </row>
    <row r="747" spans="1:25" ht="29.25">
      <c r="A747" s="11">
        <v>746</v>
      </c>
      <c r="B747" s="11">
        <v>50037982</v>
      </c>
      <c r="C747" s="10" t="s">
        <v>212</v>
      </c>
      <c r="D747" s="10" t="s">
        <v>306</v>
      </c>
      <c r="E747" s="1">
        <v>33346</v>
      </c>
      <c r="F747" s="15">
        <f ca="1">(TODAY()-Data_Assessment[[#This Row],[BIRTH DATE]])/365.25</f>
        <v>31.088295687885012</v>
      </c>
      <c r="G747" s="4" t="s">
        <v>355</v>
      </c>
      <c r="H747" s="5" t="s">
        <v>425</v>
      </c>
      <c r="I747" s="11">
        <v>1</v>
      </c>
      <c r="J747" s="6" t="s">
        <v>426</v>
      </c>
      <c r="K747" s="16">
        <v>2</v>
      </c>
      <c r="L747" s="10"/>
      <c r="M747" s="10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>
      <c r="A748" s="11">
        <v>747</v>
      </c>
      <c r="B748" s="11">
        <v>50133260</v>
      </c>
      <c r="C748" s="10" t="s">
        <v>214</v>
      </c>
      <c r="D748" s="10" t="s">
        <v>306</v>
      </c>
      <c r="E748" s="1">
        <v>34705</v>
      </c>
      <c r="F748" s="15">
        <f ca="1">(TODAY()-Data_Assessment[[#This Row],[BIRTH DATE]])/365.25</f>
        <v>27.367556468172484</v>
      </c>
      <c r="G748" s="4" t="s">
        <v>355</v>
      </c>
      <c r="H748" s="5" t="s">
        <v>429</v>
      </c>
      <c r="I748" s="11">
        <v>1</v>
      </c>
      <c r="J748" s="6" t="s">
        <v>430</v>
      </c>
      <c r="K748" s="16">
        <v>2</v>
      </c>
      <c r="L748" s="10"/>
      <c r="M748" s="10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>
      <c r="A749" s="11">
        <v>748</v>
      </c>
      <c r="B749" s="11">
        <v>50030707</v>
      </c>
      <c r="C749" s="10" t="s">
        <v>215</v>
      </c>
      <c r="D749" s="10" t="s">
        <v>306</v>
      </c>
      <c r="E749" s="1">
        <v>27142</v>
      </c>
      <c r="F749" s="15">
        <f ca="1">(TODAY()-Data_Assessment[[#This Row],[BIRTH DATE]])/365.25</f>
        <v>48.073921971252567</v>
      </c>
      <c r="G749" s="4" t="s">
        <v>355</v>
      </c>
      <c r="H749" s="5" t="s">
        <v>645</v>
      </c>
      <c r="I749" s="11">
        <v>1</v>
      </c>
      <c r="J749" s="6" t="s">
        <v>646</v>
      </c>
      <c r="K749" s="16">
        <v>2</v>
      </c>
      <c r="L749" s="10"/>
      <c r="M749" s="10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29.25">
      <c r="A750" s="11">
        <v>749</v>
      </c>
      <c r="B750" s="11">
        <v>50030742</v>
      </c>
      <c r="C750" s="10" t="s">
        <v>327</v>
      </c>
      <c r="D750" s="10" t="s">
        <v>306</v>
      </c>
      <c r="E750" s="1">
        <v>26638</v>
      </c>
      <c r="F750" s="15">
        <f ca="1">(TODAY()-Data_Assessment[[#This Row],[BIRTH DATE]])/365.25</f>
        <v>49.453798767967143</v>
      </c>
      <c r="G750" s="4" t="s">
        <v>355</v>
      </c>
      <c r="H750" s="5" t="s">
        <v>645</v>
      </c>
      <c r="I750" s="11">
        <v>1</v>
      </c>
      <c r="J750" s="6" t="s">
        <v>647</v>
      </c>
      <c r="K750" s="16">
        <v>3</v>
      </c>
      <c r="L750" s="10"/>
      <c r="M750" s="10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29.25">
      <c r="A751" s="11">
        <v>750</v>
      </c>
      <c r="B751" s="11">
        <v>50137498</v>
      </c>
      <c r="C751" s="10" t="s">
        <v>216</v>
      </c>
      <c r="D751" s="10" t="s">
        <v>306</v>
      </c>
      <c r="E751" s="1">
        <v>35694</v>
      </c>
      <c r="F751" s="15">
        <f ca="1">(TODAY()-Data_Assessment[[#This Row],[BIRTH DATE]])/365.25</f>
        <v>24.659822039698838</v>
      </c>
      <c r="G751" s="4" t="s">
        <v>355</v>
      </c>
      <c r="H751" s="5" t="s">
        <v>645</v>
      </c>
      <c r="I751" s="11">
        <v>1</v>
      </c>
      <c r="J751" s="6" t="s">
        <v>647</v>
      </c>
      <c r="K751" s="16">
        <v>2</v>
      </c>
      <c r="L751" s="10"/>
      <c r="M751" s="10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29.25">
      <c r="A752" s="11">
        <v>751</v>
      </c>
      <c r="B752" s="11">
        <v>50030714</v>
      </c>
      <c r="C752" s="10" t="s">
        <v>217</v>
      </c>
      <c r="D752" s="10" t="s">
        <v>307</v>
      </c>
      <c r="E752" s="1">
        <v>25903</v>
      </c>
      <c r="F752" s="15">
        <f ca="1">(TODAY()-Data_Assessment[[#This Row],[BIRTH DATE]])/365.25</f>
        <v>51.466119096509239</v>
      </c>
      <c r="G752" s="4" t="s">
        <v>355</v>
      </c>
      <c r="H752" s="5" t="s">
        <v>431</v>
      </c>
      <c r="I752" s="11">
        <v>1</v>
      </c>
      <c r="J752" s="6" t="s">
        <v>432</v>
      </c>
      <c r="K752" s="16">
        <v>3</v>
      </c>
      <c r="L752" s="10"/>
      <c r="M752" s="10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>
      <c r="A753" s="11">
        <v>752</v>
      </c>
      <c r="B753" s="11">
        <v>50030684</v>
      </c>
      <c r="C753" s="10" t="s">
        <v>218</v>
      </c>
      <c r="D753" s="10" t="s">
        <v>306</v>
      </c>
      <c r="E753" s="1">
        <v>25778</v>
      </c>
      <c r="F753" s="15">
        <f ca="1">(TODAY()-Data_Assessment[[#This Row],[BIRTH DATE]])/365.25</f>
        <v>51.808350444900753</v>
      </c>
      <c r="G753" s="4" t="s">
        <v>355</v>
      </c>
      <c r="H753" s="5" t="s">
        <v>431</v>
      </c>
      <c r="I753" s="11">
        <v>1</v>
      </c>
      <c r="J753" s="6" t="s">
        <v>648</v>
      </c>
      <c r="K753" s="16">
        <v>2</v>
      </c>
      <c r="L753" s="10"/>
      <c r="M753" s="10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29.25">
      <c r="A754" s="11">
        <v>753</v>
      </c>
      <c r="B754" s="11">
        <v>50031072</v>
      </c>
      <c r="C754" s="10" t="s">
        <v>219</v>
      </c>
      <c r="D754" s="10" t="s">
        <v>306</v>
      </c>
      <c r="E754" s="1">
        <v>26198</v>
      </c>
      <c r="F754" s="15">
        <f ca="1">(TODAY()-Data_Assessment[[#This Row],[BIRTH DATE]])/365.25</f>
        <v>50.658453114305267</v>
      </c>
      <c r="G754" s="4" t="s">
        <v>355</v>
      </c>
      <c r="H754" s="5" t="s">
        <v>431</v>
      </c>
      <c r="I754" s="11">
        <v>1</v>
      </c>
      <c r="J754" s="6" t="s">
        <v>432</v>
      </c>
      <c r="K754" s="16">
        <v>2</v>
      </c>
      <c r="L754" s="10"/>
      <c r="M754" s="10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29.25">
      <c r="A755" s="11">
        <v>754</v>
      </c>
      <c r="B755" s="11">
        <v>50030685</v>
      </c>
      <c r="C755" s="10" t="s">
        <v>220</v>
      </c>
      <c r="D755" s="10" t="s">
        <v>306</v>
      </c>
      <c r="E755" s="1">
        <v>24777</v>
      </c>
      <c r="F755" s="15">
        <f ca="1">(TODAY()-Data_Assessment[[#This Row],[BIRTH DATE]])/365.25</f>
        <v>54.548939082819984</v>
      </c>
      <c r="G755" s="4" t="s">
        <v>355</v>
      </c>
      <c r="H755" s="5" t="s">
        <v>431</v>
      </c>
      <c r="I755" s="11">
        <v>1</v>
      </c>
      <c r="J755" s="6" t="s">
        <v>432</v>
      </c>
      <c r="K755" s="16">
        <v>2</v>
      </c>
      <c r="L755" s="10"/>
      <c r="M755" s="10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>
      <c r="A756" s="11">
        <v>755</v>
      </c>
      <c r="B756" s="11">
        <v>50031039</v>
      </c>
      <c r="C756" s="10" t="s">
        <v>225</v>
      </c>
      <c r="D756" s="10" t="s">
        <v>307</v>
      </c>
      <c r="E756" s="1">
        <v>25317</v>
      </c>
      <c r="F756" s="15">
        <f ca="1">(TODAY()-Data_Assessment[[#This Row],[BIRTH DATE]])/365.25</f>
        <v>53.07049965776865</v>
      </c>
      <c r="G756" s="4" t="s">
        <v>341</v>
      </c>
      <c r="H756" s="5" t="s">
        <v>394</v>
      </c>
      <c r="I756" s="11">
        <v>1</v>
      </c>
      <c r="J756" s="6" t="s">
        <v>649</v>
      </c>
      <c r="K756" s="16">
        <v>3</v>
      </c>
      <c r="L756" s="10"/>
      <c r="M756" s="10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>
      <c r="A757" s="11">
        <v>756</v>
      </c>
      <c r="B757" s="11">
        <v>50122118</v>
      </c>
      <c r="C757" s="10" t="s">
        <v>226</v>
      </c>
      <c r="D757" s="10" t="s">
        <v>306</v>
      </c>
      <c r="E757" s="1">
        <v>34126</v>
      </c>
      <c r="F757" s="15">
        <f ca="1">(TODAY()-Data_Assessment[[#This Row],[BIRTH DATE]])/365.25</f>
        <v>28.95277207392197</v>
      </c>
      <c r="G757" s="4" t="s">
        <v>341</v>
      </c>
      <c r="H757" s="5" t="s">
        <v>394</v>
      </c>
      <c r="I757" s="11">
        <v>1</v>
      </c>
      <c r="J757" s="6" t="s">
        <v>395</v>
      </c>
      <c r="K757" s="16">
        <v>2</v>
      </c>
      <c r="L757" s="10"/>
      <c r="M757" s="10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>
      <c r="A758" s="11">
        <v>757</v>
      </c>
      <c r="B758" s="11">
        <v>50049439</v>
      </c>
      <c r="C758" s="10" t="s">
        <v>229</v>
      </c>
      <c r="D758" s="10" t="s">
        <v>307</v>
      </c>
      <c r="E758" s="1">
        <v>25100</v>
      </c>
      <c r="F758" s="15">
        <f ca="1">(TODAY()-Data_Assessment[[#This Row],[BIRTH DATE]])/365.25</f>
        <v>53.664613278576319</v>
      </c>
      <c r="G758" s="4" t="s">
        <v>341</v>
      </c>
      <c r="H758" s="5" t="s">
        <v>392</v>
      </c>
      <c r="I758" s="11">
        <v>1</v>
      </c>
      <c r="J758" s="6" t="s">
        <v>650</v>
      </c>
      <c r="K758" s="16">
        <v>3</v>
      </c>
      <c r="L758" s="10"/>
      <c r="M758" s="10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29.25">
      <c r="A759" s="11">
        <v>758</v>
      </c>
      <c r="B759" s="11">
        <v>50031424</v>
      </c>
      <c r="C759" s="10" t="s">
        <v>156</v>
      </c>
      <c r="D759" s="10" t="s">
        <v>306</v>
      </c>
      <c r="E759" s="1">
        <v>31606</v>
      </c>
      <c r="F759" s="15">
        <f ca="1">(TODAY()-Data_Assessment[[#This Row],[BIRTH DATE]])/365.25</f>
        <v>35.852156057494867</v>
      </c>
      <c r="G759" s="4" t="s">
        <v>355</v>
      </c>
      <c r="H759" s="5" t="s">
        <v>390</v>
      </c>
      <c r="I759" s="11">
        <v>1</v>
      </c>
      <c r="J759" s="6" t="s">
        <v>651</v>
      </c>
      <c r="K759" s="16">
        <v>3</v>
      </c>
      <c r="L759" s="10"/>
      <c r="M759" s="10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>
      <c r="A760" s="11">
        <v>759</v>
      </c>
      <c r="B760" s="11">
        <v>50031430</v>
      </c>
      <c r="C760" s="10" t="s">
        <v>231</v>
      </c>
      <c r="D760" s="10" t="s">
        <v>306</v>
      </c>
      <c r="E760" s="1">
        <v>32540</v>
      </c>
      <c r="F760" s="15">
        <f ca="1">(TODAY()-Data_Assessment[[#This Row],[BIRTH DATE]])/365.25</f>
        <v>33.295003422313485</v>
      </c>
      <c r="G760" s="4" t="s">
        <v>341</v>
      </c>
      <c r="H760" s="5" t="s">
        <v>392</v>
      </c>
      <c r="I760" s="11">
        <v>1</v>
      </c>
      <c r="J760" s="6" t="s">
        <v>393</v>
      </c>
      <c r="K760" s="16">
        <v>2</v>
      </c>
      <c r="L760" s="10"/>
      <c r="M760" s="10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>
      <c r="A761" s="11">
        <v>760</v>
      </c>
      <c r="B761" s="11">
        <v>50135185</v>
      </c>
      <c r="C761" s="10" t="s">
        <v>317</v>
      </c>
      <c r="D761" s="10" t="s">
        <v>306</v>
      </c>
      <c r="E761" s="1">
        <v>35024</v>
      </c>
      <c r="F761" s="15">
        <f ca="1">(TODAY()-Data_Assessment[[#This Row],[BIRTH DATE]])/365.25</f>
        <v>26.494182067077343</v>
      </c>
      <c r="G761" s="4" t="s">
        <v>341</v>
      </c>
      <c r="H761" s="5" t="s">
        <v>427</v>
      </c>
      <c r="I761" s="11">
        <v>1</v>
      </c>
      <c r="J761" s="6" t="s">
        <v>652</v>
      </c>
      <c r="K761" s="16">
        <v>2</v>
      </c>
      <c r="L761" s="10"/>
      <c r="M761" s="10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>
      <c r="A762" s="11">
        <v>761</v>
      </c>
      <c r="B762" s="11">
        <v>50108154</v>
      </c>
      <c r="C762" s="10" t="s">
        <v>242</v>
      </c>
      <c r="D762" s="10" t="s">
        <v>306</v>
      </c>
      <c r="E762" s="1">
        <v>34418</v>
      </c>
      <c r="F762" s="15">
        <f ca="1">(TODAY()-Data_Assessment[[#This Row],[BIRTH DATE]])/365.25</f>
        <v>28.153319644079399</v>
      </c>
      <c r="G762" s="4" t="s">
        <v>355</v>
      </c>
      <c r="H762" s="5" t="s">
        <v>358</v>
      </c>
      <c r="I762" s="11">
        <v>1</v>
      </c>
      <c r="J762" s="6" t="s">
        <v>653</v>
      </c>
      <c r="K762" s="16">
        <v>3</v>
      </c>
      <c r="L762" s="10"/>
      <c r="M762" s="10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>
      <c r="A763" s="11">
        <v>762</v>
      </c>
      <c r="B763" s="11">
        <v>50042998</v>
      </c>
      <c r="C763" s="10" t="s">
        <v>245</v>
      </c>
      <c r="D763" s="10" t="s">
        <v>306</v>
      </c>
      <c r="E763" s="1">
        <v>33967</v>
      </c>
      <c r="F763" s="15">
        <f ca="1">(TODAY()-Data_Assessment[[#This Row],[BIRTH DATE]])/365.25</f>
        <v>29.388090349075977</v>
      </c>
      <c r="G763" s="4" t="s">
        <v>355</v>
      </c>
      <c r="H763" s="5" t="s">
        <v>358</v>
      </c>
      <c r="I763" s="11">
        <v>1</v>
      </c>
      <c r="J763" s="6" t="s">
        <v>359</v>
      </c>
      <c r="K763" s="16">
        <v>3</v>
      </c>
      <c r="L763" s="10"/>
      <c r="M763" s="10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>
      <c r="A764" s="11">
        <v>763</v>
      </c>
      <c r="B764" s="11">
        <v>50037951</v>
      </c>
      <c r="C764" s="10" t="s">
        <v>249</v>
      </c>
      <c r="D764" s="10" t="s">
        <v>306</v>
      </c>
      <c r="E764" s="1">
        <v>27122</v>
      </c>
      <c r="F764" s="15">
        <f ca="1">(TODAY()-Data_Assessment[[#This Row],[BIRTH DATE]])/365.25</f>
        <v>48.128678986995212</v>
      </c>
      <c r="G764" s="4" t="s">
        <v>355</v>
      </c>
      <c r="H764" s="5" t="s">
        <v>356</v>
      </c>
      <c r="I764" s="11">
        <v>1</v>
      </c>
      <c r="J764" s="6" t="s">
        <v>654</v>
      </c>
      <c r="K764" s="16">
        <v>3</v>
      </c>
      <c r="L764" s="10"/>
      <c r="M764" s="10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>
      <c r="A765" s="11">
        <v>764</v>
      </c>
      <c r="B765" s="11">
        <v>50135193</v>
      </c>
      <c r="C765" s="10" t="s">
        <v>250</v>
      </c>
      <c r="D765" s="10" t="s">
        <v>306</v>
      </c>
      <c r="E765" s="1">
        <v>34663</v>
      </c>
      <c r="F765" s="15">
        <f ca="1">(TODAY()-Data_Assessment[[#This Row],[BIRTH DATE]])/365.25</f>
        <v>27.482546201232033</v>
      </c>
      <c r="G765" s="4" t="s">
        <v>355</v>
      </c>
      <c r="H765" s="5" t="s">
        <v>356</v>
      </c>
      <c r="I765" s="11">
        <v>1</v>
      </c>
      <c r="J765" s="6" t="s">
        <v>357</v>
      </c>
      <c r="K765" s="16">
        <v>2</v>
      </c>
      <c r="L765" s="10"/>
      <c r="M765" s="10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>
      <c r="A766" s="11">
        <v>765</v>
      </c>
      <c r="B766" s="11">
        <v>50031114</v>
      </c>
      <c r="C766" s="10" t="s">
        <v>251</v>
      </c>
      <c r="D766" s="10" t="s">
        <v>306</v>
      </c>
      <c r="E766" s="1">
        <v>26386</v>
      </c>
      <c r="F766" s="15">
        <f ca="1">(TODAY()-Data_Assessment[[#This Row],[BIRTH DATE]])/365.25</f>
        <v>50.143737166324435</v>
      </c>
      <c r="G766" s="4" t="s">
        <v>355</v>
      </c>
      <c r="H766" s="5" t="s">
        <v>526</v>
      </c>
      <c r="I766" s="11">
        <v>1</v>
      </c>
      <c r="J766" s="6" t="s">
        <v>655</v>
      </c>
      <c r="K766" s="16">
        <v>3</v>
      </c>
      <c r="L766" s="10"/>
      <c r="M766" s="10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>
      <c r="A767" s="11">
        <v>766</v>
      </c>
      <c r="B767" s="11">
        <v>50030812</v>
      </c>
      <c r="C767" s="10" t="s">
        <v>253</v>
      </c>
      <c r="D767" s="10" t="s">
        <v>306</v>
      </c>
      <c r="E767" s="1">
        <v>24709</v>
      </c>
      <c r="F767" s="15">
        <f ca="1">(TODAY()-Data_Assessment[[#This Row],[BIRTH DATE]])/365.25</f>
        <v>54.735112936344969</v>
      </c>
      <c r="G767" s="4" t="s">
        <v>355</v>
      </c>
      <c r="H767" s="5" t="s">
        <v>526</v>
      </c>
      <c r="I767" s="11">
        <v>1</v>
      </c>
      <c r="J767" s="6" t="s">
        <v>656</v>
      </c>
      <c r="K767" s="16">
        <v>2</v>
      </c>
      <c r="L767" s="10"/>
      <c r="M767" s="10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>
      <c r="A768" s="11">
        <v>767</v>
      </c>
      <c r="B768" s="11">
        <v>50030790</v>
      </c>
      <c r="C768" s="10" t="s">
        <v>254</v>
      </c>
      <c r="D768" s="10" t="s">
        <v>306</v>
      </c>
      <c r="E768" s="1">
        <v>25812</v>
      </c>
      <c r="F768" s="15">
        <f ca="1">(TODAY()-Data_Assessment[[#This Row],[BIRTH DATE]])/365.25</f>
        <v>51.715263518138265</v>
      </c>
      <c r="G768" s="4" t="s">
        <v>355</v>
      </c>
      <c r="H768" s="5" t="s">
        <v>526</v>
      </c>
      <c r="I768" s="11">
        <v>1</v>
      </c>
      <c r="J768" s="6" t="s">
        <v>656</v>
      </c>
      <c r="K768" s="16">
        <v>2</v>
      </c>
      <c r="L768" s="10"/>
      <c r="M768" s="10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>
      <c r="A769" s="11">
        <v>768</v>
      </c>
      <c r="B769" s="11">
        <v>50117625</v>
      </c>
      <c r="C769" s="10" t="s">
        <v>255</v>
      </c>
      <c r="D769" s="10" t="s">
        <v>307</v>
      </c>
      <c r="E769" s="1">
        <v>25505</v>
      </c>
      <c r="F769" s="15">
        <f ca="1">(TODAY()-Data_Assessment[[#This Row],[BIRTH DATE]])/365.25</f>
        <v>52.555783709787818</v>
      </c>
      <c r="G769" s="4" t="s">
        <v>355</v>
      </c>
      <c r="H769" s="5" t="s">
        <v>526</v>
      </c>
      <c r="I769" s="11">
        <v>1</v>
      </c>
      <c r="J769" s="6" t="s">
        <v>657</v>
      </c>
      <c r="K769" s="16">
        <v>3</v>
      </c>
      <c r="L769" s="10"/>
      <c r="M769" s="10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>
      <c r="A770" s="11">
        <v>769</v>
      </c>
      <c r="B770" s="11">
        <v>50038953</v>
      </c>
      <c r="C770" s="10" t="s">
        <v>163</v>
      </c>
      <c r="D770" s="10" t="s">
        <v>306</v>
      </c>
      <c r="E770" s="1">
        <v>27257</v>
      </c>
      <c r="F770" s="15">
        <f ca="1">(TODAY()-Data_Assessment[[#This Row],[BIRTH DATE]])/365.25</f>
        <v>47.759069130732378</v>
      </c>
      <c r="G770" s="4" t="s">
        <v>355</v>
      </c>
      <c r="H770" s="5" t="s">
        <v>378</v>
      </c>
      <c r="I770" s="11">
        <v>1</v>
      </c>
      <c r="J770" s="6" t="s">
        <v>658</v>
      </c>
      <c r="K770" s="16">
        <v>3</v>
      </c>
      <c r="L770" s="10"/>
      <c r="M770" s="10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>
      <c r="A771" s="11">
        <v>770</v>
      </c>
      <c r="B771" s="11">
        <v>50031105</v>
      </c>
      <c r="C771" s="10" t="s">
        <v>256</v>
      </c>
      <c r="D771" s="10" t="s">
        <v>306</v>
      </c>
      <c r="E771" s="1">
        <v>29186</v>
      </c>
      <c r="F771" s="15">
        <f ca="1">(TODAY()-Data_Assessment[[#This Row],[BIRTH DATE]])/365.25</f>
        <v>42.477754962354553</v>
      </c>
      <c r="G771" s="4" t="s">
        <v>355</v>
      </c>
      <c r="H771" s="5" t="s">
        <v>397</v>
      </c>
      <c r="I771" s="11">
        <v>1</v>
      </c>
      <c r="J771" s="6" t="s">
        <v>437</v>
      </c>
      <c r="K771" s="16">
        <v>3</v>
      </c>
      <c r="L771" s="10"/>
      <c r="M771" s="10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>
      <c r="A772" s="11">
        <v>771</v>
      </c>
      <c r="B772" s="11">
        <v>50040469</v>
      </c>
      <c r="C772" s="10" t="s">
        <v>257</v>
      </c>
      <c r="D772" s="10" t="s">
        <v>306</v>
      </c>
      <c r="E772" s="1">
        <v>32185</v>
      </c>
      <c r="F772" s="15">
        <f ca="1">(TODAY()-Data_Assessment[[#This Row],[BIRTH DATE]])/365.25</f>
        <v>34.266940451745377</v>
      </c>
      <c r="G772" s="4" t="s">
        <v>355</v>
      </c>
      <c r="H772" s="5" t="s">
        <v>397</v>
      </c>
      <c r="I772" s="11">
        <v>1</v>
      </c>
      <c r="J772" s="6" t="s">
        <v>659</v>
      </c>
      <c r="K772" s="16">
        <v>3</v>
      </c>
      <c r="L772" s="10"/>
      <c r="M772" s="10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>
      <c r="A773" s="11">
        <v>772</v>
      </c>
      <c r="B773" s="11">
        <v>50051183</v>
      </c>
      <c r="C773" s="10" t="s">
        <v>260</v>
      </c>
      <c r="D773" s="10" t="s">
        <v>306</v>
      </c>
      <c r="E773" s="1">
        <v>33792</v>
      </c>
      <c r="F773" s="15">
        <f ca="1">(TODAY()-Data_Assessment[[#This Row],[BIRTH DATE]])/365.25</f>
        <v>29.867214236824093</v>
      </c>
      <c r="G773" s="4" t="s">
        <v>355</v>
      </c>
      <c r="H773" s="5" t="s">
        <v>411</v>
      </c>
      <c r="I773" s="11">
        <v>1</v>
      </c>
      <c r="J773" s="6" t="s">
        <v>660</v>
      </c>
      <c r="K773" s="16">
        <v>3</v>
      </c>
      <c r="L773" s="10"/>
      <c r="M773" s="10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>
      <c r="A774" s="11">
        <v>773</v>
      </c>
      <c r="B774" s="11">
        <v>50030764</v>
      </c>
      <c r="C774" s="10" t="s">
        <v>263</v>
      </c>
      <c r="D774" s="10" t="s">
        <v>306</v>
      </c>
      <c r="E774" s="1">
        <v>25397</v>
      </c>
      <c r="F774" s="15">
        <f ca="1">(TODAY()-Data_Assessment[[#This Row],[BIRTH DATE]])/365.25</f>
        <v>52.851471594798085</v>
      </c>
      <c r="G774" s="4" t="s">
        <v>355</v>
      </c>
      <c r="H774" s="5" t="s">
        <v>411</v>
      </c>
      <c r="I774" s="11">
        <v>1</v>
      </c>
      <c r="J774" s="6" t="s">
        <v>661</v>
      </c>
      <c r="K774" s="16">
        <v>3</v>
      </c>
      <c r="L774" s="10"/>
      <c r="M774" s="10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>
      <c r="A775" s="11">
        <v>774</v>
      </c>
      <c r="B775" s="11">
        <v>50030810</v>
      </c>
      <c r="C775" s="10" t="s">
        <v>264</v>
      </c>
      <c r="D775" s="10" t="s">
        <v>306</v>
      </c>
      <c r="E775" s="1">
        <v>32329</v>
      </c>
      <c r="F775" s="15">
        <f ca="1">(TODAY()-Data_Assessment[[#This Row],[BIRTH DATE]])/365.25</f>
        <v>33.872689938398359</v>
      </c>
      <c r="G775" s="4" t="s">
        <v>355</v>
      </c>
      <c r="H775" s="5" t="s">
        <v>411</v>
      </c>
      <c r="I775" s="11">
        <v>1</v>
      </c>
      <c r="J775" s="6" t="s">
        <v>412</v>
      </c>
      <c r="K775" s="16">
        <v>3</v>
      </c>
      <c r="L775" s="10"/>
      <c r="M775" s="10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>
      <c r="A776" s="11">
        <v>775</v>
      </c>
      <c r="B776" s="11">
        <v>50051190</v>
      </c>
      <c r="C776" s="10" t="s">
        <v>265</v>
      </c>
      <c r="D776" s="10" t="s">
        <v>306</v>
      </c>
      <c r="E776" s="1">
        <v>34197</v>
      </c>
      <c r="F776" s="15">
        <f ca="1">(TODAY()-Data_Assessment[[#This Row],[BIRTH DATE]])/365.25</f>
        <v>28.758384668035593</v>
      </c>
      <c r="G776" s="4" t="s">
        <v>355</v>
      </c>
      <c r="H776" s="5" t="s">
        <v>411</v>
      </c>
      <c r="I776" s="11">
        <v>1</v>
      </c>
      <c r="J776" s="6" t="s">
        <v>412</v>
      </c>
      <c r="K776" s="16">
        <v>3</v>
      </c>
      <c r="L776" s="10"/>
      <c r="M776" s="10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>
      <c r="A777" s="11">
        <v>776</v>
      </c>
      <c r="B777" s="11">
        <v>50031284</v>
      </c>
      <c r="C777" s="10" t="s">
        <v>267</v>
      </c>
      <c r="D777" s="10" t="s">
        <v>306</v>
      </c>
      <c r="E777" s="1">
        <v>26685</v>
      </c>
      <c r="F777" s="15">
        <f ca="1">(TODAY()-Data_Assessment[[#This Row],[BIRTH DATE]])/365.25</f>
        <v>49.325119780971939</v>
      </c>
      <c r="G777" s="4" t="s">
        <v>355</v>
      </c>
      <c r="H777" s="5" t="s">
        <v>381</v>
      </c>
      <c r="I777" s="11">
        <v>1</v>
      </c>
      <c r="J777" s="6" t="s">
        <v>662</v>
      </c>
      <c r="K777" s="16">
        <v>2</v>
      </c>
      <c r="L777" s="10"/>
      <c r="M777" s="10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>
      <c r="A778" s="11">
        <v>777</v>
      </c>
      <c r="B778" s="11">
        <v>50051375</v>
      </c>
      <c r="C778" s="10" t="s">
        <v>272</v>
      </c>
      <c r="D778" s="10" t="s">
        <v>306</v>
      </c>
      <c r="E778" s="1">
        <v>30557</v>
      </c>
      <c r="F778" s="15">
        <f ca="1">(TODAY()-Data_Assessment[[#This Row],[BIRTH DATE]])/365.25</f>
        <v>38.724161533196444</v>
      </c>
      <c r="G778" s="4" t="s">
        <v>367</v>
      </c>
      <c r="H778" s="5" t="s">
        <v>383</v>
      </c>
      <c r="I778" s="11">
        <v>2</v>
      </c>
      <c r="J778" s="6" t="s">
        <v>663</v>
      </c>
      <c r="K778" s="16">
        <v>3</v>
      </c>
      <c r="L778" s="10"/>
      <c r="M778" s="10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>
      <c r="A779" s="11">
        <v>778</v>
      </c>
      <c r="B779" s="11">
        <v>50031365</v>
      </c>
      <c r="C779" s="10" t="s">
        <v>279</v>
      </c>
      <c r="D779" s="10" t="s">
        <v>307</v>
      </c>
      <c r="E779" s="1">
        <v>27638</v>
      </c>
      <c r="F779" s="15">
        <f ca="1">(TODAY()-Data_Assessment[[#This Row],[BIRTH DATE]])/365.25</f>
        <v>46.715947980835047</v>
      </c>
      <c r="G779" s="4" t="s">
        <v>367</v>
      </c>
      <c r="H779" s="5" t="s">
        <v>544</v>
      </c>
      <c r="I779" s="11">
        <v>2</v>
      </c>
      <c r="J779" s="6" t="s">
        <v>584</v>
      </c>
      <c r="K779" s="16">
        <v>4</v>
      </c>
      <c r="L779" s="10"/>
      <c r="M779" s="10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>
      <c r="A780" s="11">
        <v>779</v>
      </c>
      <c r="B780" s="11">
        <v>50031303</v>
      </c>
      <c r="C780" s="10" t="s">
        <v>314</v>
      </c>
      <c r="D780" s="10" t="s">
        <v>306</v>
      </c>
      <c r="E780" s="1">
        <v>32766</v>
      </c>
      <c r="F780" s="15">
        <f ca="1">(TODAY()-Data_Assessment[[#This Row],[BIRTH DATE]])/365.25</f>
        <v>32.676249144421632</v>
      </c>
      <c r="G780" s="4" t="s">
        <v>367</v>
      </c>
      <c r="H780" s="5" t="s">
        <v>544</v>
      </c>
      <c r="I780" s="11">
        <v>2</v>
      </c>
      <c r="J780" s="6" t="s">
        <v>664</v>
      </c>
      <c r="K780" s="16">
        <v>2</v>
      </c>
      <c r="L780" s="10"/>
      <c r="M780" s="10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>
      <c r="A781" s="11">
        <v>780</v>
      </c>
      <c r="B781" s="11">
        <v>50039327</v>
      </c>
      <c r="C781" s="10" t="s">
        <v>284</v>
      </c>
      <c r="D781" s="10" t="s">
        <v>306</v>
      </c>
      <c r="E781" s="1">
        <v>32568</v>
      </c>
      <c r="F781" s="15">
        <f ca="1">(TODAY()-Data_Assessment[[#This Row],[BIRTH DATE]])/365.25</f>
        <v>33.218343600273784</v>
      </c>
      <c r="G781" s="4" t="s">
        <v>360</v>
      </c>
      <c r="H781" s="5" t="s">
        <v>548</v>
      </c>
      <c r="I781" s="11">
        <v>4</v>
      </c>
      <c r="J781" s="6" t="s">
        <v>665</v>
      </c>
      <c r="K781" s="16">
        <v>2</v>
      </c>
      <c r="L781" s="10"/>
      <c r="M781" s="10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>
      <c r="A782" s="11">
        <v>781</v>
      </c>
      <c r="B782" s="11">
        <v>50051374</v>
      </c>
      <c r="C782" s="10" t="s">
        <v>313</v>
      </c>
      <c r="D782" s="10" t="s">
        <v>306</v>
      </c>
      <c r="E782" s="1">
        <v>29854</v>
      </c>
      <c r="F782" s="15">
        <f ca="1">(TODAY()-Data_Assessment[[#This Row],[BIRTH DATE]])/365.25</f>
        <v>40.648870636550306</v>
      </c>
      <c r="G782" s="4" t="s">
        <v>360</v>
      </c>
      <c r="H782" s="5" t="s">
        <v>548</v>
      </c>
      <c r="I782" s="11">
        <v>4</v>
      </c>
      <c r="J782" s="6" t="s">
        <v>665</v>
      </c>
      <c r="K782" s="16">
        <v>2</v>
      </c>
      <c r="L782" s="10"/>
      <c r="M782" s="10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>
      <c r="A783" s="11">
        <v>782</v>
      </c>
      <c r="B783" s="11">
        <v>50037950</v>
      </c>
      <c r="C783" s="10" t="s">
        <v>287</v>
      </c>
      <c r="D783" s="10" t="s">
        <v>306</v>
      </c>
      <c r="E783" s="1">
        <v>27634</v>
      </c>
      <c r="F783" s="15">
        <f ca="1">(TODAY()-Data_Assessment[[#This Row],[BIRTH DATE]])/365.25</f>
        <v>46.726899383983572</v>
      </c>
      <c r="G783" s="4" t="s">
        <v>380</v>
      </c>
      <c r="H783" s="5" t="s">
        <v>405</v>
      </c>
      <c r="I783" s="11">
        <v>2</v>
      </c>
      <c r="J783" s="6" t="s">
        <v>666</v>
      </c>
      <c r="K783" s="16">
        <v>3</v>
      </c>
      <c r="L783" s="10"/>
      <c r="M783" s="10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>
      <c r="A784" s="11">
        <v>783</v>
      </c>
      <c r="B784" s="11">
        <v>50031305</v>
      </c>
      <c r="C784" s="10" t="s">
        <v>288</v>
      </c>
      <c r="D784" s="10" t="s">
        <v>306</v>
      </c>
      <c r="E784" s="1">
        <v>31513</v>
      </c>
      <c r="F784" s="15">
        <f ca="1">(TODAY()-Data_Assessment[[#This Row],[BIRTH DATE]])/365.25</f>
        <v>36.106776180698155</v>
      </c>
      <c r="G784" s="4" t="s">
        <v>380</v>
      </c>
      <c r="H784" s="5" t="s">
        <v>405</v>
      </c>
      <c r="I784" s="11">
        <v>2</v>
      </c>
      <c r="J784" s="6" t="s">
        <v>406</v>
      </c>
      <c r="K784" s="16">
        <v>3</v>
      </c>
      <c r="L784" s="10"/>
      <c r="M784" s="10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>
      <c r="A785" s="11">
        <v>784</v>
      </c>
      <c r="B785" s="11">
        <v>50146751</v>
      </c>
      <c r="C785" s="10" t="s">
        <v>290</v>
      </c>
      <c r="D785" s="10" t="s">
        <v>306</v>
      </c>
      <c r="E785" s="1">
        <v>35166</v>
      </c>
      <c r="F785" s="15">
        <f ca="1">(TODAY()-Data_Assessment[[#This Row],[BIRTH DATE]])/365.25</f>
        <v>26.105407255304584</v>
      </c>
      <c r="G785" s="4" t="s">
        <v>364</v>
      </c>
      <c r="H785" s="5" t="s">
        <v>553</v>
      </c>
      <c r="I785" s="11">
        <v>4</v>
      </c>
      <c r="J785" s="6" t="s">
        <v>667</v>
      </c>
      <c r="K785" s="16">
        <v>0</v>
      </c>
      <c r="L785" s="10"/>
      <c r="M785" s="10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>
      <c r="A786" s="11">
        <v>785</v>
      </c>
      <c r="B786" s="11">
        <v>50031297</v>
      </c>
      <c r="C786" s="10" t="s">
        <v>302</v>
      </c>
      <c r="D786" s="10" t="s">
        <v>306</v>
      </c>
      <c r="E786" s="1">
        <v>28322</v>
      </c>
      <c r="F786" s="15">
        <f ca="1">(TODAY()-Data_Assessment[[#This Row],[BIRTH DATE]])/365.25</f>
        <v>44.843258042436688</v>
      </c>
      <c r="G786" s="4" t="s">
        <v>380</v>
      </c>
      <c r="H786" s="5" t="s">
        <v>668</v>
      </c>
      <c r="I786" s="11">
        <v>2</v>
      </c>
      <c r="J786" s="6" t="s">
        <v>669</v>
      </c>
      <c r="K786" s="16">
        <v>4</v>
      </c>
      <c r="L786" s="10"/>
      <c r="M786" s="10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>
      <c r="A787" s="11">
        <v>786</v>
      </c>
      <c r="B787" s="11">
        <v>50031299</v>
      </c>
      <c r="C787" s="10" t="s">
        <v>303</v>
      </c>
      <c r="D787" s="10" t="s">
        <v>306</v>
      </c>
      <c r="E787" s="1">
        <v>25110</v>
      </c>
      <c r="F787" s="15">
        <f ca="1">(TODAY()-Data_Assessment[[#This Row],[BIRTH DATE]])/365.25</f>
        <v>53.637234770705</v>
      </c>
      <c r="G787" s="4" t="s">
        <v>380</v>
      </c>
      <c r="H787" s="5" t="s">
        <v>668</v>
      </c>
      <c r="I787" s="11">
        <v>2</v>
      </c>
      <c r="J787" s="6" t="s">
        <v>670</v>
      </c>
      <c r="K787" s="16">
        <v>3</v>
      </c>
      <c r="L787" s="10"/>
      <c r="M787" s="10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>
      <c r="A788" s="11">
        <v>787</v>
      </c>
      <c r="B788" s="11">
        <v>50037977</v>
      </c>
      <c r="C788" s="10" t="s">
        <v>304</v>
      </c>
      <c r="D788" s="10" t="s">
        <v>306</v>
      </c>
      <c r="E788" s="1">
        <v>32236</v>
      </c>
      <c r="F788" s="15">
        <f ca="1">(TODAY()-Data_Assessment[[#This Row],[BIRTH DATE]])/365.25</f>
        <v>34.127310061601641</v>
      </c>
      <c r="G788" s="4" t="s">
        <v>380</v>
      </c>
      <c r="H788" s="5" t="s">
        <v>668</v>
      </c>
      <c r="I788" s="11">
        <v>2</v>
      </c>
      <c r="J788" s="6" t="s">
        <v>671</v>
      </c>
      <c r="K788" s="16">
        <v>3</v>
      </c>
      <c r="L788" s="10"/>
      <c r="M788" s="10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29.25">
      <c r="A789" s="11">
        <v>788</v>
      </c>
      <c r="B789" s="11">
        <v>50108303</v>
      </c>
      <c r="C789" s="10" t="s">
        <v>180</v>
      </c>
      <c r="D789" s="10" t="s">
        <v>306</v>
      </c>
      <c r="E789" s="1">
        <v>29500</v>
      </c>
      <c r="F789" s="15">
        <f ca="1">(TODAY()-Data_Assessment[[#This Row],[BIRTH DATE]])/365.25</f>
        <v>41.618069815195071</v>
      </c>
      <c r="G789" s="4" t="s">
        <v>355</v>
      </c>
      <c r="H789" s="5" t="s">
        <v>378</v>
      </c>
      <c r="I789" s="11">
        <v>1</v>
      </c>
      <c r="J789" s="6" t="s">
        <v>672</v>
      </c>
      <c r="K789" s="16">
        <v>3</v>
      </c>
      <c r="L789" s="10"/>
      <c r="M789" s="10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>
      <c r="A790" s="11">
        <v>789</v>
      </c>
      <c r="B790" s="11">
        <v>50147161</v>
      </c>
      <c r="C790" s="10" t="s">
        <v>189</v>
      </c>
      <c r="D790" s="10" t="s">
        <v>306</v>
      </c>
      <c r="E790" s="1">
        <v>32972</v>
      </c>
      <c r="F790" s="15">
        <f ca="1">(TODAY()-Data_Assessment[[#This Row],[BIRTH DATE]])/365.25</f>
        <v>32.112251882272417</v>
      </c>
      <c r="G790" s="4" t="s">
        <v>355</v>
      </c>
      <c r="H790" s="5" t="s">
        <v>374</v>
      </c>
      <c r="I790" s="11">
        <v>1</v>
      </c>
      <c r="J790" s="6" t="s">
        <v>673</v>
      </c>
      <c r="K790" s="16">
        <v>0</v>
      </c>
      <c r="L790" s="10"/>
      <c r="M790" s="10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>
      <c r="A791" s="11">
        <v>790</v>
      </c>
      <c r="B791" s="11">
        <v>50142341</v>
      </c>
      <c r="C791" s="10" t="s">
        <v>222</v>
      </c>
      <c r="D791" s="10" t="s">
        <v>306</v>
      </c>
      <c r="E791" s="1">
        <v>35082</v>
      </c>
      <c r="F791" s="15">
        <f ca="1">(TODAY()-Data_Assessment[[#This Row],[BIRTH DATE]])/365.25</f>
        <v>26.335386721423681</v>
      </c>
      <c r="G791" s="4" t="s">
        <v>341</v>
      </c>
      <c r="H791" s="5" t="s">
        <v>396</v>
      </c>
      <c r="I791" s="11">
        <v>1</v>
      </c>
      <c r="J791" s="6" t="s">
        <v>674</v>
      </c>
      <c r="K791" s="16">
        <v>0</v>
      </c>
      <c r="L791" s="10"/>
      <c r="M791" s="10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>
      <c r="A792" s="11">
        <v>791</v>
      </c>
      <c r="B792" s="11">
        <v>50146752</v>
      </c>
      <c r="C792" s="10" t="s">
        <v>235</v>
      </c>
      <c r="D792" s="10" t="s">
        <v>306</v>
      </c>
      <c r="E792" s="1">
        <v>34849</v>
      </c>
      <c r="F792" s="15">
        <f ca="1">(TODAY()-Data_Assessment[[#This Row],[BIRTH DATE]])/365.25</f>
        <v>26.973305954825463</v>
      </c>
      <c r="G792" s="4" t="s">
        <v>341</v>
      </c>
      <c r="H792" s="5" t="s">
        <v>396</v>
      </c>
      <c r="I792" s="11">
        <v>1</v>
      </c>
      <c r="J792" s="6" t="s">
        <v>507</v>
      </c>
      <c r="K792" s="16">
        <v>0</v>
      </c>
      <c r="L792" s="10"/>
      <c r="M792" s="10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>
      <c r="A793" s="11">
        <v>792</v>
      </c>
      <c r="B793" s="11">
        <v>50142340</v>
      </c>
      <c r="C793" s="10" t="s">
        <v>274</v>
      </c>
      <c r="D793" s="10" t="s">
        <v>306</v>
      </c>
      <c r="E793" s="1">
        <v>35361</v>
      </c>
      <c r="F793" s="15">
        <f ca="1">(TODAY()-Data_Assessment[[#This Row],[BIRTH DATE]])/365.25</f>
        <v>25.571526351813826</v>
      </c>
      <c r="G793" s="4" t="s">
        <v>367</v>
      </c>
      <c r="H793" s="5" t="s">
        <v>538</v>
      </c>
      <c r="I793" s="11">
        <v>2</v>
      </c>
      <c r="J793" s="6" t="s">
        <v>675</v>
      </c>
      <c r="K793" s="16">
        <v>0</v>
      </c>
      <c r="L793" s="10"/>
      <c r="M793" s="10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>
      <c r="A794" s="11">
        <v>793</v>
      </c>
      <c r="B794" s="11">
        <v>50149194</v>
      </c>
      <c r="C794" s="10" t="s">
        <v>278</v>
      </c>
      <c r="D794" s="10" t="s">
        <v>307</v>
      </c>
      <c r="E794" s="1">
        <v>28090</v>
      </c>
      <c r="F794" s="15">
        <f ca="1">(TODAY()-Data_Assessment[[#This Row],[BIRTH DATE]])/365.25</f>
        <v>45.478439425051334</v>
      </c>
      <c r="G794" s="4" t="s">
        <v>355</v>
      </c>
      <c r="H794" s="5" t="s">
        <v>538</v>
      </c>
      <c r="I794" s="11">
        <v>1</v>
      </c>
      <c r="J794" s="6" t="s">
        <v>676</v>
      </c>
      <c r="K794" s="16">
        <v>0</v>
      </c>
      <c r="L794" s="10"/>
      <c r="M794" s="10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>
      <c r="A795" s="11">
        <v>794</v>
      </c>
      <c r="B795" s="11">
        <v>50146750</v>
      </c>
      <c r="C795" s="10" t="s">
        <v>285</v>
      </c>
      <c r="D795" s="10" t="s">
        <v>306</v>
      </c>
      <c r="E795" s="1">
        <v>35965</v>
      </c>
      <c r="F795" s="15">
        <f ca="1">(TODAY()-Data_Assessment[[#This Row],[BIRTH DATE]])/365.25</f>
        <v>23.917864476386036</v>
      </c>
      <c r="G795" s="4" t="s">
        <v>360</v>
      </c>
      <c r="H795" s="5" t="s">
        <v>548</v>
      </c>
      <c r="I795" s="11">
        <v>4</v>
      </c>
      <c r="J795" s="6" t="s">
        <v>677</v>
      </c>
      <c r="K795" s="16">
        <v>0</v>
      </c>
      <c r="L795" s="10"/>
      <c r="M795" s="10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>
      <c r="A796" s="11">
        <v>795</v>
      </c>
      <c r="B796" s="11">
        <v>50030681</v>
      </c>
      <c r="C796" s="10" t="s">
        <v>186</v>
      </c>
      <c r="D796" s="10" t="s">
        <v>306</v>
      </c>
      <c r="E796" s="1">
        <v>27280</v>
      </c>
      <c r="F796" s="15">
        <f ca="1">(TODAY()-Data_Assessment[[#This Row],[BIRTH DATE]])/365.25</f>
        <v>47.696098562628336</v>
      </c>
      <c r="G796" s="4" t="s">
        <v>355</v>
      </c>
      <c r="H796" s="5" t="s">
        <v>379</v>
      </c>
      <c r="I796" s="11">
        <v>1</v>
      </c>
      <c r="J796" s="6" t="s">
        <v>678</v>
      </c>
      <c r="K796" s="16">
        <v>3</v>
      </c>
      <c r="L796" s="10"/>
      <c r="M796" s="10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29.25">
      <c r="A797" s="11">
        <v>796</v>
      </c>
      <c r="B797" s="11">
        <v>50030709</v>
      </c>
      <c r="C797" s="10" t="s">
        <v>213</v>
      </c>
      <c r="D797" s="10" t="s">
        <v>306</v>
      </c>
      <c r="E797" s="1">
        <v>24451</v>
      </c>
      <c r="F797" s="15">
        <f ca="1">(TODAY()-Data_Assessment[[#This Row],[BIRTH DATE]])/365.25</f>
        <v>55.441478439425055</v>
      </c>
      <c r="G797" s="4" t="s">
        <v>355</v>
      </c>
      <c r="H797" s="5" t="s">
        <v>429</v>
      </c>
      <c r="I797" s="11">
        <v>1</v>
      </c>
      <c r="J797" s="6" t="s">
        <v>679</v>
      </c>
      <c r="K797" s="16">
        <v>4</v>
      </c>
      <c r="L797" s="10"/>
      <c r="M797" s="10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>
      <c r="A798" s="11">
        <v>797</v>
      </c>
      <c r="B798" s="11">
        <v>50051185</v>
      </c>
      <c r="C798" s="10" t="s">
        <v>230</v>
      </c>
      <c r="D798" s="10" t="s">
        <v>306</v>
      </c>
      <c r="E798" s="1">
        <v>34542</v>
      </c>
      <c r="F798" s="15">
        <f ca="1">(TODAY()-Data_Assessment[[#This Row],[BIRTH DATE]])/365.25</f>
        <v>27.813826146475016</v>
      </c>
      <c r="G798" s="4" t="s">
        <v>341</v>
      </c>
      <c r="H798" s="5" t="s">
        <v>392</v>
      </c>
      <c r="I798" s="11">
        <v>1</v>
      </c>
      <c r="J798" s="6" t="s">
        <v>680</v>
      </c>
      <c r="K798" s="16">
        <v>3</v>
      </c>
      <c r="L798" s="10"/>
      <c r="M798" s="10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>
      <c r="A799" s="11">
        <v>798</v>
      </c>
      <c r="B799" s="11">
        <v>50142643</v>
      </c>
      <c r="C799" s="10" t="s">
        <v>239</v>
      </c>
      <c r="D799" s="10" t="s">
        <v>306</v>
      </c>
      <c r="E799" s="1">
        <v>30209</v>
      </c>
      <c r="F799" s="15">
        <f ca="1">(TODAY()-Data_Assessment[[#This Row],[BIRTH DATE]])/365.25</f>
        <v>39.676933607118414</v>
      </c>
      <c r="G799" s="4" t="s">
        <v>341</v>
      </c>
      <c r="H799" s="5" t="s">
        <v>427</v>
      </c>
      <c r="I799" s="11">
        <v>1</v>
      </c>
      <c r="J799" s="6" t="s">
        <v>428</v>
      </c>
      <c r="K799" s="16">
        <v>3</v>
      </c>
      <c r="L799" s="10"/>
      <c r="M799" s="10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>
      <c r="A800" s="11">
        <v>799</v>
      </c>
      <c r="B800" s="11">
        <v>50031113</v>
      </c>
      <c r="C800" s="10" t="s">
        <v>258</v>
      </c>
      <c r="D800" s="10" t="s">
        <v>306</v>
      </c>
      <c r="E800" s="1">
        <v>23960</v>
      </c>
      <c r="F800" s="15">
        <f ca="1">(TODAY()-Data_Assessment[[#This Row],[BIRTH DATE]])/365.25</f>
        <v>56.785763175906915</v>
      </c>
      <c r="G800" s="4" t="s">
        <v>355</v>
      </c>
      <c r="H800" s="5" t="s">
        <v>411</v>
      </c>
      <c r="I800" s="11">
        <v>1</v>
      </c>
      <c r="J800" s="6" t="s">
        <v>681</v>
      </c>
      <c r="K800" s="16">
        <v>3</v>
      </c>
      <c r="L800" s="10"/>
      <c r="M800" s="10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>
      <c r="A801" s="11">
        <v>800</v>
      </c>
      <c r="B801" s="11">
        <v>50108174</v>
      </c>
      <c r="C801" s="10" t="s">
        <v>271</v>
      </c>
      <c r="D801" s="10" t="s">
        <v>306</v>
      </c>
      <c r="E801" s="1">
        <v>34197</v>
      </c>
      <c r="F801" s="15">
        <f ca="1">(TODAY()-Data_Assessment[[#This Row],[BIRTH DATE]])/365.25</f>
        <v>28.758384668035593</v>
      </c>
      <c r="G801" s="4" t="s">
        <v>355</v>
      </c>
      <c r="H801" s="5" t="s">
        <v>372</v>
      </c>
      <c r="I801" s="11">
        <v>1</v>
      </c>
      <c r="J801" s="6" t="s">
        <v>373</v>
      </c>
      <c r="K801" s="16">
        <v>2</v>
      </c>
      <c r="L801" s="10"/>
      <c r="M801" s="10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29.25">
      <c r="A802" s="11">
        <v>801</v>
      </c>
      <c r="B802" s="11">
        <v>50031519</v>
      </c>
      <c r="C802" s="10" t="s">
        <v>291</v>
      </c>
      <c r="D802" s="10" t="s">
        <v>306</v>
      </c>
      <c r="E802" s="1">
        <v>25592</v>
      </c>
      <c r="F802" s="15">
        <f ca="1">(TODAY()-Data_Assessment[[#This Row],[BIRTH DATE]])/365.25</f>
        <v>52.317590691307323</v>
      </c>
      <c r="G802" s="4" t="s">
        <v>341</v>
      </c>
      <c r="H802" s="5" t="s">
        <v>382</v>
      </c>
      <c r="I802" s="11">
        <v>1</v>
      </c>
      <c r="J802" s="6" t="s">
        <v>682</v>
      </c>
      <c r="K802" s="16">
        <v>3</v>
      </c>
      <c r="L802" s="10"/>
      <c r="M802" s="10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>
      <c r="A803" s="11">
        <v>802</v>
      </c>
      <c r="B803" s="11">
        <v>50030643</v>
      </c>
      <c r="C803" s="10" t="s">
        <v>292</v>
      </c>
      <c r="D803" s="10" t="s">
        <v>306</v>
      </c>
      <c r="E803" s="1">
        <v>29619</v>
      </c>
      <c r="F803" s="15">
        <f ca="1">(TODAY()-Data_Assessment[[#This Row],[BIRTH DATE]])/365.25</f>
        <v>41.29226557152635</v>
      </c>
      <c r="G803" s="4" t="s">
        <v>377</v>
      </c>
      <c r="H803" s="5" t="s">
        <v>390</v>
      </c>
      <c r="I803" s="11">
        <v>1</v>
      </c>
      <c r="J803" s="6" t="s">
        <v>683</v>
      </c>
      <c r="K803" s="16">
        <v>3</v>
      </c>
      <c r="L803" s="10"/>
      <c r="M803" s="10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>
      <c r="A804" s="11">
        <v>803</v>
      </c>
      <c r="B804" s="11">
        <v>50102452</v>
      </c>
      <c r="C804" s="10" t="s">
        <v>293</v>
      </c>
      <c r="D804" s="10" t="s">
        <v>306</v>
      </c>
      <c r="E804" s="1">
        <v>32618</v>
      </c>
      <c r="F804" s="15">
        <f ca="1">(TODAY()-Data_Assessment[[#This Row],[BIRTH DATE]])/365.25</f>
        <v>33.081451060917182</v>
      </c>
      <c r="G804" s="4" t="s">
        <v>355</v>
      </c>
      <c r="H804" s="5" t="s">
        <v>390</v>
      </c>
      <c r="I804" s="11">
        <v>1</v>
      </c>
      <c r="J804" s="6" t="s">
        <v>391</v>
      </c>
      <c r="K804" s="16">
        <v>4</v>
      </c>
      <c r="L804" s="10"/>
      <c r="M804" s="10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>
      <c r="A805" s="11">
        <v>804</v>
      </c>
      <c r="B805" s="11">
        <v>50031133</v>
      </c>
      <c r="C805" s="10" t="s">
        <v>294</v>
      </c>
      <c r="D805" s="10" t="s">
        <v>306</v>
      </c>
      <c r="E805" s="1">
        <v>29749</v>
      </c>
      <c r="F805" s="15">
        <f ca="1">(TODAY()-Data_Assessment[[#This Row],[BIRTH DATE]])/365.25</f>
        <v>40.936344969199176</v>
      </c>
      <c r="G805" s="4" t="s">
        <v>341</v>
      </c>
      <c r="H805" s="5" t="s">
        <v>382</v>
      </c>
      <c r="I805" s="11">
        <v>1</v>
      </c>
      <c r="J805" s="6" t="s">
        <v>684</v>
      </c>
      <c r="K805" s="16">
        <v>3</v>
      </c>
      <c r="L805" s="10"/>
      <c r="M805" s="10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>
      <c r="A806" s="11">
        <v>805</v>
      </c>
      <c r="B806" s="11">
        <v>50031134</v>
      </c>
      <c r="C806" s="10" t="s">
        <v>295</v>
      </c>
      <c r="D806" s="10" t="s">
        <v>307</v>
      </c>
      <c r="E806" s="1">
        <v>30954</v>
      </c>
      <c r="F806" s="15">
        <f ca="1">(TODAY()-Data_Assessment[[#This Row],[BIRTH DATE]])/365.25</f>
        <v>37.637234770705</v>
      </c>
      <c r="G806" s="4" t="s">
        <v>341</v>
      </c>
      <c r="H806" s="5" t="s">
        <v>382</v>
      </c>
      <c r="I806" s="11">
        <v>1</v>
      </c>
      <c r="J806" s="6" t="s">
        <v>685</v>
      </c>
      <c r="K806" s="16">
        <v>3</v>
      </c>
      <c r="L806" s="10"/>
      <c r="M806" s="10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>
      <c r="A807" s="11">
        <v>806</v>
      </c>
      <c r="B807" s="11">
        <v>50030642</v>
      </c>
      <c r="C807" s="10" t="s">
        <v>296</v>
      </c>
      <c r="D807" s="10" t="s">
        <v>307</v>
      </c>
      <c r="E807" s="1">
        <v>25852</v>
      </c>
      <c r="F807" s="15">
        <f ca="1">(TODAY()-Data_Assessment[[#This Row],[BIRTH DATE]])/365.25</f>
        <v>51.605749486652975</v>
      </c>
      <c r="G807" s="4" t="s">
        <v>341</v>
      </c>
      <c r="H807" s="5" t="s">
        <v>382</v>
      </c>
      <c r="I807" s="11">
        <v>1</v>
      </c>
      <c r="J807" s="6" t="s">
        <v>686</v>
      </c>
      <c r="K807" s="16">
        <v>3</v>
      </c>
      <c r="L807" s="10"/>
      <c r="M807" s="10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29.25">
      <c r="A808" s="11">
        <v>807</v>
      </c>
      <c r="B808" s="11">
        <v>50031146</v>
      </c>
      <c r="C808" s="10" t="s">
        <v>297</v>
      </c>
      <c r="D808" s="10" t="s">
        <v>306</v>
      </c>
      <c r="E808" s="1">
        <v>29236</v>
      </c>
      <c r="F808" s="15">
        <f ca="1">(TODAY()-Data_Assessment[[#This Row],[BIRTH DATE]])/365.25</f>
        <v>42.340862422997944</v>
      </c>
      <c r="G808" s="4" t="s">
        <v>341</v>
      </c>
      <c r="H808" s="5" t="s">
        <v>382</v>
      </c>
      <c r="I808" s="11">
        <v>1</v>
      </c>
      <c r="J808" s="6" t="s">
        <v>687</v>
      </c>
      <c r="K808" s="16">
        <v>3</v>
      </c>
      <c r="L808" s="10"/>
      <c r="M808" s="10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>
      <c r="A809" s="11">
        <v>808</v>
      </c>
      <c r="B809" s="11">
        <v>50031155</v>
      </c>
      <c r="C809" s="10" t="s">
        <v>298</v>
      </c>
      <c r="D809" s="10" t="s">
        <v>306</v>
      </c>
      <c r="E809" s="1">
        <v>26209</v>
      </c>
      <c r="F809" s="15">
        <f ca="1">(TODAY()-Data_Assessment[[#This Row],[BIRTH DATE]])/365.25</f>
        <v>50.628336755646821</v>
      </c>
      <c r="G809" s="4" t="s">
        <v>341</v>
      </c>
      <c r="H809" s="5" t="s">
        <v>382</v>
      </c>
      <c r="I809" s="11">
        <v>1</v>
      </c>
      <c r="J809" s="6" t="s">
        <v>688</v>
      </c>
      <c r="K809" s="16">
        <v>2</v>
      </c>
      <c r="L809" s="10"/>
      <c r="M809" s="10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>
      <c r="A810" s="11">
        <v>809</v>
      </c>
      <c r="B810" s="11">
        <v>50031128</v>
      </c>
      <c r="C810" s="10" t="s">
        <v>299</v>
      </c>
      <c r="D810" s="10" t="s">
        <v>306</v>
      </c>
      <c r="E810" s="1">
        <v>31001</v>
      </c>
      <c r="F810" s="15">
        <f ca="1">(TODAY()-Data_Assessment[[#This Row],[BIRTH DATE]])/365.25</f>
        <v>37.508555783709788</v>
      </c>
      <c r="G810" s="4" t="s">
        <v>341</v>
      </c>
      <c r="H810" s="5" t="s">
        <v>382</v>
      </c>
      <c r="I810" s="11">
        <v>1</v>
      </c>
      <c r="J810" s="6" t="s">
        <v>689</v>
      </c>
      <c r="K810" s="16">
        <v>3</v>
      </c>
      <c r="L810" s="10"/>
      <c r="M810" s="10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>
      <c r="A811" s="11">
        <v>810</v>
      </c>
      <c r="B811" s="11">
        <v>50047094</v>
      </c>
      <c r="C811" s="10" t="s">
        <v>300</v>
      </c>
      <c r="D811" s="10" t="s">
        <v>306</v>
      </c>
      <c r="E811" s="1">
        <v>26859</v>
      </c>
      <c r="F811" s="15">
        <f ca="1">(TODAY()-Data_Assessment[[#This Row],[BIRTH DATE]])/365.25</f>
        <v>48.84873374401095</v>
      </c>
      <c r="G811" s="4" t="s">
        <v>341</v>
      </c>
      <c r="H811" s="5" t="s">
        <v>382</v>
      </c>
      <c r="I811" s="11">
        <v>1</v>
      </c>
      <c r="J811" s="6" t="s">
        <v>689</v>
      </c>
      <c r="K811" s="16">
        <v>2</v>
      </c>
      <c r="L811" s="10"/>
      <c r="M811" s="10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29.25">
      <c r="A812" s="11">
        <v>811</v>
      </c>
      <c r="B812" s="11">
        <v>50044761</v>
      </c>
      <c r="C812" s="10" t="s">
        <v>301</v>
      </c>
      <c r="D812" s="10" t="s">
        <v>306</v>
      </c>
      <c r="E812" s="1">
        <v>32937</v>
      </c>
      <c r="F812" s="15">
        <f ca="1">(TODAY()-Data_Assessment[[#This Row],[BIRTH DATE]])/365.25</f>
        <v>32.208076659822041</v>
      </c>
      <c r="G812" s="4" t="s">
        <v>367</v>
      </c>
      <c r="H812" s="5" t="s">
        <v>690</v>
      </c>
      <c r="I812" s="11">
        <v>2</v>
      </c>
      <c r="J812" s="6" t="s">
        <v>691</v>
      </c>
      <c r="K812" s="16">
        <v>3</v>
      </c>
      <c r="L812" s="10"/>
      <c r="M812" s="10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29.25">
      <c r="A813" s="11">
        <v>812</v>
      </c>
      <c r="B813" s="11">
        <v>50031440</v>
      </c>
      <c r="C813" s="10" t="s">
        <v>305</v>
      </c>
      <c r="D813" s="10" t="s">
        <v>306</v>
      </c>
      <c r="E813" s="1">
        <v>33542</v>
      </c>
      <c r="F813" s="15">
        <f ca="1">(TODAY()-Data_Assessment[[#This Row],[BIRTH DATE]])/365.25</f>
        <v>30.551676933607119</v>
      </c>
      <c r="G813" s="4" t="s">
        <v>692</v>
      </c>
      <c r="H813" s="5" t="s">
        <v>379</v>
      </c>
      <c r="I813" s="11">
        <v>1</v>
      </c>
      <c r="J813" s="6" t="s">
        <v>693</v>
      </c>
      <c r="K813" s="16">
        <v>3</v>
      </c>
      <c r="L813" s="10"/>
      <c r="M813" s="10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29.25">
      <c r="A814" s="11">
        <v>813</v>
      </c>
      <c r="B814" s="11">
        <v>50134928</v>
      </c>
      <c r="C814" s="10" t="s">
        <v>694</v>
      </c>
      <c r="D814" s="10"/>
      <c r="E814" s="1">
        <v>25447</v>
      </c>
      <c r="F814" s="15">
        <f ca="1">(TODAY()-Data_Assessment[[#This Row],[BIRTH DATE]])/365.25</f>
        <v>52.714579055441476</v>
      </c>
      <c r="G814" s="4" t="s">
        <v>355</v>
      </c>
      <c r="H814" s="5" t="s">
        <v>378</v>
      </c>
      <c r="I814" s="11">
        <v>1</v>
      </c>
      <c r="J814" s="6" t="s">
        <v>695</v>
      </c>
      <c r="K814" s="16">
        <v>3</v>
      </c>
      <c r="L814" s="10"/>
      <c r="M814" s="10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29.25">
      <c r="A815" s="11">
        <v>814</v>
      </c>
      <c r="B815" s="11">
        <v>50031409</v>
      </c>
      <c r="C815" s="10" t="s">
        <v>696</v>
      </c>
      <c r="D815" s="10"/>
      <c r="E815" s="1">
        <v>24932</v>
      </c>
      <c r="F815" s="15">
        <f ca="1">(TODAY()-Data_Assessment[[#This Row],[BIRTH DATE]])/365.25</f>
        <v>54.124572210814513</v>
      </c>
      <c r="G815" s="4" t="s">
        <v>377</v>
      </c>
      <c r="H815" s="5" t="s">
        <v>378</v>
      </c>
      <c r="I815" s="11">
        <v>1</v>
      </c>
      <c r="J815" s="6" t="s">
        <v>386</v>
      </c>
      <c r="K815" s="16">
        <v>3</v>
      </c>
      <c r="L815" s="10"/>
      <c r="M815" s="10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>
      <c r="A816" s="11">
        <v>815</v>
      </c>
      <c r="B816" s="11">
        <v>50031353</v>
      </c>
      <c r="C816" s="10" t="s">
        <v>697</v>
      </c>
      <c r="D816" s="10"/>
      <c r="E816" s="1">
        <v>25353</v>
      </c>
      <c r="F816" s="15">
        <f ca="1">(TODAY()-Data_Assessment[[#This Row],[BIRTH DATE]])/365.25</f>
        <v>52.971937029431899</v>
      </c>
      <c r="G816" s="4" t="s">
        <v>341</v>
      </c>
      <c r="H816" s="5" t="s">
        <v>382</v>
      </c>
      <c r="I816" s="11">
        <v>1</v>
      </c>
      <c r="J816" s="6" t="s">
        <v>389</v>
      </c>
      <c r="K816" s="16">
        <v>2</v>
      </c>
      <c r="L816" s="10"/>
      <c r="M816" s="10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</sheetData>
  <sheetProtection selectLockedCells="1" selectUnlockedCells="1"/>
  <phoneticPr fontId="39" type="noConversion"/>
  <pageMargins left="0.7" right="0.7" top="0.75" bottom="0.75" header="0.3" footer="0.3"/>
  <pageSetup paperSize="9" scale="10" firstPageNumber="0" orientation="portrait" horizontalDpi="300" verticalDpi="300" r:id="rId1"/>
  <headerFooter alignWithMargins="0"/>
  <rowBreaks count="3" manualBreakCount="3">
    <brk id="64" max="16383" man="1"/>
    <brk id="143" min="4" max="35" man="1"/>
    <brk id="236" min="4" max="35" man="1"/>
  </row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7" tint="0.79998168889431442"/>
  </sheetPr>
  <dimension ref="A1:T53"/>
  <sheetViews>
    <sheetView view="pageBreakPreview" zoomScale="85" zoomScaleNormal="85" zoomScaleSheetLayoutView="85" workbookViewId="0">
      <selection activeCell="H20" sqref="H20"/>
    </sheetView>
  </sheetViews>
  <sheetFormatPr defaultColWidth="9.140625" defaultRowHeight="14.25"/>
  <cols>
    <col min="1" max="1" width="7.7109375" style="10" bestFit="1" customWidth="1"/>
    <col min="2" max="2" width="39.7109375" style="10" bestFit="1" customWidth="1"/>
    <col min="3" max="3" width="8.85546875" style="11" bestFit="1" customWidth="1"/>
    <col min="4" max="4" width="10.28515625" style="11" bestFit="1" customWidth="1"/>
    <col min="5" max="5" width="11" style="11" bestFit="1" customWidth="1"/>
    <col min="6" max="6" width="11.140625" style="10" customWidth="1"/>
    <col min="7" max="7" width="9.28515625" style="10" bestFit="1" customWidth="1"/>
    <col min="8" max="8" width="16.42578125" style="10" customWidth="1"/>
    <col min="9" max="9" width="12.42578125" style="10" customWidth="1"/>
    <col min="10" max="10" width="9.140625" style="10" customWidth="1"/>
    <col min="11" max="20" width="9.140625" style="10" hidden="1" customWidth="1"/>
    <col min="21" max="16384" width="9.140625" style="10"/>
  </cols>
  <sheetData>
    <row r="1" spans="1:9">
      <c r="A1" s="9"/>
      <c r="B1" s="153" t="s">
        <v>709</v>
      </c>
      <c r="C1" s="154" t="str">
        <f>INDEX(Data_Assessment[POSITION],MATCH(Dashboard!$D$5,Data_Assessment[EMPLOYEE ID],0))</f>
        <v>HR Unit NS Manager Medan BO</v>
      </c>
      <c r="D1" s="154"/>
      <c r="E1" s="154"/>
      <c r="F1" s="153"/>
      <c r="G1" s="155"/>
    </row>
    <row r="3" spans="1:9" s="158" customFormat="1">
      <c r="A3" s="156" t="s">
        <v>6</v>
      </c>
      <c r="B3" s="156" t="s">
        <v>7</v>
      </c>
      <c r="C3" s="157" t="s">
        <v>10</v>
      </c>
      <c r="D3" s="157" t="s">
        <v>732</v>
      </c>
      <c r="E3" s="157" t="s">
        <v>751</v>
      </c>
      <c r="F3" s="157" t="s">
        <v>311</v>
      </c>
      <c r="H3" s="249" t="s">
        <v>906</v>
      </c>
      <c r="I3" s="249" t="s">
        <v>907</v>
      </c>
    </row>
    <row r="4" spans="1:9">
      <c r="A4" s="9">
        <v>1</v>
      </c>
      <c r="B4" s="9" t="str">
        <f>'Std Dimensi Potensi'!B2</f>
        <v xml:space="preserve">KEPERCAYAAN DIRI </v>
      </c>
      <c r="C4" s="11">
        <f>IFERROR(INDEX(Data_Assessment[],MATCH(Dashboard!$D$5,Data_Assessment[EMPLOYEE ID],0),MATCH($B4,Data_Assessment[#Headers],0)),"")</f>
        <v>5</v>
      </c>
      <c r="D4" s="11">
        <f>INDEX(STD_Pot[STD SKOR],MATCH(Analisis_Pot[[#This Row],[Dimensi]],STD_Pot[DIMENSI],0))</f>
        <v>7</v>
      </c>
      <c r="E4" s="159">
        <f t="shared" ref="E4:E15" si="0">C4/D4</f>
        <v>0.7142857142857143</v>
      </c>
      <c r="F4" s="159">
        <f t="shared" ref="F4:F13" si="1">C4/C4</f>
        <v>1</v>
      </c>
      <c r="H4" s="247" t="s">
        <v>852</v>
      </c>
      <c r="I4" s="247" t="s">
        <v>851</v>
      </c>
    </row>
    <row r="5" spans="1:9">
      <c r="A5" s="9">
        <v>2</v>
      </c>
      <c r="B5" s="9" t="str">
        <f>'Std Dimensi Potensi'!B3</f>
        <v>INTEGRITY</v>
      </c>
      <c r="C5" s="11">
        <f>IFERROR(INDEX(Data_Assessment[],MATCH(Dashboard!$D$5,Data_Assessment[EMPLOYEE ID],0),MATCH($B5,Data_Assessment[#Headers],0)),"")</f>
        <v>5</v>
      </c>
      <c r="D5" s="11">
        <f>INDEX(STD_Pot[STD SKOR],MATCH(Analisis_Pot[[#This Row],[Dimensi]],STD_Pot[DIMENSI],0))</f>
        <v>7</v>
      </c>
      <c r="E5" s="159">
        <f t="shared" si="0"/>
        <v>0.7142857142857143</v>
      </c>
      <c r="F5" s="159">
        <f t="shared" si="1"/>
        <v>1</v>
      </c>
      <c r="H5" s="247" t="s">
        <v>853</v>
      </c>
      <c r="I5" s="247" t="s">
        <v>857</v>
      </c>
    </row>
    <row r="6" spans="1:9">
      <c r="A6" s="9">
        <v>3</v>
      </c>
      <c r="B6" s="9" t="str">
        <f>'Std Dimensi Potensi'!B4</f>
        <v>INTERPERSONAL &amp; COLLABORATION</v>
      </c>
      <c r="C6" s="11">
        <f>IFERROR(INDEX(Data_Assessment[],MATCH(Dashboard!$D$5,Data_Assessment[EMPLOYEE ID],0),MATCH($B6,Data_Assessment[#Headers],0)),"")</f>
        <v>6</v>
      </c>
      <c r="D6" s="11">
        <f>INDEX(STD_Pot[STD SKOR],MATCH(Analisis_Pot[[#This Row],[Dimensi]],STD_Pot[DIMENSI],0))</f>
        <v>7</v>
      </c>
      <c r="E6" s="159">
        <f t="shared" si="0"/>
        <v>0.8571428571428571</v>
      </c>
      <c r="F6" s="159">
        <f t="shared" si="1"/>
        <v>1</v>
      </c>
      <c r="H6" s="247" t="s">
        <v>850</v>
      </c>
      <c r="I6" s="247" t="s">
        <v>864</v>
      </c>
    </row>
    <row r="7" spans="1:9">
      <c r="A7" s="9">
        <v>4</v>
      </c>
      <c r="B7" s="9" t="str">
        <f>'Std Dimensi Potensi'!B5</f>
        <v>CHAMPIONING CHANGE</v>
      </c>
      <c r="C7" s="11">
        <f>IFERROR(INDEX(Data_Assessment[],MATCH(Dashboard!$D$5,Data_Assessment[EMPLOYEE ID],0),MATCH($B7,Data_Assessment[#Headers],0)),"")</f>
        <v>7</v>
      </c>
      <c r="D7" s="11">
        <f>INDEX(STD_Pot[STD SKOR],MATCH(Analisis_Pot[[#This Row],[Dimensi]],STD_Pot[DIMENSI],0))</f>
        <v>7</v>
      </c>
      <c r="E7" s="159">
        <f t="shared" si="0"/>
        <v>1</v>
      </c>
      <c r="F7" s="159">
        <f t="shared" si="1"/>
        <v>1</v>
      </c>
      <c r="H7" s="247" t="s">
        <v>858</v>
      </c>
      <c r="I7" s="247" t="s">
        <v>867</v>
      </c>
    </row>
    <row r="8" spans="1:9">
      <c r="A8" s="9">
        <v>5</v>
      </c>
      <c r="B8" s="9" t="str">
        <f>'Std Dimensi Potensi'!B6</f>
        <v>PROFESIONALISM</v>
      </c>
      <c r="C8" s="11">
        <f>IFERROR(INDEX(Data_Assessment[],MATCH(Dashboard!$D$5,Data_Assessment[EMPLOYEE ID],0),MATCH($B8,Data_Assessment[#Headers],0)),"")</f>
        <v>7</v>
      </c>
      <c r="D8" s="11">
        <f>INDEX(STD_Pot[STD SKOR],MATCH(Analisis_Pot[[#This Row],[Dimensi]],STD_Pot[DIMENSI],0))</f>
        <v>7</v>
      </c>
      <c r="E8" s="159">
        <f t="shared" si="0"/>
        <v>1</v>
      </c>
      <c r="F8" s="159">
        <f t="shared" si="1"/>
        <v>1</v>
      </c>
      <c r="H8" s="247" t="s">
        <v>859</v>
      </c>
      <c r="I8" s="247" t="s">
        <v>868</v>
      </c>
    </row>
    <row r="9" spans="1:9">
      <c r="A9" s="9">
        <v>6</v>
      </c>
      <c r="B9" s="9" t="str">
        <f>'Std Dimensi Potensi'!B7</f>
        <v>IMPACT AND INFLUENCE</v>
      </c>
      <c r="C9" s="11">
        <f>IFERROR(INDEX(Data_Assessment[],MATCH(Dashboard!$D$5,Data_Assessment[EMPLOYEE ID],0),MATCH($B9,Data_Assessment[#Headers],0)),"")</f>
        <v>5</v>
      </c>
      <c r="D9" s="11">
        <f>INDEX(STD_Pot[STD SKOR],MATCH(Analisis_Pot[[#This Row],[Dimensi]],STD_Pot[DIMENSI],0))</f>
        <v>7</v>
      </c>
      <c r="E9" s="159">
        <f t="shared" si="0"/>
        <v>0.7142857142857143</v>
      </c>
      <c r="F9" s="159">
        <f t="shared" si="1"/>
        <v>1</v>
      </c>
      <c r="H9" s="247" t="s">
        <v>856</v>
      </c>
      <c r="I9" s="247"/>
    </row>
    <row r="10" spans="1:9">
      <c r="A10" s="9">
        <v>7</v>
      </c>
      <c r="B10" s="9" t="str">
        <f>'Std Dimensi Potensi'!B8</f>
        <v>VISIONNARY &amp; STRATEGIC LEADERSHIP</v>
      </c>
      <c r="C10" s="11">
        <f>IFERROR(INDEX(Data_Assessment[],MATCH(Dashboard!$D$5,Data_Assessment[EMPLOYEE ID],0),MATCH($B10,Data_Assessment[#Headers],0)),"")</f>
        <v>5</v>
      </c>
      <c r="D10" s="11">
        <f>INDEX(STD_Pot[STD SKOR],MATCH(Analisis_Pot[[#This Row],[Dimensi]],STD_Pot[DIMENSI],0))</f>
        <v>6</v>
      </c>
      <c r="E10" s="159">
        <f t="shared" si="0"/>
        <v>0.83333333333333337</v>
      </c>
      <c r="F10" s="159">
        <f t="shared" si="1"/>
        <v>1</v>
      </c>
      <c r="H10" s="247" t="s">
        <v>869</v>
      </c>
      <c r="I10" s="247"/>
    </row>
    <row r="11" spans="1:9">
      <c r="A11" s="10">
        <v>8</v>
      </c>
      <c r="B11" s="10" t="str">
        <f>'Std Dimensi Potensi'!B9</f>
        <v>COUNTINOUS LEARNING</v>
      </c>
      <c r="C11" s="11">
        <f>IFERROR(INDEX(Data_Assessment[],MATCH(Dashboard!$D$5,Data_Assessment[EMPLOYEE ID],0),MATCH($B11,Data_Assessment[#Headers],0)),"")</f>
        <v>6</v>
      </c>
      <c r="D11" s="11">
        <f>INDEX(STD_Pot[STD SKOR],MATCH(Analisis_Pot[[#This Row],[Dimensi]],STD_Pot[DIMENSI],0))</f>
        <v>7</v>
      </c>
      <c r="E11" s="159">
        <f t="shared" si="0"/>
        <v>0.8571428571428571</v>
      </c>
      <c r="F11" s="159">
        <f t="shared" si="1"/>
        <v>1</v>
      </c>
      <c r="H11" s="247" t="s">
        <v>866</v>
      </c>
      <c r="I11" s="247"/>
    </row>
    <row r="12" spans="1:9">
      <c r="A12" s="10">
        <v>9</v>
      </c>
      <c r="B12" s="10" t="str">
        <f>'Std Dimensi Potensi'!B10</f>
        <v>KEMAMPUAN TEKHNIKAL</v>
      </c>
      <c r="C12" s="11">
        <f>IFERROR(INDEX(Data_Assessment[],MATCH(Dashboard!$D$5,Data_Assessment[EMPLOYEE ID],0),MATCH($B12,Data_Assessment[#Headers],0)),"")</f>
        <v>6</v>
      </c>
      <c r="D12" s="11">
        <f>INDEX(STD_Pot[STD SKOR],MATCH(Analisis_Pot[[#This Row],[Dimensi]],STD_Pot[DIMENSI],0))</f>
        <v>7</v>
      </c>
      <c r="E12" s="159">
        <f t="shared" si="0"/>
        <v>0.8571428571428571</v>
      </c>
      <c r="F12" s="159">
        <f t="shared" si="1"/>
        <v>1</v>
      </c>
      <c r="H12" s="247" t="s">
        <v>863</v>
      </c>
      <c r="I12" s="247"/>
    </row>
    <row r="13" spans="1:9">
      <c r="A13" s="10">
        <v>10</v>
      </c>
      <c r="B13" s="10" t="str">
        <f>'Std Dimensi Potensi'!B11</f>
        <v>INNOVATION</v>
      </c>
      <c r="C13" s="11">
        <f>IFERROR(INDEX(Data_Assessment[],MATCH(Dashboard!$D$5,Data_Assessment[EMPLOYEE ID],0),MATCH($B13,Data_Assessment[#Headers],0)),"")</f>
        <v>6</v>
      </c>
      <c r="D13" s="11">
        <f>INDEX(STD_Pot[STD SKOR],MATCH(Analisis_Pot[[#This Row],[Dimensi]],STD_Pot[DIMENSI],0))</f>
        <v>7</v>
      </c>
      <c r="E13" s="159">
        <f t="shared" si="0"/>
        <v>0.8571428571428571</v>
      </c>
      <c r="F13" s="159">
        <f t="shared" si="1"/>
        <v>1</v>
      </c>
      <c r="H13" s="247" t="s">
        <v>861</v>
      </c>
      <c r="I13" s="247"/>
    </row>
    <row r="14" spans="1:9">
      <c r="A14" s="10">
        <v>11</v>
      </c>
      <c r="B14" s="10" t="str">
        <f>'Std Dimensi Potensi'!B12</f>
        <v>OUT OF THE BOX THINGKING</v>
      </c>
      <c r="C14" s="11">
        <f>IFERROR(INDEX(Data_Assessment[],MATCH(Dashboard!$D$5,Data_Assessment[EMPLOYEE ID],0),MATCH($B14,Data_Assessment[#Headers],0)),"")</f>
        <v>0</v>
      </c>
      <c r="D14" s="11">
        <f>INDEX(STD_Pot[STD SKOR],MATCH(Analisis_Pot[[#This Row],[Dimensi]],STD_Pot[DIMENSI],0))</f>
        <v>7</v>
      </c>
      <c r="E14" s="159">
        <f t="shared" si="0"/>
        <v>0</v>
      </c>
      <c r="F14" s="159" t="e">
        <f>C14/C14</f>
        <v>#DIV/0!</v>
      </c>
      <c r="H14" s="248" t="s">
        <v>862</v>
      </c>
      <c r="I14" s="248"/>
    </row>
    <row r="15" spans="1:9">
      <c r="A15" s="10">
        <v>12</v>
      </c>
      <c r="B15" s="10" t="str">
        <f>'Std Dimensi Potensi'!B13</f>
        <v>BIG THINKING</v>
      </c>
      <c r="C15" s="11">
        <f>IFERROR(INDEX(Data_Assessment[],MATCH(Dashboard!$D$5,Data_Assessment[EMPLOYEE ID],0),MATCH($B15,Data_Assessment[#Headers],0)),"")</f>
        <v>0</v>
      </c>
      <c r="D15" s="11">
        <f>INDEX(STD_Pot[STD SKOR],MATCH(Analisis_Pot[[#This Row],[Dimensi]],STD_Pot[DIMENSI],0))</f>
        <v>7</v>
      </c>
      <c r="E15" s="159">
        <f t="shared" si="0"/>
        <v>0</v>
      </c>
      <c r="F15" s="159" t="e">
        <f>C15/C15</f>
        <v>#DIV/0!</v>
      </c>
      <c r="G15" s="11"/>
    </row>
    <row r="16" spans="1:9">
      <c r="G16" s="11"/>
    </row>
    <row r="17" spans="1:7">
      <c r="A17" s="9"/>
      <c r="G17" s="11"/>
    </row>
    <row r="18" spans="1:7">
      <c r="A18" s="9"/>
      <c r="B18" s="160" t="s">
        <v>5</v>
      </c>
      <c r="C18" s="161">
        <f>INDEX(Data_Assessment[],MATCH(Dashboard!$D$1,Data_Assessment[INDEX],0),MATCH("IQ",Data_Assessment[#Headers],0))</f>
        <v>130</v>
      </c>
      <c r="D18" s="162"/>
      <c r="F18" s="11"/>
      <c r="G18" s="11"/>
    </row>
    <row r="19" spans="1:7">
      <c r="A19" s="9"/>
      <c r="B19" s="163" t="s">
        <v>4</v>
      </c>
      <c r="C19" s="164">
        <f>AVERAGE(Analisis_Pot[Nilai])</f>
        <v>4.833333333333333</v>
      </c>
      <c r="D19" s="165" t="str">
        <f>TEXT($C$19,"0,0")&amp;"/10"</f>
        <v>4,8/10</v>
      </c>
      <c r="F19" s="166"/>
      <c r="G19" s="11"/>
    </row>
    <row r="20" spans="1:7">
      <c r="A20" s="9"/>
      <c r="B20" s="167" t="s">
        <v>735</v>
      </c>
      <c r="C20" s="164">
        <f>INDEX(Data_Assessment[IPP (3 YEARS AVERAGE)],MATCH(Dashboard!$D$5,Data_Assessment[EMPLOYEE ID],0))</f>
        <v>3</v>
      </c>
      <c r="D20" s="151"/>
      <c r="G20" s="11"/>
    </row>
    <row r="21" spans="1:7">
      <c r="A21" s="9"/>
      <c r="B21" s="168" t="s">
        <v>849</v>
      </c>
      <c r="C21" s="169" t="str">
        <f>INDEX(Data_Assessment[MBTI],MATCH(Dashboard!$D$5,Data_Assessment[EMPLOYEE ID],0))</f>
        <v>ESTJ</v>
      </c>
      <c r="D21" s="170" t="str">
        <f>IF(ISNUMBER(MATCH(C21,H:H,0)),"Match","Not Match")</f>
        <v>Match</v>
      </c>
      <c r="G21" s="11"/>
    </row>
    <row r="22" spans="1:7">
      <c r="A22" s="9"/>
      <c r="G22" s="11"/>
    </row>
    <row r="50" spans="2:7">
      <c r="G50" s="90"/>
    </row>
    <row r="51" spans="2:7">
      <c r="G51" s="90"/>
    </row>
    <row r="52" spans="2:7">
      <c r="B52" s="90"/>
      <c r="C52" s="90"/>
      <c r="D52" s="90"/>
      <c r="E52" s="90"/>
      <c r="F52" s="90"/>
    </row>
    <row r="53" spans="2:7">
      <c r="B53" s="90"/>
      <c r="C53" s="90"/>
      <c r="D53" s="90"/>
      <c r="E53" s="90"/>
      <c r="F53" s="90"/>
    </row>
  </sheetData>
  <sheetProtection selectLockedCells="1" selectUnlockedCells="1"/>
  <pageMargins left="0.7" right="0.7" top="0.75" bottom="0.75" header="0.51180555555555551" footer="0.51180555555555551"/>
  <pageSetup scale="61" firstPageNumber="0" orientation="portrait" horizontalDpi="300" verticalDpi="300" r:id="rId1"/>
  <headerFooter alignWithMargins="0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50"/>
  <sheetViews>
    <sheetView view="pageBreakPreview" zoomScale="60" zoomScaleNormal="100" workbookViewId="0">
      <selection activeCell="E3" sqref="E3"/>
    </sheetView>
  </sheetViews>
  <sheetFormatPr defaultRowHeight="15"/>
  <cols>
    <col min="1" max="1" width="9.140625" style="78"/>
    <col min="2" max="2" width="24.140625" bestFit="1" customWidth="1"/>
    <col min="3" max="3" width="48.5703125" customWidth="1"/>
    <col min="4" max="4" width="19.140625" style="78" customWidth="1"/>
    <col min="5" max="5" width="42.140625" customWidth="1"/>
    <col min="6" max="6" width="41.42578125" customWidth="1"/>
    <col min="7" max="7" width="9.140625" style="77"/>
  </cols>
  <sheetData>
    <row r="2" spans="1:9" ht="28.5">
      <c r="A2" s="96" t="s">
        <v>840</v>
      </c>
      <c r="B2" s="115" t="s">
        <v>841</v>
      </c>
      <c r="C2" s="114" t="s">
        <v>838</v>
      </c>
      <c r="D2" s="113" t="s">
        <v>840</v>
      </c>
      <c r="E2" s="113" t="s">
        <v>839</v>
      </c>
      <c r="F2" s="113" t="s">
        <v>838</v>
      </c>
      <c r="G2" s="98" t="s">
        <v>837</v>
      </c>
      <c r="H2" s="10"/>
      <c r="I2" s="10"/>
    </row>
    <row r="3" spans="1:9" ht="39.75" customHeight="1">
      <c r="A3" s="98" t="s">
        <v>753</v>
      </c>
      <c r="B3" s="105" t="s">
        <v>836</v>
      </c>
      <c r="C3" s="112" t="s">
        <v>835</v>
      </c>
      <c r="D3" s="98" t="s">
        <v>753</v>
      </c>
      <c r="E3" s="111" t="s">
        <v>723</v>
      </c>
      <c r="F3" s="111" t="s">
        <v>721</v>
      </c>
      <c r="G3" s="98">
        <v>7</v>
      </c>
      <c r="H3" s="10"/>
      <c r="I3" s="10"/>
    </row>
    <row r="4" spans="1:9" ht="42.75">
      <c r="A4" s="98" t="s">
        <v>754</v>
      </c>
      <c r="B4" s="105" t="s">
        <v>834</v>
      </c>
      <c r="C4" s="110" t="s">
        <v>833</v>
      </c>
      <c r="D4" s="98" t="s">
        <v>754</v>
      </c>
      <c r="E4" s="102" t="s">
        <v>713</v>
      </c>
      <c r="F4" s="102" t="s">
        <v>718</v>
      </c>
      <c r="G4" s="98">
        <v>7</v>
      </c>
      <c r="H4" s="10"/>
      <c r="I4" s="10"/>
    </row>
    <row r="5" spans="1:9" ht="101.25" customHeight="1">
      <c r="A5" s="98" t="s">
        <v>755</v>
      </c>
      <c r="B5" s="105" t="s">
        <v>832</v>
      </c>
      <c r="C5" s="109" t="s">
        <v>831</v>
      </c>
      <c r="D5" s="98" t="s">
        <v>755</v>
      </c>
      <c r="E5" s="100" t="s">
        <v>714</v>
      </c>
      <c r="F5" s="102" t="s">
        <v>719</v>
      </c>
      <c r="G5" s="98">
        <v>7</v>
      </c>
      <c r="H5" s="10"/>
      <c r="I5" s="10"/>
    </row>
    <row r="6" spans="1:9" ht="57">
      <c r="A6" s="133" t="s">
        <v>756</v>
      </c>
      <c r="B6" s="134" t="s">
        <v>830</v>
      </c>
      <c r="C6" s="135" t="s">
        <v>829</v>
      </c>
      <c r="D6" s="133" t="s">
        <v>756</v>
      </c>
      <c r="E6" s="136" t="s">
        <v>843</v>
      </c>
      <c r="F6" s="137" t="s">
        <v>844</v>
      </c>
      <c r="G6" s="98">
        <v>7</v>
      </c>
      <c r="H6" s="10"/>
      <c r="I6" s="10"/>
    </row>
    <row r="7" spans="1:9" ht="81" customHeight="1">
      <c r="A7" s="98" t="s">
        <v>757</v>
      </c>
      <c r="B7" s="105" t="s">
        <v>828</v>
      </c>
      <c r="C7" s="110" t="s">
        <v>827</v>
      </c>
      <c r="D7" s="98" t="s">
        <v>757</v>
      </c>
      <c r="E7" s="107" t="s">
        <v>758</v>
      </c>
      <c r="F7" s="122" t="s">
        <v>842</v>
      </c>
      <c r="G7" s="98">
        <v>7</v>
      </c>
    </row>
    <row r="8" spans="1:9" ht="51.75" customHeight="1">
      <c r="A8" s="98" t="s">
        <v>759</v>
      </c>
      <c r="B8" s="105" t="s">
        <v>826</v>
      </c>
      <c r="C8" s="110" t="s">
        <v>825</v>
      </c>
      <c r="D8" s="98" t="s">
        <v>759</v>
      </c>
      <c r="E8" s="106" t="s">
        <v>726</v>
      </c>
      <c r="F8" s="100" t="s">
        <v>725</v>
      </c>
      <c r="G8" s="98">
        <v>7</v>
      </c>
    </row>
    <row r="9" spans="1:9" ht="91.5" customHeight="1">
      <c r="A9" s="98" t="s">
        <v>760</v>
      </c>
      <c r="B9" s="105" t="s">
        <v>824</v>
      </c>
      <c r="C9" s="110" t="s">
        <v>823</v>
      </c>
      <c r="D9" s="98" t="s">
        <v>760</v>
      </c>
      <c r="E9" s="100" t="s">
        <v>715</v>
      </c>
      <c r="F9" s="102" t="s">
        <v>720</v>
      </c>
      <c r="G9" s="98">
        <v>6</v>
      </c>
    </row>
    <row r="10" spans="1:9" ht="99.75">
      <c r="A10" s="11"/>
      <c r="B10" s="10"/>
      <c r="C10" s="10"/>
      <c r="D10" s="98" t="s">
        <v>761</v>
      </c>
      <c r="E10" s="100" t="s">
        <v>762</v>
      </c>
      <c r="F10" s="104" t="s">
        <v>763</v>
      </c>
      <c r="G10" s="98">
        <v>7</v>
      </c>
    </row>
    <row r="11" spans="1:9" ht="100.5">
      <c r="A11" s="11"/>
      <c r="B11" s="10"/>
      <c r="C11" s="10"/>
      <c r="D11" s="98" t="s">
        <v>761</v>
      </c>
      <c r="E11" s="92" t="s">
        <v>724</v>
      </c>
      <c r="F11" s="103" t="s">
        <v>722</v>
      </c>
      <c r="G11" s="98">
        <v>7</v>
      </c>
    </row>
    <row r="12" spans="1:9" ht="85.5">
      <c r="A12" s="11"/>
      <c r="B12" s="10"/>
      <c r="C12" s="10"/>
      <c r="D12" s="98" t="s">
        <v>761</v>
      </c>
      <c r="E12" s="100" t="s">
        <v>712</v>
      </c>
      <c r="F12" s="102" t="s">
        <v>717</v>
      </c>
      <c r="G12" s="98">
        <v>7</v>
      </c>
    </row>
    <row r="13" spans="1:9" ht="57.75">
      <c r="A13" s="11"/>
      <c r="B13" s="10"/>
      <c r="C13" s="10"/>
      <c r="D13" s="98" t="s">
        <v>761</v>
      </c>
      <c r="E13" s="100" t="s">
        <v>764</v>
      </c>
      <c r="F13" s="101" t="s">
        <v>765</v>
      </c>
      <c r="G13" s="98">
        <v>7</v>
      </c>
    </row>
    <row r="14" spans="1:9" ht="28.5">
      <c r="A14" s="11"/>
      <c r="B14" s="10"/>
      <c r="C14" s="10"/>
      <c r="D14" s="98" t="s">
        <v>761</v>
      </c>
      <c r="E14" s="100" t="s">
        <v>766</v>
      </c>
      <c r="F14" s="99" t="s">
        <v>767</v>
      </c>
      <c r="G14" s="98">
        <v>7</v>
      </c>
    </row>
    <row r="18" spans="3:5" ht="42.75" hidden="1">
      <c r="C18" s="97" t="s">
        <v>822</v>
      </c>
      <c r="D18" s="97" t="s">
        <v>821</v>
      </c>
      <c r="E18" s="96" t="s">
        <v>716</v>
      </c>
    </row>
    <row r="19" spans="3:5" ht="85.5" hidden="1">
      <c r="C19" s="92" t="s">
        <v>820</v>
      </c>
      <c r="D19" s="95" t="s">
        <v>712</v>
      </c>
      <c r="E19" s="94" t="s">
        <v>717</v>
      </c>
    </row>
    <row r="20" spans="3:5" ht="71.25" hidden="1">
      <c r="C20" s="92"/>
      <c r="D20" s="92" t="s">
        <v>819</v>
      </c>
      <c r="E20" s="93" t="s">
        <v>818</v>
      </c>
    </row>
    <row r="21" spans="3:5" ht="42.75" hidden="1">
      <c r="C21" s="92"/>
      <c r="D21" s="92" t="s">
        <v>817</v>
      </c>
      <c r="E21" s="93" t="s">
        <v>816</v>
      </c>
    </row>
    <row r="22" spans="3:5" ht="42.75" hidden="1">
      <c r="C22" s="92"/>
      <c r="D22" s="95" t="s">
        <v>713</v>
      </c>
      <c r="E22" s="94" t="s">
        <v>718</v>
      </c>
    </row>
    <row r="23" spans="3:5" ht="99.75" hidden="1">
      <c r="C23" s="92"/>
      <c r="D23" s="95" t="s">
        <v>815</v>
      </c>
      <c r="E23" s="94" t="s">
        <v>814</v>
      </c>
    </row>
    <row r="24" spans="3:5" ht="42.75" hidden="1">
      <c r="C24" s="92"/>
      <c r="D24" s="92" t="s">
        <v>813</v>
      </c>
      <c r="E24" s="93" t="s">
        <v>812</v>
      </c>
    </row>
    <row r="25" spans="3:5" ht="71.25" hidden="1">
      <c r="C25" s="92" t="s">
        <v>811</v>
      </c>
      <c r="D25" s="92" t="s">
        <v>810</v>
      </c>
      <c r="E25" s="93" t="s">
        <v>809</v>
      </c>
    </row>
    <row r="26" spans="3:5" ht="42.75" hidden="1">
      <c r="C26" s="92"/>
      <c r="D26" s="92" t="s">
        <v>808</v>
      </c>
      <c r="E26" s="93" t="s">
        <v>807</v>
      </c>
    </row>
    <row r="27" spans="3:5" ht="42.75" hidden="1">
      <c r="C27" s="92"/>
      <c r="D27" s="92" t="s">
        <v>806</v>
      </c>
      <c r="E27" s="93" t="s">
        <v>805</v>
      </c>
    </row>
    <row r="28" spans="3:5" ht="85.5" hidden="1">
      <c r="C28" s="92" t="s">
        <v>804</v>
      </c>
      <c r="D28" s="95" t="s">
        <v>714</v>
      </c>
      <c r="E28" s="94" t="s">
        <v>719</v>
      </c>
    </row>
    <row r="29" spans="3:5" ht="85.5" hidden="1">
      <c r="C29" s="92"/>
      <c r="D29" s="95" t="s">
        <v>803</v>
      </c>
      <c r="E29" s="94" t="s">
        <v>802</v>
      </c>
    </row>
    <row r="30" spans="3:5" ht="71.25" hidden="1">
      <c r="C30" s="92"/>
      <c r="D30" s="92" t="s">
        <v>801</v>
      </c>
      <c r="E30" s="93" t="s">
        <v>800</v>
      </c>
    </row>
    <row r="31" spans="3:5" ht="85.5" hidden="1">
      <c r="C31" s="92"/>
      <c r="D31" s="92" t="s">
        <v>799</v>
      </c>
      <c r="E31" s="93" t="s">
        <v>798</v>
      </c>
    </row>
    <row r="32" spans="3:5" ht="85.5" hidden="1">
      <c r="C32" s="92" t="s">
        <v>797</v>
      </c>
      <c r="D32" s="95" t="s">
        <v>715</v>
      </c>
      <c r="E32" s="94" t="s">
        <v>720</v>
      </c>
    </row>
    <row r="33" spans="3:5" ht="42.75" hidden="1">
      <c r="C33" s="92"/>
      <c r="D33" s="92" t="s">
        <v>796</v>
      </c>
      <c r="E33" s="93" t="s">
        <v>795</v>
      </c>
    </row>
    <row r="34" spans="3:5" ht="28.5" hidden="1">
      <c r="C34" s="92"/>
      <c r="D34" s="92" t="s">
        <v>794</v>
      </c>
      <c r="E34" s="91"/>
    </row>
    <row r="35" spans="3:5" hidden="1">
      <c r="C35" s="52"/>
      <c r="D35" s="52"/>
      <c r="E35" s="90"/>
    </row>
    <row r="36" spans="3:5" hidden="1">
      <c r="C36" s="52"/>
      <c r="D36" s="52"/>
      <c r="E36" s="90"/>
    </row>
    <row r="37" spans="3:5" ht="28.5" hidden="1">
      <c r="C37" s="234" t="s">
        <v>793</v>
      </c>
      <c r="D37" s="89" t="s">
        <v>792</v>
      </c>
      <c r="E37" s="88" t="s">
        <v>791</v>
      </c>
    </row>
    <row r="38" spans="3:5" ht="42.75" hidden="1">
      <c r="C38" s="235"/>
      <c r="D38" s="87" t="s">
        <v>790</v>
      </c>
      <c r="E38" s="81" t="s">
        <v>789</v>
      </c>
    </row>
    <row r="39" spans="3:5" ht="57" hidden="1">
      <c r="C39" s="235"/>
      <c r="D39" s="82" t="s">
        <v>788</v>
      </c>
      <c r="E39" s="86" t="s">
        <v>787</v>
      </c>
    </row>
    <row r="40" spans="3:5" ht="28.5" hidden="1">
      <c r="C40" s="235"/>
      <c r="D40" s="82" t="s">
        <v>786</v>
      </c>
      <c r="E40" s="86" t="s">
        <v>785</v>
      </c>
    </row>
    <row r="41" spans="3:5" ht="57" hidden="1">
      <c r="C41" s="235"/>
      <c r="D41" s="84" t="s">
        <v>784</v>
      </c>
      <c r="E41" s="83" t="s">
        <v>783</v>
      </c>
    </row>
    <row r="42" spans="3:5" ht="42.75" hidden="1">
      <c r="C42" s="235"/>
      <c r="D42" s="82" t="s">
        <v>782</v>
      </c>
      <c r="E42" s="86" t="s">
        <v>781</v>
      </c>
    </row>
    <row r="43" spans="3:5" hidden="1">
      <c r="C43" s="235"/>
      <c r="D43" s="82" t="s">
        <v>780</v>
      </c>
      <c r="E43" s="85" t="s">
        <v>779</v>
      </c>
    </row>
    <row r="44" spans="3:5" ht="42.75" hidden="1">
      <c r="C44" s="235"/>
      <c r="D44" s="82" t="s">
        <v>778</v>
      </c>
      <c r="E44" s="81" t="s">
        <v>777</v>
      </c>
    </row>
    <row r="45" spans="3:5" ht="28.5" hidden="1">
      <c r="C45" s="235"/>
      <c r="D45" s="84" t="s">
        <v>776</v>
      </c>
      <c r="E45" s="83" t="s">
        <v>721</v>
      </c>
    </row>
    <row r="46" spans="3:5" ht="42.75" hidden="1">
      <c r="C46" s="235"/>
      <c r="D46" s="82" t="s">
        <v>775</v>
      </c>
      <c r="E46" s="81" t="s">
        <v>774</v>
      </c>
    </row>
    <row r="47" spans="3:5" ht="42.75" hidden="1">
      <c r="C47" s="235"/>
      <c r="D47" s="82" t="s">
        <v>773</v>
      </c>
      <c r="E47" s="81" t="s">
        <v>771</v>
      </c>
    </row>
    <row r="48" spans="3:5" ht="42.75" hidden="1">
      <c r="C48" s="235"/>
      <c r="D48" s="82" t="s">
        <v>772</v>
      </c>
      <c r="E48" s="81" t="s">
        <v>771</v>
      </c>
    </row>
    <row r="49" spans="3:5" ht="28.5" hidden="1">
      <c r="C49" s="235"/>
      <c r="D49" s="82" t="s">
        <v>770</v>
      </c>
      <c r="E49" s="81" t="s">
        <v>769</v>
      </c>
    </row>
    <row r="50" spans="3:5" ht="87" hidden="1" thickBot="1">
      <c r="C50" s="236"/>
      <c r="D50" s="80" t="s">
        <v>768</v>
      </c>
      <c r="E50" s="79" t="s">
        <v>722</v>
      </c>
    </row>
  </sheetData>
  <mergeCells count="1">
    <mergeCell ref="C37:C50"/>
  </mergeCells>
  <pageMargins left="0.7" right="0.7" top="0.75" bottom="0.75" header="0.3" footer="0.3"/>
  <pageSetup paperSize="9"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</sheetPr>
  <dimension ref="A1:D17"/>
  <sheetViews>
    <sheetView showGridLines="0" zoomScale="70" zoomScaleNormal="70" zoomScaleSheetLayoutView="80" workbookViewId="0">
      <pane xSplit="4" ySplit="1" topLeftCell="E2" activePane="bottomRight" state="frozen"/>
      <selection pane="topRight" activeCell="F1" sqref="F1"/>
      <selection pane="bottomLeft" activeCell="A3" sqref="A3"/>
      <selection pane="bottomRight" activeCell="F4" sqref="F4"/>
    </sheetView>
  </sheetViews>
  <sheetFormatPr defaultRowHeight="14.25"/>
  <cols>
    <col min="1" max="1" width="9.140625" style="52" customWidth="1"/>
    <col min="2" max="2" width="33.42578125" style="52" bestFit="1" customWidth="1"/>
    <col min="3" max="3" width="49.5703125" style="52" customWidth="1"/>
    <col min="4" max="4" width="11.28515625" style="52" bestFit="1" customWidth="1"/>
    <col min="5" max="16384" width="9.140625" style="52"/>
  </cols>
  <sheetData>
    <row r="1" spans="1:4" s="53" customFormat="1" ht="28.5">
      <c r="A1" s="57" t="s">
        <v>752</v>
      </c>
      <c r="B1" s="57" t="s">
        <v>708</v>
      </c>
      <c r="C1" s="57" t="s">
        <v>716</v>
      </c>
      <c r="D1" s="58" t="s">
        <v>727</v>
      </c>
    </row>
    <row r="2" spans="1:4" ht="28.5">
      <c r="A2" s="123" t="s">
        <v>753</v>
      </c>
      <c r="B2" s="111" t="s">
        <v>723</v>
      </c>
      <c r="C2" s="111" t="s">
        <v>721</v>
      </c>
      <c r="D2" s="123">
        <v>7</v>
      </c>
    </row>
    <row r="3" spans="1:4" ht="42.75">
      <c r="A3" s="123" t="s">
        <v>754</v>
      </c>
      <c r="B3" s="102" t="s">
        <v>713</v>
      </c>
      <c r="C3" s="102" t="s">
        <v>718</v>
      </c>
      <c r="D3" s="123">
        <v>7</v>
      </c>
    </row>
    <row r="4" spans="1:4" ht="85.5">
      <c r="A4" s="123" t="s">
        <v>755</v>
      </c>
      <c r="B4" s="100" t="s">
        <v>714</v>
      </c>
      <c r="C4" s="102" t="s">
        <v>719</v>
      </c>
      <c r="D4" s="123">
        <v>7</v>
      </c>
    </row>
    <row r="5" spans="1:4" ht="42.75">
      <c r="A5" s="123" t="s">
        <v>756</v>
      </c>
      <c r="B5" s="102" t="s">
        <v>843</v>
      </c>
      <c r="C5" s="108" t="s">
        <v>844</v>
      </c>
      <c r="D5" s="123">
        <v>7</v>
      </c>
    </row>
    <row r="6" spans="1:4" ht="57">
      <c r="A6" s="123" t="s">
        <v>757</v>
      </c>
      <c r="B6" s="102" t="s">
        <v>758</v>
      </c>
      <c r="C6" s="122" t="s">
        <v>842</v>
      </c>
      <c r="D6" s="123">
        <v>7</v>
      </c>
    </row>
    <row r="7" spans="1:4" ht="28.5">
      <c r="A7" s="123" t="s">
        <v>759</v>
      </c>
      <c r="B7" s="100" t="s">
        <v>726</v>
      </c>
      <c r="C7" s="100" t="s">
        <v>725</v>
      </c>
      <c r="D7" s="123">
        <v>7</v>
      </c>
    </row>
    <row r="8" spans="1:4" ht="71.25">
      <c r="A8" s="123" t="s">
        <v>760</v>
      </c>
      <c r="B8" s="100" t="s">
        <v>715</v>
      </c>
      <c r="C8" s="102" t="s">
        <v>720</v>
      </c>
      <c r="D8" s="124">
        <v>6</v>
      </c>
    </row>
    <row r="9" spans="1:4" ht="71.25">
      <c r="A9" s="123" t="s">
        <v>761</v>
      </c>
      <c r="B9" s="100" t="s">
        <v>762</v>
      </c>
      <c r="C9" s="104" t="s">
        <v>763</v>
      </c>
      <c r="D9" s="123">
        <v>7</v>
      </c>
    </row>
    <row r="10" spans="1:4" ht="71.25">
      <c r="A10" s="123" t="s">
        <v>761</v>
      </c>
      <c r="B10" s="92" t="s">
        <v>724</v>
      </c>
      <c r="C10" s="103" t="s">
        <v>722</v>
      </c>
      <c r="D10" s="123">
        <v>7</v>
      </c>
    </row>
    <row r="11" spans="1:4" ht="71.25">
      <c r="A11" s="123" t="s">
        <v>761</v>
      </c>
      <c r="B11" s="100" t="s">
        <v>712</v>
      </c>
      <c r="C11" s="102" t="s">
        <v>717</v>
      </c>
      <c r="D11" s="123">
        <v>7</v>
      </c>
    </row>
    <row r="12" spans="1:4" ht="42.75">
      <c r="A12" s="123" t="s">
        <v>761</v>
      </c>
      <c r="B12" s="100" t="s">
        <v>764</v>
      </c>
      <c r="C12" s="101" t="s">
        <v>765</v>
      </c>
      <c r="D12" s="123">
        <v>7</v>
      </c>
    </row>
    <row r="13" spans="1:4" ht="28.5">
      <c r="A13" s="123" t="s">
        <v>761</v>
      </c>
      <c r="B13" s="100" t="s">
        <v>766</v>
      </c>
      <c r="C13" s="99" t="s">
        <v>767</v>
      </c>
      <c r="D13" s="123">
        <v>7</v>
      </c>
    </row>
    <row r="14" spans="1:4">
      <c r="C14" s="59"/>
    </row>
    <row r="15" spans="1:4">
      <c r="C15" s="59"/>
    </row>
    <row r="16" spans="1:4">
      <c r="C16" s="59"/>
    </row>
    <row r="17" spans="3:3">
      <c r="C17" s="59"/>
    </row>
  </sheetData>
  <pageMargins left="0.7" right="0.7" top="0.75" bottom="0.75" header="0.3" footer="0.3"/>
  <pageSetup paperSize="9" scale="7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Q17"/>
  <sheetViews>
    <sheetView view="pageBreakPreview" zoomScale="70" zoomScaleNormal="84" zoomScaleSheetLayoutView="70" workbookViewId="0">
      <pane ySplit="1" topLeftCell="A2" activePane="bottomLeft" state="frozen"/>
      <selection pane="bottomLeft" activeCell="D17" sqref="D17"/>
    </sheetView>
  </sheetViews>
  <sheetFormatPr defaultRowHeight="15"/>
  <cols>
    <col min="1" max="1" width="16.5703125" style="172" customWidth="1"/>
    <col min="2" max="2" width="11.42578125" style="77" customWidth="1"/>
    <col min="3" max="3" width="21.7109375" customWidth="1"/>
    <col min="4" max="4" width="25.28515625" style="173" customWidth="1"/>
    <col min="5" max="5" width="60.7109375" customWidth="1"/>
    <col min="6" max="7" width="45.7109375" customWidth="1"/>
  </cols>
  <sheetData>
    <row r="1" spans="1:17" s="10" customFormat="1" ht="18">
      <c r="A1" s="180" t="s">
        <v>848</v>
      </c>
      <c r="B1" s="181" t="s">
        <v>849</v>
      </c>
      <c r="C1" s="182" t="s">
        <v>870</v>
      </c>
      <c r="D1" s="183" t="s">
        <v>871</v>
      </c>
      <c r="E1" s="184" t="s">
        <v>909</v>
      </c>
      <c r="F1" s="184" t="s">
        <v>910</v>
      </c>
      <c r="G1" s="184" t="s">
        <v>911</v>
      </c>
    </row>
    <row r="2" spans="1:17" s="174" customFormat="1" ht="162.75" customHeight="1">
      <c r="A2" s="176" t="s">
        <v>854</v>
      </c>
      <c r="B2" s="237" t="s">
        <v>850</v>
      </c>
      <c r="C2" s="243"/>
      <c r="D2" s="240" t="s">
        <v>882</v>
      </c>
      <c r="E2" s="178" t="s">
        <v>912</v>
      </c>
      <c r="F2" s="178" t="s">
        <v>913</v>
      </c>
      <c r="G2" s="178" t="s">
        <v>883</v>
      </c>
      <c r="H2" s="175"/>
      <c r="I2" s="175"/>
      <c r="J2" s="175"/>
      <c r="K2" s="175"/>
      <c r="L2" s="175"/>
      <c r="M2" s="175"/>
      <c r="N2" s="175"/>
      <c r="O2" s="175"/>
      <c r="P2" s="175"/>
      <c r="Q2" s="175"/>
    </row>
    <row r="3" spans="1:17" s="174" customFormat="1" ht="162.94999999999999" customHeight="1">
      <c r="A3" s="186" t="s">
        <v>854</v>
      </c>
      <c r="B3" s="238" t="s">
        <v>851</v>
      </c>
      <c r="C3" s="244"/>
      <c r="D3" s="241" t="s">
        <v>845</v>
      </c>
      <c r="E3" s="179" t="s">
        <v>888</v>
      </c>
      <c r="F3" s="179" t="s">
        <v>889</v>
      </c>
      <c r="G3" s="179" t="s">
        <v>890</v>
      </c>
    </row>
    <row r="4" spans="1:17" ht="162.94999999999999" customHeight="1">
      <c r="A4" s="177" t="s">
        <v>854</v>
      </c>
      <c r="B4" s="237" t="s">
        <v>852</v>
      </c>
      <c r="C4" s="243"/>
      <c r="D4" s="240" t="s">
        <v>931</v>
      </c>
      <c r="E4" s="178" t="s">
        <v>916</v>
      </c>
      <c r="F4" s="178" t="s">
        <v>918</v>
      </c>
      <c r="G4" s="178" t="s">
        <v>917</v>
      </c>
    </row>
    <row r="5" spans="1:17" ht="162.94999999999999" customHeight="1">
      <c r="A5" s="177" t="s">
        <v>854</v>
      </c>
      <c r="B5" s="237" t="s">
        <v>853</v>
      </c>
      <c r="C5" s="243"/>
      <c r="D5" s="240" t="s">
        <v>896</v>
      </c>
      <c r="E5" s="178" t="s">
        <v>914</v>
      </c>
      <c r="F5" s="178" t="s">
        <v>915</v>
      </c>
      <c r="G5" s="178" t="s">
        <v>919</v>
      </c>
    </row>
    <row r="6" spans="1:17" ht="162.94999999999999" customHeight="1">
      <c r="A6" s="176" t="s">
        <v>855</v>
      </c>
      <c r="B6" s="237" t="s">
        <v>856</v>
      </c>
      <c r="C6" s="243"/>
      <c r="D6" s="240" t="s">
        <v>880</v>
      </c>
      <c r="E6" s="178" t="s">
        <v>920</v>
      </c>
      <c r="F6" s="178" t="s">
        <v>921</v>
      </c>
      <c r="G6" s="178" t="s">
        <v>881</v>
      </c>
    </row>
    <row r="7" spans="1:17" ht="162.94999999999999" customHeight="1">
      <c r="A7" s="105" t="s">
        <v>855</v>
      </c>
      <c r="B7" s="239" t="s">
        <v>857</v>
      </c>
      <c r="C7" s="245"/>
      <c r="D7" s="242" t="s">
        <v>884</v>
      </c>
      <c r="E7" s="103" t="s">
        <v>885</v>
      </c>
      <c r="F7" s="103" t="s">
        <v>886</v>
      </c>
      <c r="G7" s="103" t="s">
        <v>887</v>
      </c>
    </row>
    <row r="8" spans="1:17" ht="162.94999999999999" customHeight="1">
      <c r="A8" s="176" t="s">
        <v>855</v>
      </c>
      <c r="B8" s="237" t="s">
        <v>858</v>
      </c>
      <c r="C8" s="246"/>
      <c r="D8" s="240" t="s">
        <v>902</v>
      </c>
      <c r="E8" s="178" t="s">
        <v>922</v>
      </c>
      <c r="F8" s="178" t="s">
        <v>925</v>
      </c>
      <c r="G8" s="178" t="s">
        <v>903</v>
      </c>
    </row>
    <row r="9" spans="1:17" ht="162.94999999999999" customHeight="1">
      <c r="A9" s="176" t="s">
        <v>855</v>
      </c>
      <c r="B9" s="237" t="s">
        <v>859</v>
      </c>
      <c r="C9" s="246"/>
      <c r="D9" s="240" t="s">
        <v>904</v>
      </c>
      <c r="E9" s="185" t="s">
        <v>895</v>
      </c>
      <c r="F9" s="178" t="s">
        <v>923</v>
      </c>
      <c r="G9" s="178" t="s">
        <v>924</v>
      </c>
    </row>
    <row r="10" spans="1:17" ht="162.94999999999999" customHeight="1">
      <c r="A10" s="176" t="s">
        <v>860</v>
      </c>
      <c r="B10" s="237" t="s">
        <v>861</v>
      </c>
      <c r="C10" s="243"/>
      <c r="D10" s="240" t="s">
        <v>873</v>
      </c>
      <c r="E10" s="178" t="s">
        <v>926</v>
      </c>
      <c r="F10" s="178" t="s">
        <v>927</v>
      </c>
      <c r="G10" s="178" t="s">
        <v>874</v>
      </c>
    </row>
    <row r="11" spans="1:17" ht="162.94999999999999" customHeight="1">
      <c r="A11" s="176" t="s">
        <v>860</v>
      </c>
      <c r="B11" s="237" t="s">
        <v>862</v>
      </c>
      <c r="C11" s="246"/>
      <c r="D11" s="240" t="s">
        <v>872</v>
      </c>
      <c r="E11" s="178" t="s">
        <v>928</v>
      </c>
      <c r="F11" s="178" t="s">
        <v>930</v>
      </c>
      <c r="G11" s="178" t="s">
        <v>929</v>
      </c>
    </row>
    <row r="12" spans="1:17" ht="162.94999999999999" customHeight="1">
      <c r="A12" s="176" t="s">
        <v>860</v>
      </c>
      <c r="B12" s="237" t="s">
        <v>863</v>
      </c>
      <c r="C12" s="246"/>
      <c r="D12" s="240" t="s">
        <v>933</v>
      </c>
      <c r="E12" s="178" t="s">
        <v>932</v>
      </c>
      <c r="F12" s="178" t="s">
        <v>934</v>
      </c>
      <c r="G12" s="178" t="s">
        <v>897</v>
      </c>
    </row>
    <row r="13" spans="1:17" ht="162.94999999999999" customHeight="1">
      <c r="A13" s="105" t="s">
        <v>860</v>
      </c>
      <c r="B13" s="239" t="s">
        <v>864</v>
      </c>
      <c r="C13" s="245"/>
      <c r="D13" s="242" t="s">
        <v>898</v>
      </c>
      <c r="E13" s="179" t="s">
        <v>899</v>
      </c>
      <c r="F13" s="179" t="s">
        <v>900</v>
      </c>
      <c r="G13" s="179" t="s">
        <v>901</v>
      </c>
    </row>
    <row r="14" spans="1:17" ht="162.94999999999999" customHeight="1">
      <c r="A14" s="177" t="s">
        <v>865</v>
      </c>
      <c r="B14" s="237" t="s">
        <v>866</v>
      </c>
      <c r="C14" s="243"/>
      <c r="D14" s="240" t="s">
        <v>875</v>
      </c>
      <c r="E14" s="178" t="s">
        <v>935</v>
      </c>
      <c r="F14" s="178" t="s">
        <v>937</v>
      </c>
      <c r="G14" s="178" t="s">
        <v>936</v>
      </c>
    </row>
    <row r="15" spans="1:17" ht="162.94999999999999" customHeight="1">
      <c r="A15" s="105" t="s">
        <v>865</v>
      </c>
      <c r="B15" s="239" t="s">
        <v>867</v>
      </c>
      <c r="C15" s="245"/>
      <c r="D15" s="242" t="s">
        <v>876</v>
      </c>
      <c r="E15" s="179" t="s">
        <v>877</v>
      </c>
      <c r="F15" s="179" t="s">
        <v>878</v>
      </c>
      <c r="G15" s="179" t="s">
        <v>879</v>
      </c>
    </row>
    <row r="16" spans="1:17" ht="162.94999999999999" customHeight="1">
      <c r="A16" s="105" t="s">
        <v>865</v>
      </c>
      <c r="B16" s="239" t="s">
        <v>868</v>
      </c>
      <c r="C16" s="245"/>
      <c r="D16" s="242" t="s">
        <v>891</v>
      </c>
      <c r="E16" s="179" t="s">
        <v>892</v>
      </c>
      <c r="F16" s="179" t="s">
        <v>893</v>
      </c>
      <c r="G16" s="179" t="s">
        <v>894</v>
      </c>
    </row>
    <row r="17" spans="1:7" ht="162.94999999999999" customHeight="1">
      <c r="A17" s="176" t="s">
        <v>865</v>
      </c>
      <c r="B17" s="237" t="s">
        <v>869</v>
      </c>
      <c r="C17" s="243"/>
      <c r="D17" s="240" t="s">
        <v>905</v>
      </c>
      <c r="E17" s="178" t="s">
        <v>939</v>
      </c>
      <c r="F17" s="178" t="s">
        <v>940</v>
      </c>
      <c r="G17" s="178" t="s">
        <v>938</v>
      </c>
    </row>
  </sheetData>
  <pageMargins left="0.7" right="0.7" top="0.75" bottom="0.75" header="0.3" footer="0.3"/>
  <pageSetup paperSize="9" scale="35" orientation="portrait" r:id="rId1"/>
  <rowBreaks count="1" manualBreakCount="1">
    <brk id="9" max="6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26C26A42-8028-4BF0-9B6A-E2E7BC236498}">
  <ds:schemaRefs/>
</ds:datastoreItem>
</file>

<file path=customXml/itemProps2.xml><?xml version="1.0" encoding="utf-8"?>
<ds:datastoreItem xmlns:ds="http://schemas.openxmlformats.org/officeDocument/2006/customXml" ds:itemID="{841A6557-F111-4F29-9610-88E1446F5628}">
  <ds:schemaRefs/>
</ds:datastoreItem>
</file>

<file path=customXml/itemProps3.xml><?xml version="1.0" encoding="utf-8"?>
<ds:datastoreItem xmlns:ds="http://schemas.openxmlformats.org/officeDocument/2006/customXml" ds:itemID="{D500D33E-B1AD-4FF2-AEAC-3CE7F90F1C66}">
  <ds:schemaRefs/>
</ds:datastoreItem>
</file>

<file path=customXml/itemProps4.xml><?xml version="1.0" encoding="utf-8"?>
<ds:datastoreItem xmlns:ds="http://schemas.openxmlformats.org/officeDocument/2006/customXml" ds:itemID="{161B7D5F-A51B-4998-BAE2-EFD5C6775107}">
  <ds:schemaRefs/>
</ds:datastoreItem>
</file>

<file path=customXml/itemProps5.xml><?xml version="1.0" encoding="utf-8"?>
<ds:datastoreItem xmlns:ds="http://schemas.openxmlformats.org/officeDocument/2006/customXml" ds:itemID="{203D618B-214C-4B73-B936-1111C98B814D}">
  <ds:schemaRefs/>
</ds:datastoreItem>
</file>

<file path=customXml/itemProps6.xml><?xml version="1.0" encoding="utf-8"?>
<ds:datastoreItem xmlns:ds="http://schemas.openxmlformats.org/officeDocument/2006/customXml" ds:itemID="{E03B436B-E686-4FBA-B142-64677C2D600D}">
  <ds:schemaRefs/>
</ds:datastoreItem>
</file>

<file path=customXml/itemProps7.xml><?xml version="1.0" encoding="utf-8"?>
<ds:datastoreItem xmlns:ds="http://schemas.openxmlformats.org/officeDocument/2006/customXml" ds:itemID="{889324EF-676E-4A31-B5AE-5592E9EBC06E}">
  <ds:schemaRefs/>
</ds:datastoreItem>
</file>

<file path=customXml/itemProps8.xml><?xml version="1.0" encoding="utf-8"?>
<ds:datastoreItem xmlns:ds="http://schemas.openxmlformats.org/officeDocument/2006/customXml" ds:itemID="{DDD509CB-5CE1-4FD2-A4F7-215CD264352C}">
  <ds:schemaRefs/>
</ds:datastoreItem>
</file>

<file path=customXml/itemProps9.xml><?xml version="1.0" encoding="utf-8"?>
<ds:datastoreItem xmlns:ds="http://schemas.openxmlformats.org/officeDocument/2006/customXml" ds:itemID="{CFF580CD-1679-4ECF-BC34-A5285C956D16}">
  <ds:schemaRefs/>
</ds:datastoreItem>
</file>

<file path=customXml/itemProps10.xml><?xml version="1.0" encoding="utf-8"?>
<ds:datastoreItem xmlns:ds="http://schemas.openxmlformats.org/officeDocument/2006/customXml" ds:itemID="{1FB5E34E-387E-4BCE-A2CB-B69E8332B4A9}">
  <ds:schemaRefs/>
</ds:datastoreItem>
</file>

<file path=customXml/itemProps11.xml><?xml version="1.0" encoding="utf-8"?>
<ds:datastoreItem xmlns:ds="http://schemas.openxmlformats.org/officeDocument/2006/customXml" ds:itemID="{BF3FA1C1-B622-4C4C-BB0F-3421AA648E78}">
  <ds:schemaRefs/>
</ds:datastoreItem>
</file>

<file path=customXml/itemProps12.xml><?xml version="1.0" encoding="utf-8"?>
<ds:datastoreItem xmlns:ds="http://schemas.openxmlformats.org/officeDocument/2006/customXml" ds:itemID="{1F77ED8A-A2B3-4AAA-914A-0E76C77EE817}">
  <ds:schemaRefs/>
</ds:datastoreItem>
</file>

<file path=customXml/itemProps13.xml><?xml version="1.0" encoding="utf-8"?>
<ds:datastoreItem xmlns:ds="http://schemas.openxmlformats.org/officeDocument/2006/customXml" ds:itemID="{0383BAB1-B019-4DD2-B052-FABA25EE22C2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5FC230D0-DF78-470C-9C0D-A5C1E59F32BD}">
  <ds:schemaRefs/>
</ds:datastoreItem>
</file>

<file path=customXml/itemProps15.xml><?xml version="1.0" encoding="utf-8"?>
<ds:datastoreItem xmlns:ds="http://schemas.openxmlformats.org/officeDocument/2006/customXml" ds:itemID="{D7145659-3DBA-4FBC-B3C5-B790FBD32E97}">
  <ds:schemaRefs/>
</ds:datastoreItem>
</file>

<file path=customXml/itemProps16.xml><?xml version="1.0" encoding="utf-8"?>
<ds:datastoreItem xmlns:ds="http://schemas.openxmlformats.org/officeDocument/2006/customXml" ds:itemID="{25B86F6D-9D4F-4E81-8B84-0D8876C44752}">
  <ds:schemaRefs/>
</ds:datastoreItem>
</file>

<file path=customXml/itemProps17.xml><?xml version="1.0" encoding="utf-8"?>
<ds:datastoreItem xmlns:ds="http://schemas.openxmlformats.org/officeDocument/2006/customXml" ds:itemID="{F979284E-08C0-45A5-9FD4-D4065506D3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Dashboard</vt:lpstr>
      <vt:lpstr>Data Assessment</vt:lpstr>
      <vt:lpstr>Analisis</vt:lpstr>
      <vt:lpstr>Data Mentah</vt:lpstr>
      <vt:lpstr>Std Dimensi Potensi</vt:lpstr>
      <vt:lpstr>MBTI</vt:lpstr>
      <vt:lpstr>Analisis!Print_Area</vt:lpstr>
      <vt:lpstr>Dashboard!Print_Area</vt:lpstr>
      <vt:lpstr>'Data Assessment'!Print_Area</vt:lpstr>
      <vt:lpstr>MBTI!Print_Area</vt:lpstr>
      <vt:lpstr>'Std Dimensi Potensi'!Print_Area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dkz</dc:creator>
  <cp:lastModifiedBy>Wahyu Dewo</cp:lastModifiedBy>
  <cp:lastPrinted>2022-05-19T04:48:36Z</cp:lastPrinted>
  <dcterms:created xsi:type="dcterms:W3CDTF">2019-06-25T07:36:49Z</dcterms:created>
  <dcterms:modified xsi:type="dcterms:W3CDTF">2022-05-20T10:33:22Z</dcterms:modified>
</cp:coreProperties>
</file>