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vcapsg-my.sharepoint.com/personal/bloom57_pavcap_com_sg/Documents/Documents/Intern China/"/>
    </mc:Choice>
  </mc:AlternateContent>
  <xr:revisionPtr revIDLastSave="36" documentId="13_ncr:1_{4AA5039F-5B85-481E-AAA4-7EA7F3BEF3C9}" xr6:coauthVersionLast="47" xr6:coauthVersionMax="47" xr10:uidLastSave="{7CD537CE-54BF-4B59-A73D-BE2E5E922C09}"/>
  <bookViews>
    <workbookView xWindow="25080" yWindow="-120" windowWidth="25440" windowHeight="15270" activeTab="1" xr2:uid="{35EC77DA-F3ED-42A9-9D12-296C76E02505}"/>
  </bookViews>
  <sheets>
    <sheet name="Sheet1" sheetId="1" r:id="rId1"/>
    <sheet name="Sheet2" sheetId="2" r:id="rId2"/>
  </sheets>
  <definedNames>
    <definedName name="SpreadsheetBuilder_1" hidden="1">Sheet1!$A$1:$I$6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7" i="1"/>
  <c r="H12" i="1"/>
  <c r="G6" i="1"/>
  <c r="G3" i="1"/>
  <c r="G12" i="1"/>
  <c r="I13" i="1"/>
  <c r="G4" i="1"/>
  <c r="F5" i="1"/>
  <c r="C12" i="1"/>
  <c r="F3" i="1"/>
  <c r="D6" i="1"/>
  <c r="F4" i="1"/>
  <c r="D13" i="1"/>
  <c r="C8" i="1"/>
  <c r="F14" i="1"/>
  <c r="F6" i="1"/>
  <c r="G5" i="1"/>
  <c r="H14" i="1"/>
  <c r="C4" i="1"/>
  <c r="C3" i="1"/>
  <c r="C14" i="1"/>
  <c r="H6" i="1"/>
  <c r="F12" i="1"/>
  <c r="I5" i="1"/>
  <c r="I3" i="1"/>
  <c r="C7" i="1"/>
  <c r="H8" i="1"/>
  <c r="G7" i="1"/>
  <c r="H3" i="1"/>
  <c r="I8" i="1"/>
  <c r="F8" i="1"/>
  <c r="D12" i="1"/>
  <c r="C5" i="1"/>
  <c r="D3" i="1"/>
  <c r="D5" i="1"/>
  <c r="F7" i="1"/>
  <c r="G13" i="1"/>
  <c r="D8" i="1"/>
  <c r="H4" i="1"/>
  <c r="D14" i="1"/>
  <c r="F13" i="1"/>
  <c r="H7" i="1"/>
  <c r="I6" i="1"/>
  <c r="D7" i="1"/>
  <c r="C6" i="1"/>
  <c r="H13" i="1"/>
  <c r="I12" i="1"/>
  <c r="C13" i="1"/>
  <c r="G14" i="1"/>
  <c r="D4" i="1"/>
  <c r="I4" i="1"/>
  <c r="G8" i="1"/>
  <c r="H5" i="1"/>
  <c r="O5" i="1"/>
  <c r="O4" i="1"/>
  <c r="O9" i="1"/>
  <c r="K3" i="1"/>
  <c r="M11" i="1"/>
  <c r="O12" i="1"/>
  <c r="K8" i="1"/>
  <c r="M5" i="1"/>
  <c r="K10" i="1"/>
  <c r="O6" i="1"/>
  <c r="K6" i="1"/>
  <c r="O8" i="1"/>
  <c r="K9" i="1"/>
  <c r="O14" i="1"/>
  <c r="O13" i="1"/>
  <c r="M8" i="1"/>
  <c r="K11" i="1"/>
  <c r="M14" i="1"/>
  <c r="M13" i="1"/>
  <c r="M12" i="1"/>
  <c r="M3" i="1"/>
  <c r="M7" i="1"/>
  <c r="K5" i="1"/>
  <c r="M4" i="1"/>
  <c r="K14" i="1"/>
  <c r="K13" i="1"/>
  <c r="M6" i="1"/>
  <c r="O11" i="1"/>
  <c r="M10" i="1"/>
  <c r="M9" i="1"/>
  <c r="O3" i="1"/>
  <c r="K4" i="1"/>
  <c r="O10" i="1"/>
  <c r="K7" i="1"/>
  <c r="O7" i="1"/>
  <c r="F1" i="1"/>
  <c r="D1" i="1"/>
  <c r="G1" i="1"/>
  <c r="H1" i="1"/>
  <c r="C1" i="1"/>
  <c r="I1" i="1"/>
  <c r="Q14" i="1" l="1"/>
  <c r="E14" i="1" l="1"/>
  <c r="Q13" i="1" l="1"/>
  <c r="R14" i="1"/>
  <c r="P14" i="1"/>
  <c r="E13" i="1" l="1"/>
  <c r="Q12" i="1" l="1"/>
  <c r="R13" i="1"/>
  <c r="P13" i="1"/>
  <c r="E12" i="1" l="1"/>
  <c r="P11" i="1" l="1"/>
  <c r="Q11" i="1"/>
  <c r="R12" i="1"/>
  <c r="P12" i="1"/>
  <c r="P10" i="1" l="1"/>
  <c r="Q10" i="1"/>
  <c r="P9" i="1" l="1"/>
  <c r="Q9" i="1"/>
  <c r="Q8" i="1" l="1"/>
  <c r="E8" i="1" l="1"/>
  <c r="Q7" i="1" l="1"/>
  <c r="R8" i="1"/>
  <c r="P8" i="1"/>
  <c r="E7" i="1" l="1"/>
  <c r="Q6" i="1" l="1"/>
  <c r="R7" i="1"/>
  <c r="P7" i="1"/>
  <c r="E6" i="1" l="1"/>
  <c r="Q5" i="1" l="1"/>
  <c r="R6" i="1"/>
  <c r="P6" i="1"/>
  <c r="E5" i="1" l="1"/>
  <c r="Q4" i="1" l="1"/>
  <c r="R5" i="1"/>
  <c r="P5" i="1"/>
  <c r="E4" i="1" l="1"/>
  <c r="M16" i="1" l="1"/>
  <c r="O16" i="1"/>
  <c r="Q3" i="1"/>
  <c r="R4" i="1"/>
  <c r="P4" i="1"/>
  <c r="E3" i="1" l="1"/>
  <c r="A1" i="1"/>
  <c r="E16" i="1" l="1"/>
  <c r="R3" i="1"/>
  <c r="P3" i="1"/>
</calcChain>
</file>

<file path=xl/sharedStrings.xml><?xml version="1.0" encoding="utf-8"?>
<sst xmlns="http://schemas.openxmlformats.org/spreadsheetml/2006/main" count="157" uniqueCount="76">
  <si>
    <t>PX_LAST</t>
  </si>
  <si>
    <t>CUR_MKT_CAP</t>
  </si>
  <si>
    <t>PE_RATIO</t>
  </si>
  <si>
    <t>INDX_GENERAL_PE_RATIO</t>
  </si>
  <si>
    <t>INDX_PX_BOOK</t>
  </si>
  <si>
    <t>PX_TO_BOOK_RATIO</t>
  </si>
  <si>
    <t>PCOMP Index</t>
  </si>
  <si>
    <t>FBMKLCI Index</t>
  </si>
  <si>
    <t>JCI Index</t>
  </si>
  <si>
    <t>SET Index</t>
  </si>
  <si>
    <t>USDPHP Curncy</t>
  </si>
  <si>
    <t>USDMYR Curncy</t>
  </si>
  <si>
    <t>USDIDR Curncy</t>
  </si>
  <si>
    <t>USDTHB Curncy</t>
  </si>
  <si>
    <t>Currency</t>
  </si>
  <si>
    <t>USD MKT CAP</t>
  </si>
  <si>
    <t>STI Index</t>
  </si>
  <si>
    <t>USDSGD Curncy</t>
  </si>
  <si>
    <t>SPX Index</t>
  </si>
  <si>
    <t>NKY Index</t>
  </si>
  <si>
    <t>TPX Index</t>
  </si>
  <si>
    <t>USDJPY Curncy</t>
  </si>
  <si>
    <t>USDUSD</t>
  </si>
  <si>
    <t>Philippines</t>
  </si>
  <si>
    <t>Malaysia</t>
  </si>
  <si>
    <t>Indonesia</t>
  </si>
  <si>
    <t>Thailand</t>
  </si>
  <si>
    <t>Singapore</t>
  </si>
  <si>
    <t>US SP 500</t>
  </si>
  <si>
    <t>Japan Nikkei 225</t>
  </si>
  <si>
    <t>Japan Topix</t>
  </si>
  <si>
    <t>USD Market Cap</t>
  </si>
  <si>
    <t>Last Price</t>
  </si>
  <si>
    <t>Current Market Cap</t>
  </si>
  <si>
    <t>Price Earnings Ratio (P/E)</t>
  </si>
  <si>
    <t>General Price Earnings Ratio</t>
  </si>
  <si>
    <t>Adjusted Price/Book ratio</t>
  </si>
  <si>
    <t>Price to Book Ratio</t>
  </si>
  <si>
    <t>Population (mm)</t>
  </si>
  <si>
    <t>IPOPMYS Index</t>
  </si>
  <si>
    <t>IPOPIDN Index</t>
  </si>
  <si>
    <t>IPOPPHL Index</t>
  </si>
  <si>
    <t>IPOPTHA Index</t>
  </si>
  <si>
    <t>IPOPSGP Index</t>
  </si>
  <si>
    <t>IPOPUSA Index</t>
  </si>
  <si>
    <t>IPOPJPN Index</t>
  </si>
  <si>
    <t>WGDPPHIL Index</t>
  </si>
  <si>
    <t>WGDPINDO Index</t>
  </si>
  <si>
    <t>WGDPTHAI Index</t>
  </si>
  <si>
    <t>WGDPSING Index</t>
  </si>
  <si>
    <t>WGDPJAPA Index</t>
  </si>
  <si>
    <t>WGDPMALY Index</t>
  </si>
  <si>
    <t>WGDPUS Index</t>
  </si>
  <si>
    <t>GDP (bn)</t>
  </si>
  <si>
    <t>Market Cap per Capita</t>
  </si>
  <si>
    <t>TOTAL</t>
  </si>
  <si>
    <t>Vietnam</t>
  </si>
  <si>
    <t>USDVND Curncy</t>
  </si>
  <si>
    <t>IPOPVNM Index</t>
  </si>
  <si>
    <t>WGDPVIET Index</t>
  </si>
  <si>
    <t>Laos</t>
  </si>
  <si>
    <t>Cambodia</t>
  </si>
  <si>
    <t>Myanmar</t>
  </si>
  <si>
    <t>USDLAK Curncy</t>
  </si>
  <si>
    <t>IPOPLAO Index</t>
  </si>
  <si>
    <t>WGDPLAO Index</t>
  </si>
  <si>
    <t>USDKHR Curncy</t>
  </si>
  <si>
    <t>IPOPKHM Index</t>
  </si>
  <si>
    <t>WGDPCAMB Index</t>
  </si>
  <si>
    <t>USDMMK Curncy</t>
  </si>
  <si>
    <t>IPOPMMR Index</t>
  </si>
  <si>
    <t>WGDPMMR Index</t>
  </si>
  <si>
    <t>GDP per Capita</t>
  </si>
  <si>
    <t>Market Cap per $ GDP</t>
  </si>
  <si>
    <t>VNIndex Index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</si>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</sst>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_-* #,##0_-;\-* #,##0_-;_-* &quot;-&quot;??_-;_-@_-"/>
    <numFmt numFmtId="167" formatCode="_-&quot;$&quot;* #,##0_-;\-&quot;$&quot;* #,##0_-;_-&quot;$&quot;* &quot;-&quot;??_-;_-@_-"/>
    <numFmt numFmtId="168" formatCode="0.00\x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166" fontId="0" fillId="0" borderId="0" xfId="1" applyNumberFormat="1" applyFont="1"/>
    <xf numFmtId="167" fontId="0" fillId="0" borderId="0" xfId="2" applyNumberFormat="1" applyFont="1"/>
    <xf numFmtId="164" fontId="0" fillId="0" borderId="0" xfId="2" applyFont="1"/>
    <xf numFmtId="168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0" fillId="0" borderId="0" xfId="2" applyNumberFormat="1" applyFont="1"/>
    <xf numFmtId="2" fontId="0" fillId="0" borderId="0" xfId="2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Data...1929575091</v>
        <stp/>
        <stp>BDP|13036825746196310377</stp>
        <tr r="O10" s="1"/>
      </tp>
      <tp t="s">
        <v>#N/A Requesting Data...3245273421</v>
        <stp/>
        <stp>BDP|18382304989050121877</stp>
        <tr r="K7" s="1"/>
      </tp>
      <tp t="s">
        <v>#N/A Requesting Data...3889740579</v>
        <stp/>
        <stp>BDP|17823932032694562057</stp>
        <tr r="K13" s="1"/>
        <tr r="K14" s="1"/>
      </tp>
      <tp t="s">
        <v>#N/A Requesting Data...3449000022</v>
        <stp/>
        <stp>BDP|17504726093384934404</stp>
        <tr r="K5" s="1"/>
      </tp>
      <tp t="s">
        <v>#N/A Requesting Data...3764628813</v>
        <stp/>
        <stp>BDP|17393197907759494696</stp>
        <tr r="H12" s="1"/>
      </tp>
      <tp t="s">
        <v>#N/A Requesting Data...3197877618</v>
        <stp/>
        <stp>BDP|14302840555292331584</stp>
        <tr r="F4" s="1"/>
      </tp>
      <tp t="s">
        <v>#N/A Requesting Data...2292739768</v>
        <stp/>
        <stp>BDP|12093737118512774860</stp>
        <tr r="F14" s="1"/>
      </tp>
      <tp t="s">
        <v>#N/A Requesting Data...3830796990</v>
        <stp/>
        <stp>BDP|10352574279769454551</stp>
        <tr r="M13" s="1"/>
        <tr r="M14" s="1"/>
      </tp>
      <tp t="s">
        <v>#N/A Requesting Data...3409291635</v>
        <stp/>
        <stp>BDP|16600063295648731915</stp>
        <tr r="G12" s="1"/>
      </tp>
    </main>
    <main first="bloomberg.rtd">
      <tp t="s">
        <v>Last Price</v>
        <stp/>
        <stp>##V3_BFIELDINFOV12</stp>
        <stp>[StockIndex.xlsx]Sheet1!R1C3</stp>
        <stp>PX_LAST</stp>
        <tr r="C1" s="1"/>
      </tp>
    </main>
    <main first="bofaddin.rtdserver">
      <tp t="s">
        <v>#N/A Requesting Data...4170070100</v>
        <stp/>
        <stp>BDP|13308650715098840376</stp>
        <tr r="O3" s="1"/>
      </tp>
      <tp t="s">
        <v>#N/A Requesting Data...4027352099</v>
        <stp/>
        <stp>BDP|15918125488069317882</stp>
        <tr r="O11" s="1"/>
      </tp>
      <tp t="s">
        <v>#N/A Requesting Data...4045282521</v>
        <stp/>
        <stp>BDP|14678591683995134105</stp>
        <tr r="D13" s="1"/>
      </tp>
      <tp t="s">
        <v>#N/A Requesting Data...3836987421</v>
        <stp/>
        <stp>BDP|12045873229701186430</stp>
        <tr r="G5" s="1"/>
      </tp>
      <tp t="s">
        <v>#N/A Requesting Data...4245676698</v>
        <stp/>
        <stp>BDP|15328334692495827795</stp>
        <tr r="F3" s="1"/>
      </tp>
      <tp t="s">
        <v>#N/A Requesting Data...3982791972</v>
        <stp/>
        <stp>BDP|10148908283884506835</stp>
        <tr r="C4" s="1"/>
      </tp>
      <tp t="s">
        <v>#N/A Requesting Data...3821821817</v>
        <stp/>
        <stp>BDP|12735604518811744605</stp>
        <tr r="K4" s="1"/>
      </tp>
      <tp t="s">
        <v>#N/A Requesting Data...3917797974</v>
        <stp/>
        <stp>BDP|10782443568468417807</stp>
        <tr r="M8" s="1"/>
      </tp>
      <tp t="s">
        <v>#N/A Requesting Data...4160005508</v>
        <stp/>
        <stp>BDP|10042957977835401995</stp>
        <tr r="M3" s="1"/>
      </tp>
      <tp t="s">
        <v>#N/A Requesting Data...3938199989</v>
        <stp/>
        <stp>BDP|17025356279023167226</stp>
        <tr r="G6" s="1"/>
      </tp>
      <tp t="s">
        <v>#N/A Requesting Data...3868752122</v>
        <stp/>
        <stp>BDP|14804108673922238273</stp>
        <tr r="M9" s="1"/>
      </tp>
      <tp t="s">
        <v>#N/A Requesting Data...4238723865</v>
        <stp/>
        <stp>BDP|18063947721169534837</stp>
        <tr r="I14" s="1"/>
      </tp>
      <tp t="s">
        <v>#N/A Requesting Data...3989606584</v>
        <stp/>
        <stp>BDP|11449413092896476847</stp>
        <tr r="K6" s="1"/>
      </tp>
      <tp t="s">
        <v>#N/A Requesting Data...4171914450</v>
        <stp/>
        <stp>BDP|16514190240387501711</stp>
        <tr r="M6" s="1"/>
      </tp>
      <tp t="s">
        <v>#N/A Requesting Data...3852001615</v>
        <stp/>
        <stp>BDP|11472247737576186599</stp>
        <tr r="F6" s="1"/>
      </tp>
      <tp t="s">
        <v>#N/A Requesting Data...3910834262</v>
        <stp/>
        <stp>BDP|10038090648907263021</stp>
        <tr r="C3" s="1"/>
      </tp>
      <tp t="s">
        <v>#N/A Requesting Data...3892743766</v>
        <stp/>
        <stp>BDP|15744960734425273976</stp>
        <tr r="C12" s="1"/>
      </tp>
      <tp t="s">
        <v>#N/A Requesting Data...4151206076</v>
        <stp/>
        <stp>BDP|15967032319543640473</stp>
        <tr r="M4" s="1"/>
      </tp>
      <tp t="s">
        <v>#N/A Requesting Data...3920375527</v>
        <stp/>
        <stp>BDP|12031039933261082375</stp>
        <tr r="K9" s="1"/>
      </tp>
      <tp t="s">
        <v>#N/A Requesting Data...3963284495</v>
        <stp/>
        <stp>BDP|10852901982115633464</stp>
        <tr r="O13" s="1"/>
        <tr r="O14" s="1"/>
      </tp>
      <tp t="s">
        <v>#N/A Requesting Data...4054188695</v>
        <stp/>
        <stp>BDP|11466338655124569325</stp>
        <tr r="H14" s="1"/>
      </tp>
      <tp t="s">
        <v>#N/A Requesting Data...4084453876</v>
        <stp/>
        <stp>BDP|10263661814017710162</stp>
        <tr r="K11" s="1"/>
      </tp>
      <tp t="s">
        <v>#N/A Requesting Data...4037404721</v>
        <stp/>
        <stp>BDP|17314758249403587697</stp>
        <tr r="G3" s="1"/>
      </tp>
      <tp t="s">
        <v>#N/A Requesting Data...3904281019</v>
        <stp/>
        <stp>BDP|16086936803671230880</stp>
        <tr r="F5" s="1"/>
      </tp>
      <tp t="s">
        <v>#N/A Requesting Data...3987481957</v>
        <stp/>
        <stp>BDP|18221929965276356793</stp>
        <tr r="I7" s="1"/>
      </tp>
      <tp t="s">
        <v>#N/A Requesting Data...3828529379</v>
        <stp/>
        <stp>BDP|16027685727966809390</stp>
        <tr r="G4" s="1"/>
      </tp>
      <tp t="s">
        <v>#N/A Requesting Data...4240945369</v>
        <stp/>
        <stp>BDP|16191241641914326375</stp>
        <tr r="I13" s="1"/>
      </tp>
      <tp t="s">
        <v>#N/A Requesting Data...4236130420</v>
        <stp/>
        <stp>BDP|18127718679698865768</stp>
        <tr r="O7" s="1"/>
      </tp>
      <tp t="s">
        <v>#N/A Requesting Data...3785573070</v>
        <stp/>
        <stp>BDP|15272223173323431704</stp>
        <tr r="D6" s="1"/>
      </tp>
      <tp t="s">
        <v>#N/A Requesting Data...4119468851</v>
        <stp/>
        <stp>BDP|14898514227721505704</stp>
        <tr r="M10" s="1"/>
      </tp>
      <tp t="s">
        <v>#N/A Requesting Data...4064630450</v>
        <stp/>
        <stp>BDP|13260503407712283171</stp>
        <tr r="C8" s="1"/>
      </tp>
      <tp t="s">
        <v>#N/A Requesting Data...4265191467</v>
        <stp/>
        <stp>BDP|11520135712075207134</stp>
        <tr r="O8" s="1"/>
      </tp>
    </main>
    <main first="bloomberg.rtd">
      <tp t="s">
        <v>Adjusted Price/Book ratio</v>
        <stp/>
        <stp>##V3_BFIELDINFOV12</stp>
        <stp>[StockIndex.xlsx]Sheet1!R1C8</stp>
        <stp>INDX_PX_BOOK</stp>
        <tr r="H1" s="1"/>
      </tp>
    </main>
    <main first="bofaddin.rtdserver">
      <tp t="s">
        <v>#N/A Requesting Data...3818458735</v>
        <stp/>
        <stp>BDP|7096483712849071711</stp>
        <tr r="H3" s="1"/>
      </tp>
      <tp t="s">
        <v>#N/A Requesting Data...3937233549</v>
        <stp/>
        <stp>BDP|2084862721474012043</stp>
        <tr r="H13" s="1"/>
      </tp>
      <tp t="s">
        <v>#N/A Requesting Data...4273355468</v>
        <stp/>
        <stp>BDP|1397754573175384851</stp>
        <tr r="M5" s="1"/>
      </tp>
      <tp t="s">
        <v>#N/A Requesting Data...3868393972</v>
        <stp/>
        <stp>BDP|8883717226535262546</stp>
        <tr r="F12" s="1"/>
      </tp>
      <tp t="s">
        <v>#N/A Requesting Data...4234534917</v>
        <stp/>
        <stp>BDP|8463500046552155629</stp>
        <tr r="O5" s="1"/>
      </tp>
      <tp t="s">
        <v>#N/A Requesting Data...4042512691</v>
        <stp/>
        <stp>BDP|4538088579587175933</stp>
        <tr r="F7" s="1"/>
      </tp>
      <tp t="s">
        <v>#N/A Requesting Data...3855182716</v>
        <stp/>
        <stp>BDP|1136336578222170941</stp>
        <tr r="H5" s="1"/>
      </tp>
      <tp t="s">
        <v>#N/A Requesting Data...4071101187</v>
        <stp/>
        <stp>BDP|9006821943648290301</stp>
        <tr r="H6" s="1"/>
      </tp>
      <tp t="s">
        <v>#N/A Requesting Data...3942403078</v>
        <stp/>
        <stp>BDP|1436998652273927033</stp>
        <tr r="D4" s="1"/>
      </tp>
      <tp t="s">
        <v>#N/A Requesting Data...4005843780</v>
        <stp/>
        <stp>BDP|5784392567076518965</stp>
        <tr r="D12" s="1"/>
      </tp>
      <tp t="s">
        <v>#N/A Requesting Data...3998743295</v>
        <stp/>
        <stp>BDP|8153159177153783213</stp>
        <tr r="O4" s="1"/>
      </tp>
      <tp t="s">
        <v>#N/A Requesting Data...3968925280</v>
        <stp/>
        <stp>BDP|4472901704223690684</stp>
        <tr r="G13" s="1"/>
      </tp>
      <tp t="s">
        <v>#N/A Requesting Data...4272462963</v>
        <stp/>
        <stp>BDP|4565629605448714248</stp>
        <tr r="D5" s="1"/>
      </tp>
      <tp t="s">
        <v>#N/A Requesting Data...4040646248</v>
        <stp/>
        <stp>BDP|5095704594860171284</stp>
        <tr r="D3" s="1"/>
      </tp>
      <tp t="s">
        <v>#N/A Requesting Data...4045871389</v>
        <stp/>
        <stp>BDP|3248869466293509734</stp>
        <tr r="F13" s="1"/>
      </tp>
      <tp t="s">
        <v>#N/A Requesting Data...4102136786</v>
        <stp/>
        <stp>BDP|6809350441122661941</stp>
        <tr r="H8" s="1"/>
      </tp>
      <tp t="s">
        <v>#N/A Requesting Data...3885146938</v>
        <stp/>
        <stp>BDP|2228990125407862443</stp>
        <tr r="D7" s="1"/>
      </tp>
      <tp t="s">
        <v>#N/A Requesting Data...4265695890</v>
        <stp/>
        <stp>BDP|3392068435342429820</stp>
        <tr r="D14" s="1"/>
      </tp>
      <tp t="s">
        <v>#N/A Requesting Data...4249856007</v>
        <stp/>
        <stp>BDP|7725334889173913532</stp>
        <tr r="I5" s="1"/>
      </tp>
      <tp t="s">
        <v>#N/A Requesting Data...3922512972</v>
        <stp/>
        <stp>BDP|9818207745744081188</stp>
        <tr r="M12" s="1"/>
      </tp>
      <tp t="s">
        <v>#N/A Requesting Data...3976573727</v>
        <stp/>
        <stp>BDP|6687203687524028357</stp>
        <tr r="I8" s="1"/>
      </tp>
      <tp t="s">
        <v>#N/A Requesting Data...3976821221</v>
        <stp/>
        <stp>BDP|7008468593167521988</stp>
        <tr r="O9" s="1"/>
      </tp>
      <tp t="s">
        <v>#N/A Requesting Data...3930358081</v>
        <stp/>
        <stp>BDP|2818739161732157576</stp>
        <tr r="H7" s="1"/>
      </tp>
      <tp t="s">
        <v>#N/A Requesting Data...3998641948</v>
        <stp/>
        <stp>BDP|4137870085170857067</stp>
        <tr r="K3" s="1"/>
      </tp>
      <tp t="s">
        <v>#N/A Requesting Data...3969472820</v>
        <stp/>
        <stp>BDP|2485097398107191851</stp>
        <tr r="I6" s="1"/>
      </tp>
    </main>
    <main first="bloomberg.rtd">
      <tp t="s">
        <v>Current Market Cap</v>
        <stp/>
        <stp>##V3_BFIELDINFOV12</stp>
        <stp>[StockIndex.xlsx]Sheet1!R1C4</stp>
        <stp>CUR_MKT_CAP</stp>
        <tr r="D1" s="1"/>
      </tp>
    </main>
    <main first="bofaddin.rtdserver">
      <tp t="s">
        <v>#N/A Requesting Data...3865285360</v>
        <stp/>
        <stp>BDP|6373577168056434634</stp>
        <tr r="O12" s="1"/>
      </tp>
      <tp t="s">
        <v>#N/A Requesting Data...4133016870</v>
        <stp/>
        <stp>BDP|6198670458167949790</stp>
        <tr r="F8" s="1"/>
      </tp>
      <tp t="s">
        <v>#N/A Requesting Data...4216612862</v>
        <stp/>
        <stp>BDP|5305594943332350359</stp>
        <tr r="C5" s="1"/>
      </tp>
      <tp t="s">
        <v>#N/A Requesting Data...4105538821</v>
        <stp/>
        <stp>BDP|1700331328754900187</stp>
        <tr r="C13" s="1"/>
      </tp>
      <tp t="s">
        <v>#N/A Requesting Data...4190963812</v>
        <stp/>
        <stp>BDP|1389976774078475127</stp>
        <tr r="I4" s="1"/>
      </tp>
      <tp t="s">
        <v>#N/A Requesting Data...4097812420</v>
        <stp/>
        <stp>BDP|3733855028258982602</stp>
        <tr r="H4" s="1"/>
      </tp>
      <tp t="s">
        <v>#N/A Requesting Data...4124258952</v>
        <stp/>
        <stp>BDP|7706515993664218826</stp>
        <tr r="G7" s="1"/>
      </tp>
      <tp t="s">
        <v>#N/A Requesting Data...4211027186</v>
        <stp/>
        <stp>BDP|9626711736949628434</stp>
        <tr r="M7" s="1"/>
      </tp>
      <tp t="s">
        <v>#N/A Requesting Data...4159308243</v>
        <stp/>
        <stp>BDP|1522151277110521618</stp>
        <tr r="G14" s="1"/>
      </tp>
      <tp t="s">
        <v>#N/A Requesting Data...3991009140</v>
        <stp/>
        <stp>BDP|8802074681977816671</stp>
        <tr r="I3" s="1"/>
      </tp>
      <tp t="s">
        <v>#N/A Requesting Data...4125788393</v>
        <stp/>
        <stp>BDP|4188710400218915928</stp>
        <tr r="D8" s="1"/>
      </tp>
      <tp t="s">
        <v>#N/A Requesting Data...4224665187</v>
        <stp/>
        <stp>BDP|5487322905367790358</stp>
        <tr r="M11" s="1"/>
      </tp>
      <tp t="s">
        <v>#N/A Requesting Data...4173740909</v>
        <stp/>
        <stp>BDP|2116172738226302499</stp>
        <tr r="C6" s="1"/>
      </tp>
      <tp t="s">
        <v>#N/A Requesting Data...3897974633</v>
        <stp/>
        <stp>BDP|8658192073414183890</stp>
        <tr r="C7" s="1"/>
      </tp>
      <tp t="s">
        <v>#N/A Requesting Data...4240741670</v>
        <stp/>
        <stp>BDP|9423897943947332154</stp>
        <tr r="C14" s="1"/>
      </tp>
      <tp t="s">
        <v>#N/A Requesting Data...4234103246</v>
        <stp/>
        <stp>BDP|3851128910496324673</stp>
        <tr r="K8" s="1"/>
      </tp>
      <tp t="s">
        <v>#N/A Requesting Data...4266761111</v>
        <stp/>
        <stp>BDP|2101848480025663479</stp>
        <tr r="I12" s="1"/>
      </tp>
    </main>
    <main first="bloomberg.rtd">
      <tp t="s">
        <v>General Price Earnings Ratio</v>
        <stp/>
        <stp>##V3_BFIELDINFOV12</stp>
        <stp>[StockIndex.xlsx]Sheet1!R1C7</stp>
        <stp>INDX_GENERAL_PE_RATIO</stp>
        <tr r="G1" s="1"/>
      </tp>
    </main>
    <main first="bofaddin.rtdserver">
      <tp t="s">
        <v>#N/A Requesting Data...4265970913</v>
        <stp/>
        <stp>BDP|965746759360559766</stp>
        <tr r="K10" s="1"/>
      </tp>
    </main>
    <main first="bloomberg.rtd">
      <tp t="s">
        <v>Price to Book Ratio</v>
        <stp/>
        <stp>##V3_BFIELDINFOV12</stp>
        <stp>[StockIndex.xlsx]Sheet1!R1C9</stp>
        <stp>PX_TO_BOOK_RATIO</stp>
        <tr r="I1" s="1"/>
      </tp>
    </main>
    <main first="bofaddin.rtdserver">
      <tp t="s">
        <v>#N/A Requesting Data...3923570785</v>
        <stp/>
        <stp>BDP|962073844432300216</stp>
        <tr r="G8" s="1"/>
      </tp>
      <tp t="s">
        <v>#N/A Requesting Data...4243878455</v>
        <stp/>
        <stp>BDP|901218827137607722</stp>
        <tr r="O6" s="1"/>
      </tp>
    </main>
    <main first="bloomberg.rtd">
      <tp t="s">
        <v>Price Earnings Ratio (P/E)</v>
        <stp/>
        <stp>##V3_BFIELDINFOV12</stp>
        <stp>[StockIndex.xlsx]Sheet1!R1C6</stp>
        <stp>PE_RATIO</stp>
        <tr r="F1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570D6-7CAA-40A4-8889-87F8CE795F2B}">
  <dimension ref="A1:R16"/>
  <sheetViews>
    <sheetView zoomScale="80" zoomScaleNormal="80" workbookViewId="0">
      <pane xSplit="2" topLeftCell="F1" activePane="topRight" state="frozen"/>
      <selection pane="topRight" sqref="A1:R16"/>
    </sheetView>
  </sheetViews>
  <sheetFormatPr defaultRowHeight="15" x14ac:dyDescent="0.25"/>
  <cols>
    <col min="1" max="1" width="13.7109375" bestFit="1" customWidth="1"/>
    <col min="2" max="2" width="15.85546875" bestFit="1" customWidth="1"/>
    <col min="3" max="3" width="22.140625" bestFit="1" customWidth="1"/>
    <col min="4" max="4" width="25.28515625" bestFit="1" customWidth="1"/>
    <col min="5" max="5" width="22.140625" customWidth="1"/>
    <col min="6" max="6" width="23.7109375" bestFit="1" customWidth="1"/>
    <col min="7" max="7" width="26.42578125" bestFit="1" customWidth="1"/>
    <col min="8" max="8" width="23.7109375" bestFit="1" customWidth="1"/>
    <col min="9" max="9" width="19" bestFit="1" customWidth="1"/>
    <col min="10" max="10" width="14.85546875" bestFit="1" customWidth="1"/>
    <col min="12" max="12" width="2.85546875" customWidth="1"/>
    <col min="13" max="13" width="16.140625" bestFit="1" customWidth="1"/>
    <col min="14" max="14" width="17.42578125" bestFit="1" customWidth="1"/>
    <col min="15" max="15" width="10.85546875" bestFit="1" customWidth="1"/>
    <col min="16" max="16" width="24.140625" bestFit="1" customWidth="1"/>
    <col min="17" max="17" width="14.42578125" bestFit="1" customWidth="1"/>
    <col min="18" max="18" width="20.5703125" bestFit="1" customWidth="1"/>
  </cols>
  <sheetData>
    <row r="1" spans="1:18" x14ac:dyDescent="0.25">
      <c r="A1" s="6">
        <f ca="1">TODAY()</f>
        <v>45854</v>
      </c>
      <c r="C1" t="str">
        <f>_xll.BFieldInfo(C$2)</f>
        <v>Last Price</v>
      </c>
      <c r="D1" t="str">
        <f>_xll.BFieldInfo(D$2)</f>
        <v>Current Market Cap</v>
      </c>
      <c r="E1" t="s">
        <v>31</v>
      </c>
      <c r="F1" t="str">
        <f>_xll.BFieldInfo(F$2)</f>
        <v>Price Earnings Ratio (P/E)</v>
      </c>
      <c r="G1" t="str">
        <f>_xll.BFieldInfo(G$2)</f>
        <v>General Price Earnings Ratio</v>
      </c>
      <c r="H1" t="str">
        <f>_xll.BFieldInfo(H$2)</f>
        <v>Adjusted Price/Book ratio</v>
      </c>
      <c r="I1" t="str">
        <f>_xll.BFieldInfo(I$2)</f>
        <v>Price to Book Ratio</v>
      </c>
      <c r="J1" t="s">
        <v>14</v>
      </c>
      <c r="M1" t="s">
        <v>38</v>
      </c>
      <c r="O1" t="s">
        <v>53</v>
      </c>
      <c r="P1" s="9" t="s">
        <v>54</v>
      </c>
      <c r="Q1" s="10" t="s">
        <v>72</v>
      </c>
      <c r="R1" s="11" t="s">
        <v>73</v>
      </c>
    </row>
    <row r="2" spans="1:18" x14ac:dyDescent="0.25"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M2" t="s">
        <v>0</v>
      </c>
      <c r="O2" t="s">
        <v>0</v>
      </c>
    </row>
    <row r="3" spans="1:18" x14ac:dyDescent="0.25">
      <c r="A3" t="s">
        <v>6</v>
      </c>
      <c r="B3" t="s">
        <v>23</v>
      </c>
      <c r="C3">
        <f>_xll.BDP($A3,C$2)</f>
        <v>6337.48</v>
      </c>
      <c r="D3" s="1">
        <f>_xll.BDP($A3,D$2)</f>
        <v>9208973434100</v>
      </c>
      <c r="E3" s="2">
        <f t="shared" ref="E3:E14" si="0">D3/K3</f>
        <v>161663040413.24347</v>
      </c>
      <c r="F3" s="4">
        <f>_xll.BDP($A3,F$2)</f>
        <v>11.253626524761279</v>
      </c>
      <c r="G3" s="4">
        <f>_xll.BDP($A3,G$2)</f>
        <v>11.1958601458257</v>
      </c>
      <c r="H3" s="4">
        <f>_xll.BDP($A3,H$2)</f>
        <v>1.3957350281030019</v>
      </c>
      <c r="I3" s="4">
        <f>_xll.BDP($A3,I$2)</f>
        <v>1.3957350281030019</v>
      </c>
      <c r="J3" t="s">
        <v>10</v>
      </c>
      <c r="K3">
        <f>_xll.BDP($J3,K$2)</f>
        <v>56.963999999999999</v>
      </c>
      <c r="L3" t="s">
        <v>41</v>
      </c>
      <c r="M3">
        <f>_xll.BDP($L3,M$2)</f>
        <v>120.587</v>
      </c>
      <c r="N3" t="s">
        <v>46</v>
      </c>
      <c r="O3">
        <f>_xll.BDP($N3,O$2)</f>
        <v>461.61799999999999</v>
      </c>
      <c r="P3" s="5">
        <f>E3/(M3*1000000)</f>
        <v>1340.6340684588179</v>
      </c>
      <c r="Q3" s="3">
        <f>O3*1000000000/(M3*1000000)</f>
        <v>3828.0909219070049</v>
      </c>
      <c r="R3" s="4">
        <f>E3/(O3*1000000000)</f>
        <v>0.3502095681131227</v>
      </c>
    </row>
    <row r="4" spans="1:18" x14ac:dyDescent="0.25">
      <c r="A4" t="s">
        <v>7</v>
      </c>
      <c r="B4" t="s">
        <v>24</v>
      </c>
      <c r="C4">
        <f>_xll.BDP($A4,C$2)</f>
        <v>1517.44</v>
      </c>
      <c r="D4" s="1">
        <f>_xll.BDP($A4,D$2)</f>
        <v>1090342220345</v>
      </c>
      <c r="E4" s="2">
        <f t="shared" si="0"/>
        <v>256792798008.71405</v>
      </c>
      <c r="F4" s="4">
        <f>_xll.BDP($A4,F$2)</f>
        <v>14.331959610448987</v>
      </c>
      <c r="G4" s="4">
        <f>_xll.BDP($A4,G$2)</f>
        <v>14.259542457256183</v>
      </c>
      <c r="H4" s="4">
        <f>_xll.BDP($A4,H$2)</f>
        <v>1.4319055175340152</v>
      </c>
      <c r="I4" s="4">
        <f>_xll.BDP($A4,I$2)</f>
        <v>1.4319055175340152</v>
      </c>
      <c r="J4" t="s">
        <v>11</v>
      </c>
      <c r="K4">
        <f>_xll.BDP($J4,K$2)</f>
        <v>4.2460000000000004</v>
      </c>
      <c r="L4" t="s">
        <v>39</v>
      </c>
      <c r="M4">
        <f>_xll.BDP($L4,M$2)</f>
        <v>35.658999999999999</v>
      </c>
      <c r="N4" t="s">
        <v>51</v>
      </c>
      <c r="O4">
        <f>_xll.BDP($N4,O$2)</f>
        <v>421.97199999999998</v>
      </c>
      <c r="P4" s="5">
        <f t="shared" ref="P4:P14" si="1">E4/(M4*1000000)</f>
        <v>7201.3460278951752</v>
      </c>
      <c r="Q4" s="3">
        <f t="shared" ref="Q4:Q14" si="2">O4*1000000000/(M4*1000000)</f>
        <v>11833.534311113604</v>
      </c>
      <c r="R4" s="4">
        <f t="shared" ref="R4:R14" si="3">E4/(O4*1000000000)</f>
        <v>0.60855411735545029</v>
      </c>
    </row>
    <row r="5" spans="1:18" x14ac:dyDescent="0.25">
      <c r="A5" t="s">
        <v>8</v>
      </c>
      <c r="B5" t="s">
        <v>25</v>
      </c>
      <c r="C5">
        <f>_xll.BDP($A5,C$2)</f>
        <v>7171.7709999999997</v>
      </c>
      <c r="D5" s="1">
        <f>_xll.BDP($A5,D$2)</f>
        <v>1.27416522400563E+16</v>
      </c>
      <c r="E5" s="2">
        <f t="shared" si="0"/>
        <v>782656771502.22974</v>
      </c>
      <c r="F5" s="4">
        <f>_xll.BDP($A5,F$2)</f>
        <v>16.594513574579494</v>
      </c>
      <c r="G5" s="4">
        <f>_xll.BDP($A5,G$2)</f>
        <v>16.10971202336361</v>
      </c>
      <c r="H5" s="4">
        <f>_xll.BDP($A5,H$2)</f>
        <v>1.9164214311744709</v>
      </c>
      <c r="I5" s="4">
        <f>_xll.BDP($A5,I$2)</f>
        <v>1.9164214311744709</v>
      </c>
      <c r="J5" t="s">
        <v>12</v>
      </c>
      <c r="K5">
        <f>_xll.BDP($J5,K$2)</f>
        <v>16280</v>
      </c>
      <c r="L5" t="s">
        <v>40</v>
      </c>
      <c r="M5">
        <f>_xll.BDP($L5,M$2)</f>
        <v>297.43099999999998</v>
      </c>
      <c r="N5" t="s">
        <v>47</v>
      </c>
      <c r="O5">
        <f>_xll.BDP($N5,O$2)</f>
        <v>1396.3</v>
      </c>
      <c r="P5" s="5">
        <f t="shared" si="1"/>
        <v>2631.3893693065947</v>
      </c>
      <c r="Q5" s="3">
        <f t="shared" si="2"/>
        <v>4694.5341944854435</v>
      </c>
      <c r="R5" s="4">
        <f t="shared" si="3"/>
        <v>0.56052193046066734</v>
      </c>
    </row>
    <row r="6" spans="1:18" x14ac:dyDescent="0.25">
      <c r="A6" t="s">
        <v>9</v>
      </c>
      <c r="B6" t="s">
        <v>26</v>
      </c>
      <c r="C6">
        <f>_xll.BDP($A6,C$2)</f>
        <v>1161.25</v>
      </c>
      <c r="D6" s="1">
        <f>_xll.BDP($A6,D$2)</f>
        <v>14408274902226</v>
      </c>
      <c r="E6" s="2">
        <f t="shared" si="0"/>
        <v>443536244489.0257</v>
      </c>
      <c r="F6" s="4" t="str">
        <f>_xll.BDP($A6,F$2)</f>
        <v>#N/A N/A</v>
      </c>
      <c r="G6" s="4">
        <f>_xll.BDP($A6,G$2)</f>
        <v>13.867791387212941</v>
      </c>
      <c r="H6" s="4">
        <f>_xll.BDP($A6,H$2)</f>
        <v>1.0998301076190353</v>
      </c>
      <c r="I6" s="4">
        <f>_xll.BDP($A6,I$2)</f>
        <v>1.0998301076190353</v>
      </c>
      <c r="J6" t="s">
        <v>13</v>
      </c>
      <c r="K6">
        <f>_xll.BDP($J6,K$2)</f>
        <v>32.484999999999999</v>
      </c>
      <c r="L6" t="s">
        <v>42</v>
      </c>
      <c r="M6">
        <f>_xll.BDP($L6,M$2)</f>
        <v>70.400000000000006</v>
      </c>
      <c r="N6" t="s">
        <v>48</v>
      </c>
      <c r="O6">
        <f>_xll.BDP($N6,O$2)</f>
        <v>526.41099999999994</v>
      </c>
      <c r="P6" s="5">
        <f t="shared" si="1"/>
        <v>6300.2307455827513</v>
      </c>
      <c r="Q6" s="3">
        <f t="shared" si="2"/>
        <v>7477.4289772727261</v>
      </c>
      <c r="R6" s="4">
        <f t="shared" si="3"/>
        <v>0.84256644425938243</v>
      </c>
    </row>
    <row r="7" spans="1:18" x14ac:dyDescent="0.25">
      <c r="A7" t="s">
        <v>16</v>
      </c>
      <c r="B7" t="s">
        <v>27</v>
      </c>
      <c r="C7">
        <f>_xll.BDP($A7,C$2)</f>
        <v>4130.13</v>
      </c>
      <c r="D7" s="1">
        <f>_xll.BDP($A7,D$2)</f>
        <v>618564134524</v>
      </c>
      <c r="E7" s="2">
        <f t="shared" si="0"/>
        <v>481672741414.10992</v>
      </c>
      <c r="F7" s="4">
        <f>_xll.BDP($A7,F$2)</f>
        <v>12.613373602173187</v>
      </c>
      <c r="G7" s="4">
        <f>_xll.BDP($A7,G$2)</f>
        <v>12.782524624925033</v>
      </c>
      <c r="H7" s="4">
        <f>_xll.BDP($A7,H$2)</f>
        <v>1.3282833846673818</v>
      </c>
      <c r="I7" s="4">
        <f>_xll.BDP($A7,I$2)</f>
        <v>1.3282833846673818</v>
      </c>
      <c r="J7" t="s">
        <v>17</v>
      </c>
      <c r="K7">
        <f>_xll.BDP($J7,K$2)</f>
        <v>1.2842</v>
      </c>
      <c r="L7" t="s">
        <v>43</v>
      </c>
      <c r="M7">
        <f>_xll.BDP($L7,M$2)</f>
        <v>6.3140000000000001</v>
      </c>
      <c r="N7" t="s">
        <v>49</v>
      </c>
      <c r="O7">
        <f>_xll.BDP($N7,O$2)</f>
        <v>547.38699999999994</v>
      </c>
      <c r="P7" s="5">
        <f t="shared" si="1"/>
        <v>76286.465222380415</v>
      </c>
      <c r="Q7" s="3">
        <f t="shared" si="2"/>
        <v>86694.171681976557</v>
      </c>
      <c r="R7" s="4">
        <f t="shared" si="3"/>
        <v>0.87994917930844174</v>
      </c>
    </row>
    <row r="8" spans="1:18" x14ac:dyDescent="0.25">
      <c r="A8" t="s">
        <v>74</v>
      </c>
      <c r="B8" t="s">
        <v>56</v>
      </c>
      <c r="C8">
        <f>_xll.BDP($A8,C$2)</f>
        <v>1465.22</v>
      </c>
      <c r="D8" s="1">
        <f>_xll.BDP($A8,D$2)</f>
        <v>6273647214961070</v>
      </c>
      <c r="E8" s="2">
        <f t="shared" ref="E8" si="4">D8/K8</f>
        <v>239864164211.8551</v>
      </c>
      <c r="F8" s="4">
        <f>_xll.BDP($A8,F$2)</f>
        <v>14.889514410191394</v>
      </c>
      <c r="G8" s="4">
        <f>_xll.BDP($A8,G$2)</f>
        <v>14.644881780639023</v>
      </c>
      <c r="H8" s="4">
        <f>_xll.BDP($A8,H$2)</f>
        <v>1.8109929060926246</v>
      </c>
      <c r="I8" s="4">
        <f>_xll.BDP($A8,I$2)</f>
        <v>1.8109929060926246</v>
      </c>
      <c r="J8" t="s">
        <v>57</v>
      </c>
      <c r="K8">
        <f>_xll.BDP($J8,K$2)</f>
        <v>26155</v>
      </c>
      <c r="L8" t="s">
        <v>58</v>
      </c>
      <c r="M8">
        <f>_xll.BDP($L8,M$2)</f>
        <v>105.976</v>
      </c>
      <c r="N8" t="s">
        <v>59</v>
      </c>
      <c r="O8">
        <f>_xll.BDP($N8,O$2)</f>
        <v>476.38799999999998</v>
      </c>
      <c r="P8" s="5">
        <f t="shared" si="1"/>
        <v>2263.3819375316589</v>
      </c>
      <c r="Q8" s="3">
        <f t="shared" si="2"/>
        <v>4495.2442062353739</v>
      </c>
      <c r="R8" s="4">
        <f t="shared" si="3"/>
        <v>0.50350589060147422</v>
      </c>
    </row>
    <row r="9" spans="1:18" x14ac:dyDescent="0.25">
      <c r="B9" t="s">
        <v>60</v>
      </c>
      <c r="D9" s="1"/>
      <c r="E9" s="2"/>
      <c r="F9" s="4"/>
      <c r="G9" s="4"/>
      <c r="H9" s="4"/>
      <c r="I9" s="4"/>
      <c r="J9" t="s">
        <v>63</v>
      </c>
      <c r="K9">
        <f>_xll.BDP($J9,K$2)</f>
        <v>21563.759999999998</v>
      </c>
      <c r="L9" t="s">
        <v>64</v>
      </c>
      <c r="M9">
        <f>_xll.BDP($L9,M$2)</f>
        <v>8.2759999999999998</v>
      </c>
      <c r="N9" t="s">
        <v>65</v>
      </c>
      <c r="O9">
        <f>_xll.BDP($N9,O$2)</f>
        <v>16.503</v>
      </c>
      <c r="P9" s="5">
        <f t="shared" si="1"/>
        <v>0</v>
      </c>
      <c r="Q9" s="3">
        <f t="shared" si="2"/>
        <v>1994.0792653455776</v>
      </c>
      <c r="R9" s="4"/>
    </row>
    <row r="10" spans="1:18" x14ac:dyDescent="0.25">
      <c r="B10" t="s">
        <v>61</v>
      </c>
      <c r="D10" s="1"/>
      <c r="E10" s="2"/>
      <c r="F10" s="4"/>
      <c r="G10" s="4"/>
      <c r="H10" s="4"/>
      <c r="I10" s="4"/>
      <c r="J10" t="s">
        <v>66</v>
      </c>
      <c r="K10">
        <f>_xll.BDP($J10,K$2)</f>
        <v>4011</v>
      </c>
      <c r="L10" t="s">
        <v>67</v>
      </c>
      <c r="M10">
        <f>_xll.BDP($L10,M$2)</f>
        <v>18.239000000000001</v>
      </c>
      <c r="N10" t="s">
        <v>68</v>
      </c>
      <c r="O10">
        <f>_xll.BDP($N10,O$2)</f>
        <v>46.353000000000002</v>
      </c>
      <c r="P10" s="5">
        <f t="shared" si="1"/>
        <v>0</v>
      </c>
      <c r="Q10" s="3">
        <f t="shared" si="2"/>
        <v>2541.4222270957839</v>
      </c>
      <c r="R10" s="4"/>
    </row>
    <row r="11" spans="1:18" x14ac:dyDescent="0.25">
      <c r="B11" t="s">
        <v>62</v>
      </c>
      <c r="D11" s="1"/>
      <c r="E11" s="2"/>
      <c r="F11" s="4"/>
      <c r="G11" s="4"/>
      <c r="H11" s="4"/>
      <c r="I11" s="4"/>
      <c r="J11" t="s">
        <v>69</v>
      </c>
      <c r="K11">
        <f>_xll.BDP($J11,K$2)</f>
        <v>2100.8000000000002</v>
      </c>
      <c r="L11" t="s">
        <v>70</v>
      </c>
      <c r="M11">
        <f>_xll.BDP($L11,M$2)</f>
        <v>56.185000000000002</v>
      </c>
      <c r="N11" t="s">
        <v>71</v>
      </c>
      <c r="O11">
        <f>_xll.BDP($N11,O$2)</f>
        <v>74</v>
      </c>
      <c r="P11" s="5">
        <f t="shared" si="1"/>
        <v>0</v>
      </c>
      <c r="Q11" s="3">
        <f t="shared" si="2"/>
        <v>1317.0775117914034</v>
      </c>
      <c r="R11" s="4"/>
    </row>
    <row r="12" spans="1:18" x14ac:dyDescent="0.25">
      <c r="A12" t="s">
        <v>18</v>
      </c>
      <c r="B12" t="s">
        <v>28</v>
      </c>
      <c r="C12">
        <f>_xll.BDP($A12,C$2)</f>
        <v>6243.76</v>
      </c>
      <c r="D12" s="1">
        <f>_xll.BDP($A12,D$2)</f>
        <v>55013382040287</v>
      </c>
      <c r="E12" s="2">
        <f t="shared" si="0"/>
        <v>55013382040287</v>
      </c>
      <c r="F12" s="4">
        <f>_xll.BDP($A12,F$2)</f>
        <v>26.55319970608101</v>
      </c>
      <c r="G12" s="4">
        <f>_xll.BDP($A12,G$2)</f>
        <v>24.553407678013883</v>
      </c>
      <c r="H12" s="4">
        <f>_xll.BDP($A12,H$2)</f>
        <v>5.2734183793919236</v>
      </c>
      <c r="I12" s="4">
        <f>_xll.BDP($A12,I$2)</f>
        <v>5.2734183793919236</v>
      </c>
      <c r="J12" t="s">
        <v>22</v>
      </c>
      <c r="K12">
        <v>1</v>
      </c>
      <c r="L12" t="s">
        <v>44</v>
      </c>
      <c r="M12">
        <f>_xll.BDP($L12,M$2)</f>
        <v>352.59399999999999</v>
      </c>
      <c r="N12" t="s">
        <v>52</v>
      </c>
      <c r="O12">
        <f>_xll.BDP($N12,O$2)</f>
        <v>29184.89</v>
      </c>
      <c r="P12" s="5">
        <f t="shared" si="1"/>
        <v>156024.72543573345</v>
      </c>
      <c r="Q12" s="3">
        <f t="shared" si="2"/>
        <v>82771.941666619401</v>
      </c>
      <c r="R12" s="4">
        <f t="shared" si="3"/>
        <v>1.8849953534273043</v>
      </c>
    </row>
    <row r="13" spans="1:18" x14ac:dyDescent="0.25">
      <c r="A13" t="s">
        <v>19</v>
      </c>
      <c r="B13" t="s">
        <v>29</v>
      </c>
      <c r="C13">
        <f>_xll.BDP($A13,C$2)</f>
        <v>39663.4</v>
      </c>
      <c r="D13" s="1">
        <f>_xll.BDP($A13,D$2)</f>
        <v>707886166621259</v>
      </c>
      <c r="E13" s="2">
        <f t="shared" si="0"/>
        <v>4759218546599.832</v>
      </c>
      <c r="F13" s="4">
        <f>_xll.BDP($A13,F$2)</f>
        <v>18.364183773825712</v>
      </c>
      <c r="G13" s="4">
        <f>_xll.BDP($A13,G$2)</f>
        <v>20.293182281715708</v>
      </c>
      <c r="H13" s="4">
        <f>_xll.BDP($A13,H$2)</f>
        <v>2.0700110435190084</v>
      </c>
      <c r="I13" s="4">
        <f>_xll.BDP($A13,I$2)</f>
        <v>2.0700110435190084</v>
      </c>
      <c r="J13" t="s">
        <v>21</v>
      </c>
      <c r="K13">
        <f>_xll.BDP($J13,K$2)</f>
        <v>148.74</v>
      </c>
      <c r="L13" t="s">
        <v>45</v>
      </c>
      <c r="M13">
        <f>_xll.BDP($L13,M$2)</f>
        <v>119.898</v>
      </c>
      <c r="N13" t="s">
        <v>50</v>
      </c>
      <c r="O13">
        <f>_xll.BDP($N13,O$2)</f>
        <v>4026.2109999999998</v>
      </c>
      <c r="P13" s="5">
        <f t="shared" si="1"/>
        <v>39693.894365209031</v>
      </c>
      <c r="Q13" s="3">
        <f t="shared" si="2"/>
        <v>33580.301589684568</v>
      </c>
      <c r="R13" s="4">
        <f t="shared" si="3"/>
        <v>1.1820589001917268</v>
      </c>
    </row>
    <row r="14" spans="1:18" x14ac:dyDescent="0.25">
      <c r="A14" t="s">
        <v>20</v>
      </c>
      <c r="B14" t="s">
        <v>30</v>
      </c>
      <c r="C14">
        <f>_xll.BDP($A14,C$2)</f>
        <v>2819.4</v>
      </c>
      <c r="D14" s="1">
        <f>_xll.BDP($A14,D$2)</f>
        <v>976724006330109</v>
      </c>
      <c r="E14" s="2">
        <f t="shared" si="0"/>
        <v>6566653262942.7793</v>
      </c>
      <c r="F14" s="4">
        <f>_xll.BDP($A14,F$2)</f>
        <v>15.294753784179852</v>
      </c>
      <c r="G14" s="4">
        <f>_xll.BDP($A14,G$2)</f>
        <v>15.427565040200765</v>
      </c>
      <c r="H14" s="4">
        <f>_xll.BDP($A14,H$2)</f>
        <v>1.4381150899750568</v>
      </c>
      <c r="I14" s="4">
        <f>_xll.BDP($A14,I$2)</f>
        <v>1.4381150899750568</v>
      </c>
      <c r="J14" t="s">
        <v>21</v>
      </c>
      <c r="K14">
        <f>_xll.BDP($J14,K$2)</f>
        <v>148.74</v>
      </c>
      <c r="L14" t="s">
        <v>45</v>
      </c>
      <c r="M14">
        <f>_xll.BDP($L14,M$2)</f>
        <v>119.898</v>
      </c>
      <c r="N14" t="s">
        <v>50</v>
      </c>
      <c r="O14">
        <f>_xll.BDP($N14,O$2)</f>
        <v>4026.2109999999998</v>
      </c>
      <c r="P14" s="5">
        <f t="shared" si="1"/>
        <v>54768.663888828662</v>
      </c>
      <c r="Q14" s="3">
        <f t="shared" si="2"/>
        <v>33580.301589684568</v>
      </c>
      <c r="R14" s="4">
        <f t="shared" si="3"/>
        <v>1.6309759381569369</v>
      </c>
    </row>
    <row r="16" spans="1:18" x14ac:dyDescent="0.25">
      <c r="A16" t="s">
        <v>55</v>
      </c>
      <c r="E16" s="3">
        <f>SUM(E3:E8)</f>
        <v>2366185760039.1777</v>
      </c>
      <c r="M16" s="8">
        <f>SUM(M3:M8)</f>
        <v>636.36699999999996</v>
      </c>
      <c r="O16" s="7">
        <f>SUM(O3:O8)</f>
        <v>3830.076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D967-74DB-4754-B236-45C098DC91FF}">
  <dimension ref="A1:R16"/>
  <sheetViews>
    <sheetView tabSelected="1" workbookViewId="0">
      <pane xSplit="2" topLeftCell="C1" activePane="topRight" state="frozen"/>
      <selection pane="topRight" activeCell="E19" sqref="E19"/>
    </sheetView>
  </sheetViews>
  <sheetFormatPr defaultRowHeight="15" x14ac:dyDescent="0.25"/>
  <cols>
    <col min="1" max="1" width="13.7109375" bestFit="1" customWidth="1"/>
    <col min="2" max="2" width="15.85546875" bestFit="1" customWidth="1"/>
    <col min="3" max="3" width="9.42578125" bestFit="1" customWidth="1"/>
    <col min="4" max="4" width="22.7109375" hidden="1" customWidth="1"/>
    <col min="5" max="5" width="21.7109375" bestFit="1" customWidth="1"/>
    <col min="6" max="6" width="23.7109375" hidden="1" customWidth="1"/>
    <col min="7" max="7" width="26.42578125" bestFit="1" customWidth="1"/>
    <col min="8" max="8" width="23.7109375" hidden="1" customWidth="1"/>
    <col min="9" max="9" width="19" bestFit="1" customWidth="1"/>
    <col min="10" max="10" width="14.85546875" hidden="1" customWidth="1"/>
    <col min="11" max="11" width="8.140625" hidden="1" customWidth="1"/>
    <col min="12" max="15" width="0" hidden="1" customWidth="1"/>
    <col min="16" max="16" width="20.5703125" bestFit="1" customWidth="1"/>
    <col min="17" max="17" width="14.28515625" bestFit="1" customWidth="1"/>
    <col min="18" max="18" width="20" bestFit="1" customWidth="1"/>
  </cols>
  <sheetData>
    <row r="1" spans="1:18" x14ac:dyDescent="0.25">
      <c r="A1" s="6">
        <v>45854</v>
      </c>
      <c r="C1" t="s">
        <v>32</v>
      </c>
      <c r="D1" t="s">
        <v>33</v>
      </c>
      <c r="E1" t="s">
        <v>31</v>
      </c>
      <c r="F1" t="s">
        <v>34</v>
      </c>
      <c r="G1" s="12" t="s">
        <v>35</v>
      </c>
      <c r="H1" t="s">
        <v>36</v>
      </c>
      <c r="I1" t="s">
        <v>37</v>
      </c>
      <c r="J1" t="s">
        <v>14</v>
      </c>
      <c r="M1" t="s">
        <v>38</v>
      </c>
      <c r="O1" t="s">
        <v>53</v>
      </c>
      <c r="P1" s="9" t="s">
        <v>54</v>
      </c>
      <c r="Q1" s="10" t="s">
        <v>72</v>
      </c>
      <c r="R1" s="11" t="s">
        <v>73</v>
      </c>
    </row>
    <row r="2" spans="1:18" x14ac:dyDescent="0.25">
      <c r="C2" t="s">
        <v>0</v>
      </c>
      <c r="D2" t="s">
        <v>1</v>
      </c>
      <c r="E2" t="s">
        <v>15</v>
      </c>
      <c r="F2" t="s">
        <v>2</v>
      </c>
      <c r="G2" t="s">
        <v>3</v>
      </c>
      <c r="H2" t="s">
        <v>4</v>
      </c>
      <c r="I2" t="s">
        <v>5</v>
      </c>
      <c r="K2" t="s">
        <v>0</v>
      </c>
      <c r="M2" t="s">
        <v>0</v>
      </c>
      <c r="O2" t="s">
        <v>0</v>
      </c>
    </row>
    <row r="3" spans="1:18" x14ac:dyDescent="0.25">
      <c r="A3" t="s">
        <v>6</v>
      </c>
      <c r="B3" t="s">
        <v>23</v>
      </c>
      <c r="C3">
        <v>6337.48</v>
      </c>
      <c r="D3" s="1">
        <v>9208973434100</v>
      </c>
      <c r="E3" s="2">
        <v>161663040413.24347</v>
      </c>
      <c r="F3" s="4">
        <v>11.253626524761279</v>
      </c>
      <c r="G3" s="4">
        <v>11.1958601458257</v>
      </c>
      <c r="H3" s="4">
        <v>1.3957350281030019</v>
      </c>
      <c r="I3" s="4">
        <v>1.3957350281030019</v>
      </c>
      <c r="J3" t="s">
        <v>10</v>
      </c>
      <c r="K3">
        <v>56.963999999999999</v>
      </c>
      <c r="L3" t="s">
        <v>41</v>
      </c>
      <c r="M3">
        <v>120.587</v>
      </c>
      <c r="N3" t="s">
        <v>46</v>
      </c>
      <c r="O3">
        <v>461.61799999999999</v>
      </c>
      <c r="P3" s="5">
        <v>1340.6340684588179</v>
      </c>
      <c r="Q3" s="3">
        <v>3828.0909219070049</v>
      </c>
      <c r="R3" s="4">
        <v>0.3502095681131227</v>
      </c>
    </row>
    <row r="4" spans="1:18" x14ac:dyDescent="0.25">
      <c r="A4" t="s">
        <v>7</v>
      </c>
      <c r="B4" t="s">
        <v>24</v>
      </c>
      <c r="C4">
        <v>1517.44</v>
      </c>
      <c r="D4" s="1">
        <v>1090342220345</v>
      </c>
      <c r="E4" s="2">
        <v>256792798008.71405</v>
      </c>
      <c r="F4" s="4">
        <v>14.331959610448987</v>
      </c>
      <c r="G4" s="4">
        <v>14.259542457256183</v>
      </c>
      <c r="H4" s="4">
        <v>1.4319055175340152</v>
      </c>
      <c r="I4" s="4">
        <v>1.4319055175340152</v>
      </c>
      <c r="J4" t="s">
        <v>11</v>
      </c>
      <c r="K4">
        <v>4.2460000000000004</v>
      </c>
      <c r="L4" t="s">
        <v>39</v>
      </c>
      <c r="M4">
        <v>35.658999999999999</v>
      </c>
      <c r="N4" t="s">
        <v>51</v>
      </c>
      <c r="O4">
        <v>421.97199999999998</v>
      </c>
      <c r="P4" s="5">
        <v>7201.3460278951752</v>
      </c>
      <c r="Q4" s="3">
        <v>11833.534311113604</v>
      </c>
      <c r="R4" s="4">
        <v>0.60855411735545029</v>
      </c>
    </row>
    <row r="5" spans="1:18" x14ac:dyDescent="0.25">
      <c r="A5" t="s">
        <v>8</v>
      </c>
      <c r="B5" t="s">
        <v>25</v>
      </c>
      <c r="C5">
        <v>7171.7709999999997</v>
      </c>
      <c r="D5" s="1">
        <v>1.27416522400563E+16</v>
      </c>
      <c r="E5" s="2">
        <v>782656771502.22974</v>
      </c>
      <c r="F5" s="4">
        <v>16.594513574579494</v>
      </c>
      <c r="G5" s="4">
        <v>16.10971202336361</v>
      </c>
      <c r="H5" s="4">
        <v>1.9164214311744709</v>
      </c>
      <c r="I5" s="4">
        <v>1.9164214311744709</v>
      </c>
      <c r="J5" t="s">
        <v>12</v>
      </c>
      <c r="K5">
        <v>16280</v>
      </c>
      <c r="L5" t="s">
        <v>40</v>
      </c>
      <c r="M5">
        <v>297.43099999999998</v>
      </c>
      <c r="N5" t="s">
        <v>47</v>
      </c>
      <c r="O5">
        <v>1396.3</v>
      </c>
      <c r="P5" s="5">
        <v>2631.3893693065947</v>
      </c>
      <c r="Q5" s="3">
        <v>4694.5341944854435</v>
      </c>
      <c r="R5" s="4">
        <v>0.56052193046066734</v>
      </c>
    </row>
    <row r="6" spans="1:18" x14ac:dyDescent="0.25">
      <c r="A6" t="s">
        <v>9</v>
      </c>
      <c r="B6" t="s">
        <v>26</v>
      </c>
      <c r="C6">
        <v>1161.25</v>
      </c>
      <c r="D6" s="1">
        <v>14408274902226</v>
      </c>
      <c r="E6" s="2">
        <v>443536244489.0257</v>
      </c>
      <c r="F6" s="4" t="s">
        <v>75</v>
      </c>
      <c r="G6" s="4">
        <v>13.867791387212941</v>
      </c>
      <c r="H6" s="4">
        <v>1.0998301076190353</v>
      </c>
      <c r="I6" s="4">
        <v>1.0998301076190353</v>
      </c>
      <c r="J6" t="s">
        <v>13</v>
      </c>
      <c r="K6">
        <v>32.484999999999999</v>
      </c>
      <c r="L6" t="s">
        <v>42</v>
      </c>
      <c r="M6">
        <v>70.400000000000006</v>
      </c>
      <c r="N6" t="s">
        <v>48</v>
      </c>
      <c r="O6">
        <v>526.41099999999994</v>
      </c>
      <c r="P6" s="5">
        <v>6300.2307455827513</v>
      </c>
      <c r="Q6" s="3">
        <v>7477.4289772727261</v>
      </c>
      <c r="R6" s="4">
        <v>0.84256644425938243</v>
      </c>
    </row>
    <row r="7" spans="1:18" x14ac:dyDescent="0.25">
      <c r="A7" t="s">
        <v>16</v>
      </c>
      <c r="B7" t="s">
        <v>27</v>
      </c>
      <c r="C7">
        <v>4130.13</v>
      </c>
      <c r="D7" s="1">
        <v>618564134524</v>
      </c>
      <c r="E7" s="2">
        <v>481672741414.10992</v>
      </c>
      <c r="F7" s="4">
        <v>12.613373602173187</v>
      </c>
      <c r="G7" s="4">
        <v>12.782524624925033</v>
      </c>
      <c r="H7" s="4">
        <v>1.3282833846673818</v>
      </c>
      <c r="I7" s="4">
        <v>1.3282833846673818</v>
      </c>
      <c r="J7" t="s">
        <v>17</v>
      </c>
      <c r="K7">
        <v>1.2842</v>
      </c>
      <c r="L7" t="s">
        <v>43</v>
      </c>
      <c r="M7">
        <v>6.3140000000000001</v>
      </c>
      <c r="N7" t="s">
        <v>49</v>
      </c>
      <c r="O7">
        <v>547.38699999999994</v>
      </c>
      <c r="P7" s="5">
        <v>76286.465222380415</v>
      </c>
      <c r="Q7" s="3">
        <v>86694.171681976557</v>
      </c>
      <c r="R7" s="4">
        <v>0.87994917930844174</v>
      </c>
    </row>
    <row r="8" spans="1:18" x14ac:dyDescent="0.25">
      <c r="A8" t="s">
        <v>74</v>
      </c>
      <c r="B8" t="s">
        <v>56</v>
      </c>
      <c r="C8">
        <v>1465.22</v>
      </c>
      <c r="D8" s="1">
        <v>6273647214961070</v>
      </c>
      <c r="E8" s="2">
        <v>239864164211.8551</v>
      </c>
      <c r="F8" s="4">
        <v>14.889514410191394</v>
      </c>
      <c r="G8" s="4">
        <v>14.644881780639023</v>
      </c>
      <c r="H8" s="4">
        <v>1.8109929060926246</v>
      </c>
      <c r="I8" s="4">
        <v>1.8109929060926246</v>
      </c>
      <c r="J8" t="s">
        <v>57</v>
      </c>
      <c r="K8">
        <v>26155</v>
      </c>
      <c r="L8" t="s">
        <v>58</v>
      </c>
      <c r="M8">
        <v>105.976</v>
      </c>
      <c r="N8" t="s">
        <v>59</v>
      </c>
      <c r="O8">
        <v>476.38799999999998</v>
      </c>
      <c r="P8" s="5">
        <v>2263.3819375316589</v>
      </c>
      <c r="Q8" s="3">
        <v>4495.2442062353739</v>
      </c>
      <c r="R8" s="4">
        <v>0.50350589060147422</v>
      </c>
    </row>
    <row r="9" spans="1:18" x14ac:dyDescent="0.25">
      <c r="B9" t="s">
        <v>60</v>
      </c>
      <c r="D9" s="1"/>
      <c r="E9" s="2"/>
      <c r="F9" s="4"/>
      <c r="G9" s="4"/>
      <c r="H9" s="4"/>
      <c r="I9" s="4"/>
      <c r="J9" t="s">
        <v>63</v>
      </c>
      <c r="K9">
        <v>21563.759999999998</v>
      </c>
      <c r="L9" t="s">
        <v>64</v>
      </c>
      <c r="M9">
        <v>8.2759999999999998</v>
      </c>
      <c r="N9" t="s">
        <v>65</v>
      </c>
      <c r="O9">
        <v>16.503</v>
      </c>
      <c r="P9" s="5">
        <v>0</v>
      </c>
      <c r="Q9" s="3">
        <v>1994.0792653455776</v>
      </c>
      <c r="R9" s="4"/>
    </row>
    <row r="10" spans="1:18" x14ac:dyDescent="0.25">
      <c r="B10" t="s">
        <v>61</v>
      </c>
      <c r="D10" s="1"/>
      <c r="E10" s="2"/>
      <c r="F10" s="4"/>
      <c r="G10" s="4"/>
      <c r="H10" s="4"/>
      <c r="I10" s="4"/>
      <c r="J10" t="s">
        <v>66</v>
      </c>
      <c r="K10">
        <v>4011</v>
      </c>
      <c r="L10" t="s">
        <v>67</v>
      </c>
      <c r="M10">
        <v>18.239000000000001</v>
      </c>
      <c r="N10" t="s">
        <v>68</v>
      </c>
      <c r="O10">
        <v>46.353000000000002</v>
      </c>
      <c r="P10" s="5">
        <v>0</v>
      </c>
      <c r="Q10" s="3">
        <v>2541.4222270957839</v>
      </c>
      <c r="R10" s="4"/>
    </row>
    <row r="11" spans="1:18" x14ac:dyDescent="0.25">
      <c r="B11" t="s">
        <v>62</v>
      </c>
      <c r="D11" s="1"/>
      <c r="E11" s="2"/>
      <c r="F11" s="4"/>
      <c r="G11" s="4"/>
      <c r="H11" s="4"/>
      <c r="I11" s="4"/>
      <c r="J11" t="s">
        <v>69</v>
      </c>
      <c r="K11">
        <v>2100.8000000000002</v>
      </c>
      <c r="L11" t="s">
        <v>70</v>
      </c>
      <c r="M11">
        <v>56.185000000000002</v>
      </c>
      <c r="N11" t="s">
        <v>71</v>
      </c>
      <c r="O11">
        <v>74</v>
      </c>
      <c r="P11" s="5">
        <v>0</v>
      </c>
      <c r="Q11" s="3">
        <v>1317.0775117914034</v>
      </c>
      <c r="R11" s="4"/>
    </row>
    <row r="12" spans="1:18" x14ac:dyDescent="0.25">
      <c r="A12" t="s">
        <v>18</v>
      </c>
      <c r="B12" t="s">
        <v>28</v>
      </c>
      <c r="C12">
        <v>6243.76</v>
      </c>
      <c r="D12" s="1">
        <v>55013382040287</v>
      </c>
      <c r="E12" s="2">
        <v>55013382040287</v>
      </c>
      <c r="F12" s="4">
        <v>26.55319970608101</v>
      </c>
      <c r="G12" s="4">
        <v>24.553407678013883</v>
      </c>
      <c r="H12" s="4">
        <v>5.2734183793919236</v>
      </c>
      <c r="I12" s="4">
        <v>5.2734183793919236</v>
      </c>
      <c r="J12" t="s">
        <v>22</v>
      </c>
      <c r="K12">
        <v>1</v>
      </c>
      <c r="L12" t="s">
        <v>44</v>
      </c>
      <c r="M12">
        <v>352.59399999999999</v>
      </c>
      <c r="N12" t="s">
        <v>52</v>
      </c>
      <c r="O12">
        <v>29184.89</v>
      </c>
      <c r="P12" s="5">
        <v>156024.72543573345</v>
      </c>
      <c r="Q12" s="3">
        <v>82771.941666619401</v>
      </c>
      <c r="R12" s="4">
        <v>1.8849953534273043</v>
      </c>
    </row>
    <row r="13" spans="1:18" x14ac:dyDescent="0.25">
      <c r="A13" t="s">
        <v>19</v>
      </c>
      <c r="B13" t="s">
        <v>29</v>
      </c>
      <c r="C13">
        <v>39663.4</v>
      </c>
      <c r="D13" s="1">
        <v>707886166621259</v>
      </c>
      <c r="E13" s="2">
        <v>4759218546599.832</v>
      </c>
      <c r="F13" s="4">
        <v>18.364183773825712</v>
      </c>
      <c r="G13" s="4">
        <v>20.293182281715708</v>
      </c>
      <c r="H13" s="4">
        <v>2.0700110435190084</v>
      </c>
      <c r="I13" s="4">
        <v>2.0700110435190084</v>
      </c>
      <c r="J13" t="s">
        <v>21</v>
      </c>
      <c r="K13">
        <v>148.74</v>
      </c>
      <c r="L13" t="s">
        <v>45</v>
      </c>
      <c r="M13">
        <v>119.898</v>
      </c>
      <c r="N13" t="s">
        <v>50</v>
      </c>
      <c r="O13">
        <v>4026.2109999999998</v>
      </c>
      <c r="P13" s="5">
        <v>39693.894365209031</v>
      </c>
      <c r="Q13" s="3">
        <v>33580.301589684568</v>
      </c>
      <c r="R13" s="4">
        <v>1.1820589001917268</v>
      </c>
    </row>
    <row r="14" spans="1:18" x14ac:dyDescent="0.25">
      <c r="A14" t="s">
        <v>20</v>
      </c>
      <c r="B14" t="s">
        <v>30</v>
      </c>
      <c r="C14">
        <v>2819.4</v>
      </c>
      <c r="D14" s="1">
        <v>976724006330109</v>
      </c>
      <c r="E14" s="2">
        <v>6566653262942.7793</v>
      </c>
      <c r="F14" s="4">
        <v>15.294753784179852</v>
      </c>
      <c r="G14" s="4">
        <v>15.427565040200765</v>
      </c>
      <c r="H14" s="4">
        <v>1.4381150899750568</v>
      </c>
      <c r="I14" s="4">
        <v>1.4381150899750568</v>
      </c>
      <c r="J14" t="s">
        <v>21</v>
      </c>
      <c r="K14">
        <v>148.74</v>
      </c>
      <c r="L14" t="s">
        <v>45</v>
      </c>
      <c r="M14">
        <v>119.898</v>
      </c>
      <c r="N14" t="s">
        <v>50</v>
      </c>
      <c r="O14">
        <v>4026.2109999999998</v>
      </c>
      <c r="P14" s="5">
        <v>54768.663888828662</v>
      </c>
      <c r="Q14" s="3">
        <v>33580.301589684568</v>
      </c>
      <c r="R14" s="4">
        <v>1.6309759381569369</v>
      </c>
    </row>
    <row r="16" spans="1:18" x14ac:dyDescent="0.25">
      <c r="A16" t="s">
        <v>55</v>
      </c>
      <c r="E16" s="3">
        <v>2366185760039.1777</v>
      </c>
      <c r="M16" s="8">
        <v>636.36699999999996</v>
      </c>
      <c r="O16" s="7">
        <v>3830.076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Bloom57</dc:creator>
  <cp:lastModifiedBy>Bloom57</cp:lastModifiedBy>
  <dcterms:created xsi:type="dcterms:W3CDTF">2024-08-26T06:03:47Z</dcterms:created>
  <dcterms:modified xsi:type="dcterms:W3CDTF">2025-07-16T06:54:27Z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eyIwIjoiRGF0YSIsIjEiOjAsIjIiOjEsIjMiOjEsIjQiOjEsIjUiOjEsIjYiOjEsIjciOjEsIjgiOjEsIjkiOjEsIjEwIjowLCIxMSI6MCwiMTIiOjB9</vt:lpwstr>
  </property>
</Properties>
</file>