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3125" windowHeight="5985"/>
  </bookViews>
  <sheets>
    <sheet name="Community" sheetId="1" r:id="rId1"/>
    <sheet name="CWR" sheetId="2" r:id="rId2"/>
  </sheets>
  <definedNames>
    <definedName name="_xlnm._FilterDatabase" localSheetId="0" hidden="1">Community!$A$1:$AL$14</definedName>
  </definedNames>
  <calcPr calcId="145621" calcMode="manual"/>
</workbook>
</file>

<file path=xl/calcChain.xml><?xml version="1.0" encoding="utf-8"?>
<calcChain xmlns="http://schemas.openxmlformats.org/spreadsheetml/2006/main">
  <c r="H16" i="2" l="1"/>
  <c r="H15" i="2"/>
  <c r="H13" i="2"/>
  <c r="O10" i="2" l="1"/>
  <c r="I10" i="2" s="1"/>
  <c r="I8" i="2"/>
  <c r="I7" i="2"/>
  <c r="I6" i="2"/>
  <c r="I4" i="2"/>
  <c r="I5" i="2"/>
  <c r="I9" i="2"/>
  <c r="I11" i="2"/>
  <c r="I3" i="2"/>
  <c r="O11" i="2"/>
  <c r="O9" i="2"/>
  <c r="O7" i="2"/>
  <c r="O8" i="2"/>
  <c r="O6" i="2"/>
  <c r="O4" i="2"/>
  <c r="O5" i="2"/>
  <c r="O3" i="2"/>
  <c r="I12" i="2" l="1"/>
  <c r="H4" i="2"/>
  <c r="H5" i="2"/>
  <c r="H6" i="2"/>
  <c r="H7" i="2"/>
  <c r="H8" i="2"/>
  <c r="H9" i="2"/>
  <c r="H10" i="2"/>
  <c r="H11" i="2"/>
  <c r="H3" i="2"/>
  <c r="D19" i="1"/>
  <c r="E19" i="1"/>
  <c r="F19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D17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D16" i="1"/>
</calcChain>
</file>

<file path=xl/sharedStrings.xml><?xml version="1.0" encoding="utf-8"?>
<sst xmlns="http://schemas.openxmlformats.org/spreadsheetml/2006/main" count="83" uniqueCount="78">
  <si>
    <t>CommunityID</t>
  </si>
  <si>
    <t>Objective</t>
  </si>
  <si>
    <t>ID</t>
  </si>
  <si>
    <t>Bidoffer</t>
  </si>
  <si>
    <t>Area</t>
  </si>
  <si>
    <t>Plots</t>
  </si>
  <si>
    <t>YoungFarmer</t>
  </si>
  <si>
    <t>OldFarmer</t>
  </si>
  <si>
    <t>Age</t>
  </si>
  <si>
    <t>Male</t>
  </si>
  <si>
    <t>Female</t>
  </si>
  <si>
    <t>PriceHa</t>
  </si>
  <si>
    <t>PricePlot</t>
  </si>
  <si>
    <t>Averagesizeplot</t>
  </si>
  <si>
    <t>SmallPlot</t>
  </si>
  <si>
    <t>LargePlot</t>
  </si>
  <si>
    <t>CWRhotspotgenus</t>
  </si>
  <si>
    <t>Elevation</t>
  </si>
  <si>
    <t>TransactionCost</t>
  </si>
  <si>
    <t>Ecoregion</t>
  </si>
  <si>
    <t>Ecoregion1</t>
  </si>
  <si>
    <t>Ecoregion2</t>
  </si>
  <si>
    <t>Community</t>
  </si>
  <si>
    <t>nonGMA</t>
  </si>
  <si>
    <t>GMA</t>
  </si>
  <si>
    <t>SmallFarms</t>
  </si>
  <si>
    <t>FarmSize</t>
  </si>
  <si>
    <t>VignaUnguiculata</t>
  </si>
  <si>
    <t>VignaJuncea</t>
  </si>
  <si>
    <t>EleusineCoracana</t>
  </si>
  <si>
    <t>PennisetumPurpureum</t>
  </si>
  <si>
    <t>SorghumBicolar</t>
  </si>
  <si>
    <t>SolanumIncanum</t>
  </si>
  <si>
    <t>EleusineIndica</t>
  </si>
  <si>
    <t>Cucumis.Zeyheri</t>
  </si>
  <si>
    <t>OryzaLongistaminata</t>
  </si>
  <si>
    <t>Richness</t>
  </si>
  <si>
    <t>DecisionCells</t>
  </si>
  <si>
    <t>C1</t>
  </si>
  <si>
    <t>C11</t>
  </si>
  <si>
    <t>C16</t>
  </si>
  <si>
    <t>C17</t>
  </si>
  <si>
    <t>C18</t>
  </si>
  <si>
    <t>C19</t>
  </si>
  <si>
    <t>C22</t>
  </si>
  <si>
    <t>C23</t>
  </si>
  <si>
    <t>C24</t>
  </si>
  <si>
    <t>C3</t>
  </si>
  <si>
    <t>C4</t>
  </si>
  <si>
    <t>C6</t>
  </si>
  <si>
    <t>C8</t>
  </si>
  <si>
    <t>SUM</t>
  </si>
  <si>
    <t>MEAN</t>
  </si>
  <si>
    <t>COUNT</t>
  </si>
  <si>
    <t>CWR</t>
  </si>
  <si>
    <t>Vigna Unguiculata</t>
  </si>
  <si>
    <t>Vigna Juncea</t>
  </si>
  <si>
    <t>Eleusine Coracana</t>
  </si>
  <si>
    <t>Pennisetum Purpureum</t>
  </si>
  <si>
    <t>Sorghum Bicolar</t>
  </si>
  <si>
    <t>Solanum Incanum</t>
  </si>
  <si>
    <t>Eleusine Indica</t>
  </si>
  <si>
    <t>Cucumis Zeyheri</t>
  </si>
  <si>
    <t>Oryza Longistaminata</t>
  </si>
  <si>
    <t>Ecoregions</t>
  </si>
  <si>
    <t>Communities</t>
  </si>
  <si>
    <t>Farmers</t>
  </si>
  <si>
    <t>CWR SUM</t>
  </si>
  <si>
    <t>Cost</t>
  </si>
  <si>
    <t>Cost / ha</t>
  </si>
  <si>
    <t>Cost/ha</t>
  </si>
  <si>
    <t>this is from the diversity model.</t>
  </si>
  <si>
    <t>THIS is from the diversity model</t>
  </si>
  <si>
    <t>DIVERSITY MODEL SELECTION DATA</t>
  </si>
  <si>
    <t>Farmer Sites</t>
  </si>
  <si>
    <t>THIS is from the ALL bid offer data</t>
  </si>
  <si>
    <t>% reduction</t>
  </si>
  <si>
    <t>ALL BID OFFER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</si>
</sst>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"/>
  </numFmts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18">
    <xf numFmtId="0" fontId="0" fillId="0" borderId="0" xfId="0"/>
    <xf numFmtId="3" fontId="0" fillId="0" borderId="1" xfId="0" applyNumberFormat="1" applyBorder="1"/>
    <xf numFmtId="3" fontId="0" fillId="0" borderId="3" xfId="0" applyNumberFormat="1" applyBorder="1"/>
    <xf numFmtId="0" fontId="0" fillId="2" borderId="0" xfId="0" applyFill="1"/>
    <xf numFmtId="3" fontId="0" fillId="2" borderId="1" xfId="0" applyNumberFormat="1" applyFill="1" applyBorder="1"/>
    <xf numFmtId="3" fontId="0" fillId="2" borderId="3" xfId="0" applyNumberFormat="1" applyFill="1" applyBorder="1"/>
    <xf numFmtId="0" fontId="3" fillId="0" borderId="0" xfId="0" applyFont="1" applyFill="1"/>
    <xf numFmtId="0" fontId="0" fillId="0" borderId="2" xfId="0" applyBorder="1"/>
    <xf numFmtId="0" fontId="3" fillId="0" borderId="3" xfId="0" applyFont="1" applyFill="1" applyBorder="1"/>
    <xf numFmtId="0" fontId="0" fillId="0" borderId="3" xfId="0" applyBorder="1"/>
    <xf numFmtId="0" fontId="2" fillId="0" borderId="0" xfId="0" applyFont="1"/>
    <xf numFmtId="0" fontId="4" fillId="3" borderId="0" xfId="3" applyBorder="1"/>
    <xf numFmtId="0" fontId="4" fillId="3" borderId="1" xfId="3" applyBorder="1"/>
    <xf numFmtId="0" fontId="4" fillId="3" borderId="0" xfId="3"/>
    <xf numFmtId="3" fontId="0" fillId="0" borderId="0" xfId="0" applyNumberFormat="1"/>
    <xf numFmtId="164" fontId="0" fillId="0" borderId="0" xfId="0" applyNumberFormat="1"/>
    <xf numFmtId="0" fontId="0" fillId="0" borderId="3" xfId="0" applyBorder="1" applyAlignment="1">
      <alignment horizontal="center"/>
    </xf>
    <xf numFmtId="0" fontId="4" fillId="3" borderId="0" xfId="3" applyAlignment="1">
      <alignment horizontal="center"/>
    </xf>
  </cellXfs>
  <cellStyles count="4">
    <cellStyle name="Comma 2" xfId="2"/>
    <cellStyle name="Good" xfId="3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tabSelected="1" workbookViewId="0">
      <selection activeCell="N20" sqref="N2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15</v>
      </c>
      <c r="C2">
        <v>32</v>
      </c>
      <c r="D2">
        <v>431</v>
      </c>
      <c r="E2">
        <v>4.2</v>
      </c>
      <c r="F2">
        <v>7</v>
      </c>
      <c r="G2">
        <v>2</v>
      </c>
      <c r="H2">
        <v>3</v>
      </c>
      <c r="I2">
        <v>206</v>
      </c>
      <c r="J2">
        <v>1</v>
      </c>
      <c r="K2">
        <v>4</v>
      </c>
      <c r="L2">
        <v>586.20000000000005</v>
      </c>
      <c r="M2">
        <v>316.37</v>
      </c>
      <c r="N2">
        <v>2.21</v>
      </c>
      <c r="O2">
        <v>5</v>
      </c>
      <c r="P2">
        <v>0</v>
      </c>
      <c r="Q2">
        <v>10</v>
      </c>
      <c r="R2">
        <v>6185</v>
      </c>
      <c r="S2">
        <v>107.7</v>
      </c>
      <c r="T2">
        <v>5</v>
      </c>
      <c r="U2">
        <v>5</v>
      </c>
      <c r="V2">
        <v>0</v>
      </c>
      <c r="W2">
        <v>5</v>
      </c>
      <c r="X2">
        <v>5</v>
      </c>
      <c r="Y2">
        <v>0</v>
      </c>
      <c r="Z2">
        <v>3</v>
      </c>
      <c r="AA2">
        <v>9.8000000000000007</v>
      </c>
      <c r="AB2" s="3">
        <v>0</v>
      </c>
      <c r="AC2" s="3">
        <v>5</v>
      </c>
      <c r="AD2" s="3">
        <v>5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>
        <v>10</v>
      </c>
      <c r="AL2">
        <v>5</v>
      </c>
    </row>
    <row r="3" spans="1:38" x14ac:dyDescent="0.25">
      <c r="A3" t="s">
        <v>39</v>
      </c>
      <c r="B3">
        <v>15</v>
      </c>
      <c r="C3">
        <v>977</v>
      </c>
      <c r="D3">
        <v>1650.7</v>
      </c>
      <c r="E3">
        <v>3</v>
      </c>
      <c r="F3">
        <v>5</v>
      </c>
      <c r="G3">
        <v>1</v>
      </c>
      <c r="H3">
        <v>4</v>
      </c>
      <c r="I3">
        <v>215</v>
      </c>
      <c r="J3">
        <v>5</v>
      </c>
      <c r="K3">
        <v>0</v>
      </c>
      <c r="L3">
        <v>3274.99</v>
      </c>
      <c r="M3">
        <v>1650.6</v>
      </c>
      <c r="N3">
        <v>2.94</v>
      </c>
      <c r="O3">
        <v>4</v>
      </c>
      <c r="P3">
        <v>1</v>
      </c>
      <c r="Q3">
        <v>0</v>
      </c>
      <c r="R3">
        <v>4995</v>
      </c>
      <c r="S3">
        <v>412.7</v>
      </c>
      <c r="T3">
        <v>5</v>
      </c>
      <c r="U3">
        <v>5</v>
      </c>
      <c r="V3">
        <v>0</v>
      </c>
      <c r="W3">
        <v>55</v>
      </c>
      <c r="X3">
        <v>0</v>
      </c>
      <c r="Y3">
        <v>5</v>
      </c>
      <c r="Z3">
        <v>0</v>
      </c>
      <c r="AA3">
        <v>21.07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5</v>
      </c>
      <c r="AH3" s="3">
        <v>0</v>
      </c>
      <c r="AI3" s="3">
        <v>5</v>
      </c>
      <c r="AJ3" s="3">
        <v>0</v>
      </c>
      <c r="AK3">
        <v>5</v>
      </c>
      <c r="AL3">
        <v>5</v>
      </c>
    </row>
    <row r="4" spans="1:38" x14ac:dyDescent="0.25">
      <c r="A4" t="s">
        <v>40</v>
      </c>
      <c r="B4">
        <v>15</v>
      </c>
      <c r="C4">
        <v>1496</v>
      </c>
      <c r="D4">
        <v>825.4</v>
      </c>
      <c r="E4">
        <v>21</v>
      </c>
      <c r="F4">
        <v>8</v>
      </c>
      <c r="G4">
        <v>2</v>
      </c>
      <c r="H4">
        <v>3</v>
      </c>
      <c r="I4">
        <v>250</v>
      </c>
      <c r="J4">
        <v>3</v>
      </c>
      <c r="K4">
        <v>2</v>
      </c>
      <c r="L4">
        <v>217.79</v>
      </c>
      <c r="M4">
        <v>672.47</v>
      </c>
      <c r="N4">
        <v>13.67</v>
      </c>
      <c r="O4">
        <v>1</v>
      </c>
      <c r="P4">
        <v>4</v>
      </c>
      <c r="Q4">
        <v>5</v>
      </c>
      <c r="R4">
        <v>6310</v>
      </c>
      <c r="S4">
        <v>206.4</v>
      </c>
      <c r="T4">
        <v>10</v>
      </c>
      <c r="U4">
        <v>0</v>
      </c>
      <c r="V4">
        <v>5</v>
      </c>
      <c r="W4">
        <v>80</v>
      </c>
      <c r="X4">
        <v>0</v>
      </c>
      <c r="Y4">
        <v>5</v>
      </c>
      <c r="Z4">
        <v>4</v>
      </c>
      <c r="AA4">
        <v>7.5</v>
      </c>
      <c r="AB4" s="3">
        <v>0</v>
      </c>
      <c r="AC4" s="3">
        <v>0</v>
      </c>
      <c r="AD4" s="3">
        <v>5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>
        <v>5</v>
      </c>
      <c r="AL4">
        <v>5</v>
      </c>
    </row>
    <row r="5" spans="1:38" x14ac:dyDescent="0.25">
      <c r="A5" t="s">
        <v>41</v>
      </c>
      <c r="B5">
        <v>30</v>
      </c>
      <c r="C5">
        <v>3236</v>
      </c>
      <c r="D5">
        <v>553.20000000000005</v>
      </c>
      <c r="E5">
        <v>12.9</v>
      </c>
      <c r="F5">
        <v>28</v>
      </c>
      <c r="G5">
        <v>3</v>
      </c>
      <c r="H5">
        <v>7</v>
      </c>
      <c r="I5">
        <v>392</v>
      </c>
      <c r="J5">
        <v>8</v>
      </c>
      <c r="K5">
        <v>2</v>
      </c>
      <c r="L5">
        <v>491.2</v>
      </c>
      <c r="M5">
        <v>245.35</v>
      </c>
      <c r="N5">
        <v>5.48</v>
      </c>
      <c r="O5">
        <v>7</v>
      </c>
      <c r="P5">
        <v>3</v>
      </c>
      <c r="Q5">
        <v>10</v>
      </c>
      <c r="R5">
        <v>12500</v>
      </c>
      <c r="S5">
        <v>138.5</v>
      </c>
      <c r="T5">
        <v>20</v>
      </c>
      <c r="U5">
        <v>0</v>
      </c>
      <c r="V5">
        <v>10</v>
      </c>
      <c r="W5">
        <v>170</v>
      </c>
      <c r="X5">
        <v>0</v>
      </c>
      <c r="Y5">
        <v>10</v>
      </c>
      <c r="Z5">
        <v>10</v>
      </c>
      <c r="AA5">
        <v>18.5</v>
      </c>
      <c r="AB5" s="3">
        <v>0</v>
      </c>
      <c r="AC5" s="3">
        <v>0</v>
      </c>
      <c r="AD5" s="3">
        <v>10</v>
      </c>
      <c r="AE5" s="3">
        <v>10</v>
      </c>
      <c r="AF5" s="3">
        <v>10</v>
      </c>
      <c r="AG5" s="3">
        <v>10</v>
      </c>
      <c r="AH5" s="3">
        <v>10</v>
      </c>
      <c r="AI5" s="3">
        <v>0</v>
      </c>
      <c r="AJ5" s="3">
        <v>10</v>
      </c>
      <c r="AK5">
        <v>70</v>
      </c>
      <c r="AL5">
        <v>10</v>
      </c>
    </row>
    <row r="6" spans="1:38" x14ac:dyDescent="0.25">
      <c r="A6" t="s">
        <v>42</v>
      </c>
      <c r="B6">
        <v>24</v>
      </c>
      <c r="C6">
        <v>2786</v>
      </c>
      <c r="D6">
        <v>215.5</v>
      </c>
      <c r="E6">
        <v>15.4</v>
      </c>
      <c r="F6">
        <v>15</v>
      </c>
      <c r="G6">
        <v>2</v>
      </c>
      <c r="H6">
        <v>6</v>
      </c>
      <c r="I6">
        <v>383</v>
      </c>
      <c r="J6">
        <v>7</v>
      </c>
      <c r="K6">
        <v>1</v>
      </c>
      <c r="L6">
        <v>112.35</v>
      </c>
      <c r="M6">
        <v>114.65</v>
      </c>
      <c r="N6">
        <v>8.1999999999999993</v>
      </c>
      <c r="O6">
        <v>0</v>
      </c>
      <c r="P6">
        <v>8</v>
      </c>
      <c r="Q6">
        <v>8</v>
      </c>
      <c r="R6">
        <v>9800</v>
      </c>
      <c r="S6">
        <v>54</v>
      </c>
      <c r="T6">
        <v>16</v>
      </c>
      <c r="U6">
        <v>0</v>
      </c>
      <c r="V6">
        <v>8</v>
      </c>
      <c r="W6">
        <v>144</v>
      </c>
      <c r="X6">
        <v>0</v>
      </c>
      <c r="Y6">
        <v>8</v>
      </c>
      <c r="Z6">
        <v>1</v>
      </c>
      <c r="AA6">
        <v>25.5</v>
      </c>
      <c r="AB6" s="3">
        <v>0</v>
      </c>
      <c r="AC6" s="3">
        <v>0</v>
      </c>
      <c r="AD6" s="3">
        <v>8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>
        <v>8</v>
      </c>
      <c r="AL6">
        <v>8</v>
      </c>
    </row>
    <row r="7" spans="1:38" x14ac:dyDescent="0.25">
      <c r="A7" t="s">
        <v>43</v>
      </c>
      <c r="B7">
        <v>15</v>
      </c>
      <c r="C7">
        <v>1803</v>
      </c>
      <c r="D7">
        <v>362.3</v>
      </c>
      <c r="E7">
        <v>3.9</v>
      </c>
      <c r="F7">
        <v>24</v>
      </c>
      <c r="G7">
        <v>2</v>
      </c>
      <c r="H7">
        <v>3</v>
      </c>
      <c r="I7">
        <v>209</v>
      </c>
      <c r="J7">
        <v>4</v>
      </c>
      <c r="K7">
        <v>1</v>
      </c>
      <c r="L7">
        <v>1013.29</v>
      </c>
      <c r="M7">
        <v>318.66000000000003</v>
      </c>
      <c r="N7">
        <v>1.85</v>
      </c>
      <c r="O7">
        <v>4</v>
      </c>
      <c r="P7">
        <v>1</v>
      </c>
      <c r="Q7">
        <v>5</v>
      </c>
      <c r="R7">
        <v>6905</v>
      </c>
      <c r="S7">
        <v>90.5</v>
      </c>
      <c r="T7">
        <v>10</v>
      </c>
      <c r="U7">
        <v>0</v>
      </c>
      <c r="V7">
        <v>5</v>
      </c>
      <c r="W7">
        <v>95</v>
      </c>
      <c r="X7">
        <v>5</v>
      </c>
      <c r="Y7">
        <v>0</v>
      </c>
      <c r="Z7">
        <v>0</v>
      </c>
      <c r="AA7">
        <v>170</v>
      </c>
      <c r="AB7" s="3">
        <v>0</v>
      </c>
      <c r="AC7" s="3">
        <v>0</v>
      </c>
      <c r="AD7" s="3">
        <v>0</v>
      </c>
      <c r="AE7" s="3">
        <v>5</v>
      </c>
      <c r="AF7" s="3">
        <v>0</v>
      </c>
      <c r="AG7" s="3">
        <v>0</v>
      </c>
      <c r="AH7" s="3">
        <v>5</v>
      </c>
      <c r="AI7" s="3">
        <v>0</v>
      </c>
      <c r="AJ7" s="3">
        <v>0</v>
      </c>
      <c r="AK7">
        <v>10</v>
      </c>
      <c r="AL7">
        <v>5</v>
      </c>
    </row>
    <row r="8" spans="1:38" x14ac:dyDescent="0.25">
      <c r="A8" t="s">
        <v>44</v>
      </c>
      <c r="B8">
        <v>15</v>
      </c>
      <c r="C8">
        <v>1983</v>
      </c>
      <c r="D8">
        <v>211</v>
      </c>
      <c r="E8">
        <v>1.5</v>
      </c>
      <c r="F8">
        <v>5</v>
      </c>
      <c r="G8">
        <v>1</v>
      </c>
      <c r="H8">
        <v>4</v>
      </c>
      <c r="I8">
        <v>184</v>
      </c>
      <c r="J8">
        <v>3</v>
      </c>
      <c r="K8">
        <v>2</v>
      </c>
      <c r="L8">
        <v>843.64</v>
      </c>
      <c r="M8">
        <v>210.91</v>
      </c>
      <c r="N8">
        <v>1.25</v>
      </c>
      <c r="O8">
        <v>5</v>
      </c>
      <c r="P8">
        <v>0</v>
      </c>
      <c r="Q8">
        <v>5</v>
      </c>
      <c r="R8">
        <v>6790</v>
      </c>
      <c r="S8">
        <v>52.9</v>
      </c>
      <c r="T8">
        <v>10</v>
      </c>
      <c r="U8">
        <v>0</v>
      </c>
      <c r="V8">
        <v>5</v>
      </c>
      <c r="W8">
        <v>110</v>
      </c>
      <c r="X8">
        <v>5</v>
      </c>
      <c r="Y8">
        <v>0</v>
      </c>
      <c r="Z8">
        <v>0</v>
      </c>
      <c r="AA8">
        <v>369</v>
      </c>
      <c r="AB8" s="3">
        <v>0</v>
      </c>
      <c r="AC8" s="3">
        <v>0</v>
      </c>
      <c r="AD8" s="3">
        <v>0</v>
      </c>
      <c r="AE8" s="3">
        <v>5</v>
      </c>
      <c r="AF8" s="3">
        <v>0</v>
      </c>
      <c r="AG8" s="3">
        <v>0</v>
      </c>
      <c r="AH8" s="3">
        <v>5</v>
      </c>
      <c r="AI8" s="3">
        <v>0</v>
      </c>
      <c r="AJ8" s="3">
        <v>0</v>
      </c>
      <c r="AK8">
        <v>15</v>
      </c>
      <c r="AL8">
        <v>5</v>
      </c>
    </row>
    <row r="9" spans="1:38" x14ac:dyDescent="0.25">
      <c r="A9" t="s">
        <v>45</v>
      </c>
      <c r="B9">
        <v>15</v>
      </c>
      <c r="C9">
        <v>2039</v>
      </c>
      <c r="D9">
        <v>172.5</v>
      </c>
      <c r="E9">
        <v>2.9</v>
      </c>
      <c r="F9">
        <v>12</v>
      </c>
      <c r="G9">
        <v>4</v>
      </c>
      <c r="H9">
        <v>1</v>
      </c>
      <c r="I9">
        <v>221</v>
      </c>
      <c r="J9">
        <v>3</v>
      </c>
      <c r="K9">
        <v>2</v>
      </c>
      <c r="L9">
        <v>357.01</v>
      </c>
      <c r="M9">
        <v>88.03</v>
      </c>
      <c r="N9">
        <v>1.17</v>
      </c>
      <c r="O9">
        <v>5</v>
      </c>
      <c r="P9">
        <v>0</v>
      </c>
      <c r="Q9">
        <v>0</v>
      </c>
      <c r="R9">
        <v>5870</v>
      </c>
      <c r="S9">
        <v>43.2</v>
      </c>
      <c r="T9">
        <v>10</v>
      </c>
      <c r="U9">
        <v>0</v>
      </c>
      <c r="V9">
        <v>5</v>
      </c>
      <c r="W9">
        <v>115</v>
      </c>
      <c r="X9">
        <v>5</v>
      </c>
      <c r="Y9">
        <v>0</v>
      </c>
      <c r="Z9">
        <v>1</v>
      </c>
      <c r="AA9">
        <v>35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5</v>
      </c>
      <c r="AH9" s="3">
        <v>5</v>
      </c>
      <c r="AI9" s="3">
        <v>0</v>
      </c>
      <c r="AJ9" s="3">
        <v>0</v>
      </c>
      <c r="AK9">
        <v>10</v>
      </c>
      <c r="AL9">
        <v>5</v>
      </c>
    </row>
    <row r="10" spans="1:38" x14ac:dyDescent="0.25">
      <c r="A10" t="s">
        <v>46</v>
      </c>
      <c r="B10">
        <v>15</v>
      </c>
      <c r="C10">
        <v>2076</v>
      </c>
      <c r="D10">
        <v>307.3</v>
      </c>
      <c r="E10">
        <v>1.9</v>
      </c>
      <c r="F10">
        <v>12</v>
      </c>
      <c r="G10">
        <v>2</v>
      </c>
      <c r="H10">
        <v>3</v>
      </c>
      <c r="I10">
        <v>213</v>
      </c>
      <c r="J10">
        <v>2</v>
      </c>
      <c r="K10">
        <v>3</v>
      </c>
      <c r="L10">
        <v>953.68</v>
      </c>
      <c r="M10">
        <v>129.91999999999999</v>
      </c>
      <c r="N10">
        <v>0.76</v>
      </c>
      <c r="O10">
        <v>5</v>
      </c>
      <c r="P10">
        <v>0</v>
      </c>
      <c r="Q10">
        <v>0</v>
      </c>
      <c r="R10">
        <v>6525</v>
      </c>
      <c r="S10">
        <v>76.7</v>
      </c>
      <c r="T10">
        <v>10</v>
      </c>
      <c r="U10">
        <v>0</v>
      </c>
      <c r="V10">
        <v>5</v>
      </c>
      <c r="W10">
        <v>120</v>
      </c>
      <c r="X10">
        <v>5</v>
      </c>
      <c r="Y10">
        <v>0</v>
      </c>
      <c r="Z10">
        <v>5</v>
      </c>
      <c r="AA10">
        <v>5.75</v>
      </c>
      <c r="AB10" s="3">
        <v>0</v>
      </c>
      <c r="AC10" s="3">
        <v>0</v>
      </c>
      <c r="AD10" s="3">
        <v>0</v>
      </c>
      <c r="AE10" s="3">
        <v>5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>
        <v>0</v>
      </c>
      <c r="AL10">
        <v>5</v>
      </c>
    </row>
    <row r="11" spans="1:38" x14ac:dyDescent="0.25">
      <c r="A11" t="s">
        <v>47</v>
      </c>
      <c r="B11">
        <v>9</v>
      </c>
      <c r="C11">
        <v>126</v>
      </c>
      <c r="D11">
        <v>229.4</v>
      </c>
      <c r="E11">
        <v>1.1000000000000001</v>
      </c>
      <c r="F11">
        <v>3</v>
      </c>
      <c r="G11">
        <v>0</v>
      </c>
      <c r="H11">
        <v>3</v>
      </c>
      <c r="I11">
        <v>146</v>
      </c>
      <c r="J11">
        <v>3</v>
      </c>
      <c r="K11">
        <v>0</v>
      </c>
      <c r="L11">
        <v>641.9</v>
      </c>
      <c r="M11">
        <v>229.25</v>
      </c>
      <c r="N11">
        <v>1</v>
      </c>
      <c r="O11">
        <v>3</v>
      </c>
      <c r="P11">
        <v>0</v>
      </c>
      <c r="Q11">
        <v>6</v>
      </c>
      <c r="R11">
        <v>2910</v>
      </c>
      <c r="S11">
        <v>57.4</v>
      </c>
      <c r="T11">
        <v>3</v>
      </c>
      <c r="U11">
        <v>3</v>
      </c>
      <c r="V11">
        <v>0</v>
      </c>
      <c r="W11">
        <v>9</v>
      </c>
      <c r="X11">
        <v>3</v>
      </c>
      <c r="Y11">
        <v>0</v>
      </c>
      <c r="Z11">
        <v>1</v>
      </c>
      <c r="AA11">
        <v>6.25</v>
      </c>
      <c r="AB11" s="3">
        <v>3</v>
      </c>
      <c r="AC11" s="3">
        <v>3</v>
      </c>
      <c r="AD11" s="3">
        <v>3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>
        <v>9</v>
      </c>
      <c r="AL11">
        <v>3</v>
      </c>
    </row>
    <row r="12" spans="1:38" x14ac:dyDescent="0.25">
      <c r="A12" t="s">
        <v>48</v>
      </c>
      <c r="B12">
        <v>15</v>
      </c>
      <c r="C12">
        <v>338</v>
      </c>
      <c r="D12">
        <v>293.5</v>
      </c>
      <c r="E12">
        <v>1</v>
      </c>
      <c r="F12">
        <v>7</v>
      </c>
      <c r="G12">
        <v>2</v>
      </c>
      <c r="H12">
        <v>3</v>
      </c>
      <c r="I12">
        <v>187</v>
      </c>
      <c r="J12">
        <v>1</v>
      </c>
      <c r="K12">
        <v>4</v>
      </c>
      <c r="L12">
        <v>1687.28</v>
      </c>
      <c r="M12">
        <v>238.42</v>
      </c>
      <c r="N12">
        <v>0.77</v>
      </c>
      <c r="O12">
        <v>5</v>
      </c>
      <c r="P12">
        <v>0</v>
      </c>
      <c r="Q12">
        <v>10</v>
      </c>
      <c r="R12">
        <v>4950</v>
      </c>
      <c r="S12">
        <v>73.400000000000006</v>
      </c>
      <c r="T12">
        <v>5</v>
      </c>
      <c r="U12">
        <v>5</v>
      </c>
      <c r="V12">
        <v>0</v>
      </c>
      <c r="W12">
        <v>20</v>
      </c>
      <c r="X12">
        <v>5</v>
      </c>
      <c r="Y12">
        <v>0</v>
      </c>
      <c r="Z12">
        <v>3</v>
      </c>
      <c r="AA12">
        <v>10</v>
      </c>
      <c r="AB12" s="3">
        <v>5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>
        <v>5</v>
      </c>
      <c r="AL12">
        <v>5</v>
      </c>
    </row>
    <row r="13" spans="1:38" x14ac:dyDescent="0.25">
      <c r="A13" t="s">
        <v>49</v>
      </c>
      <c r="B13">
        <v>30</v>
      </c>
      <c r="C13">
        <v>1022</v>
      </c>
      <c r="D13">
        <v>642</v>
      </c>
      <c r="E13">
        <v>22.8</v>
      </c>
      <c r="F13">
        <v>26</v>
      </c>
      <c r="G13">
        <v>5</v>
      </c>
      <c r="H13">
        <v>5</v>
      </c>
      <c r="I13">
        <v>354</v>
      </c>
      <c r="J13">
        <v>5</v>
      </c>
      <c r="K13">
        <v>5</v>
      </c>
      <c r="L13">
        <v>351.98</v>
      </c>
      <c r="M13">
        <v>259.82</v>
      </c>
      <c r="N13">
        <v>9.8000000000000007</v>
      </c>
      <c r="O13">
        <v>5</v>
      </c>
      <c r="P13">
        <v>5</v>
      </c>
      <c r="Q13">
        <v>10</v>
      </c>
      <c r="R13">
        <v>8470</v>
      </c>
      <c r="S13">
        <v>160.5</v>
      </c>
      <c r="T13">
        <v>10</v>
      </c>
      <c r="U13">
        <v>10</v>
      </c>
      <c r="V13">
        <v>0</v>
      </c>
      <c r="W13">
        <v>60</v>
      </c>
      <c r="X13">
        <v>10</v>
      </c>
      <c r="Y13">
        <v>0</v>
      </c>
      <c r="Z13">
        <v>0</v>
      </c>
      <c r="AA13">
        <v>78.89</v>
      </c>
      <c r="AB13" s="3">
        <v>10</v>
      </c>
      <c r="AC13" s="3">
        <v>0</v>
      </c>
      <c r="AD13" s="3">
        <v>0</v>
      </c>
      <c r="AE13" s="3">
        <v>0</v>
      </c>
      <c r="AF13" s="3">
        <v>10</v>
      </c>
      <c r="AG13" s="3">
        <v>10</v>
      </c>
      <c r="AH13" s="3">
        <v>10</v>
      </c>
      <c r="AI13" s="3">
        <v>0</v>
      </c>
      <c r="AJ13" s="3">
        <v>0</v>
      </c>
      <c r="AK13">
        <v>40</v>
      </c>
      <c r="AL13">
        <v>10</v>
      </c>
    </row>
    <row r="14" spans="1:38" x14ac:dyDescent="0.25">
      <c r="A14" t="s">
        <v>50</v>
      </c>
      <c r="B14">
        <v>33</v>
      </c>
      <c r="C14">
        <v>1568</v>
      </c>
      <c r="D14">
        <v>751.9</v>
      </c>
      <c r="E14">
        <v>19</v>
      </c>
      <c r="F14">
        <v>15</v>
      </c>
      <c r="G14">
        <v>5</v>
      </c>
      <c r="H14">
        <v>6</v>
      </c>
      <c r="I14">
        <v>435</v>
      </c>
      <c r="J14">
        <v>8</v>
      </c>
      <c r="K14">
        <v>3</v>
      </c>
      <c r="L14">
        <v>384.37</v>
      </c>
      <c r="M14">
        <v>488.32</v>
      </c>
      <c r="N14">
        <v>13.75</v>
      </c>
      <c r="O14">
        <v>0</v>
      </c>
      <c r="P14">
        <v>11</v>
      </c>
      <c r="Q14">
        <v>11</v>
      </c>
      <c r="R14">
        <v>11902</v>
      </c>
      <c r="S14">
        <v>188.2</v>
      </c>
      <c r="T14">
        <v>11</v>
      </c>
      <c r="U14">
        <v>11</v>
      </c>
      <c r="V14">
        <v>0</v>
      </c>
      <c r="W14">
        <v>88</v>
      </c>
      <c r="X14">
        <v>0</v>
      </c>
      <c r="Y14">
        <v>11</v>
      </c>
      <c r="Z14">
        <v>3</v>
      </c>
      <c r="AA14">
        <v>49.5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>
        <v>0</v>
      </c>
      <c r="AL14">
        <v>11</v>
      </c>
    </row>
    <row r="15" spans="1:38" x14ac:dyDescent="0.25">
      <c r="AB15" s="3"/>
      <c r="AC15" s="3"/>
      <c r="AD15" s="3"/>
      <c r="AE15" s="3"/>
      <c r="AF15" s="3"/>
      <c r="AG15" s="3"/>
      <c r="AH15" s="3"/>
      <c r="AI15" s="3"/>
      <c r="AJ15" s="3"/>
    </row>
    <row r="16" spans="1:38" x14ac:dyDescent="0.25">
      <c r="A16" t="s">
        <v>51</v>
      </c>
      <c r="D16" s="1">
        <f>SUM(D2:D14)</f>
        <v>6645.7</v>
      </c>
      <c r="E16" s="1">
        <f t="shared" ref="E16:AL16" si="0">SUM(E2:E14)</f>
        <v>110.6</v>
      </c>
      <c r="F16" s="1">
        <f t="shared" si="0"/>
        <v>167</v>
      </c>
      <c r="G16" s="1">
        <f t="shared" si="0"/>
        <v>31</v>
      </c>
      <c r="H16" s="1">
        <f t="shared" si="0"/>
        <v>51</v>
      </c>
      <c r="I16" s="1">
        <f t="shared" si="0"/>
        <v>3395</v>
      </c>
      <c r="J16" s="1">
        <f t="shared" si="0"/>
        <v>53</v>
      </c>
      <c r="K16" s="1">
        <f t="shared" si="0"/>
        <v>29</v>
      </c>
      <c r="L16" s="1">
        <f t="shared" si="0"/>
        <v>10915.680000000002</v>
      </c>
      <c r="M16" s="1">
        <f t="shared" si="0"/>
        <v>4962.7699999999986</v>
      </c>
      <c r="N16" s="1">
        <f t="shared" si="0"/>
        <v>62.850000000000009</v>
      </c>
      <c r="O16" s="1">
        <f t="shared" si="0"/>
        <v>49</v>
      </c>
      <c r="P16" s="1">
        <f t="shared" si="0"/>
        <v>33</v>
      </c>
      <c r="Q16" s="1">
        <f t="shared" si="0"/>
        <v>80</v>
      </c>
      <c r="R16" s="1">
        <f t="shared" si="0"/>
        <v>94112</v>
      </c>
      <c r="S16" s="1">
        <f t="shared" si="0"/>
        <v>1662.1000000000004</v>
      </c>
      <c r="T16" s="1">
        <f t="shared" si="0"/>
        <v>125</v>
      </c>
      <c r="U16" s="1">
        <f t="shared" si="0"/>
        <v>39</v>
      </c>
      <c r="V16" s="1">
        <f t="shared" si="0"/>
        <v>43</v>
      </c>
      <c r="W16" s="1">
        <f t="shared" si="0"/>
        <v>1071</v>
      </c>
      <c r="X16" s="1">
        <f t="shared" si="0"/>
        <v>43</v>
      </c>
      <c r="Y16" s="1">
        <f t="shared" si="0"/>
        <v>39</v>
      </c>
      <c r="Z16" s="1">
        <f t="shared" si="0"/>
        <v>31</v>
      </c>
      <c r="AA16" s="1">
        <f t="shared" si="0"/>
        <v>806.76</v>
      </c>
      <c r="AB16" s="4">
        <f t="shared" si="0"/>
        <v>18</v>
      </c>
      <c r="AC16" s="4">
        <f t="shared" si="0"/>
        <v>8</v>
      </c>
      <c r="AD16" s="4">
        <f t="shared" si="0"/>
        <v>31</v>
      </c>
      <c r="AE16" s="4">
        <f t="shared" si="0"/>
        <v>25</v>
      </c>
      <c r="AF16" s="4">
        <f t="shared" si="0"/>
        <v>20</v>
      </c>
      <c r="AG16" s="4">
        <f t="shared" si="0"/>
        <v>30</v>
      </c>
      <c r="AH16" s="4">
        <f t="shared" si="0"/>
        <v>35</v>
      </c>
      <c r="AI16" s="4">
        <f t="shared" si="0"/>
        <v>5</v>
      </c>
      <c r="AJ16" s="4">
        <f t="shared" si="0"/>
        <v>10</v>
      </c>
      <c r="AK16" s="1">
        <f t="shared" si="0"/>
        <v>187</v>
      </c>
      <c r="AL16" s="1">
        <f t="shared" si="0"/>
        <v>82</v>
      </c>
    </row>
    <row r="17" spans="1:38" x14ac:dyDescent="0.25">
      <c r="A17" t="s">
        <v>52</v>
      </c>
      <c r="D17" s="2">
        <f>AVERAGE(D2:D14)</f>
        <v>511.2076923076923</v>
      </c>
      <c r="E17" s="2">
        <f t="shared" ref="E17:AL17" si="1">AVERAGE(E2:E14)</f>
        <v>8.5076923076923077</v>
      </c>
      <c r="F17" s="2">
        <f t="shared" si="1"/>
        <v>12.846153846153847</v>
      </c>
      <c r="G17" s="2">
        <f t="shared" si="1"/>
        <v>2.3846153846153846</v>
      </c>
      <c r="H17" s="2">
        <f t="shared" si="1"/>
        <v>3.9230769230769229</v>
      </c>
      <c r="I17" s="2">
        <f t="shared" si="1"/>
        <v>261.15384615384613</v>
      </c>
      <c r="J17" s="2">
        <f t="shared" si="1"/>
        <v>4.0769230769230766</v>
      </c>
      <c r="K17" s="2">
        <f t="shared" si="1"/>
        <v>2.2307692307692308</v>
      </c>
      <c r="L17" s="2">
        <f t="shared" si="1"/>
        <v>839.6676923076925</v>
      </c>
      <c r="M17" s="2">
        <f t="shared" si="1"/>
        <v>381.75153846153836</v>
      </c>
      <c r="N17" s="2">
        <f t="shared" si="1"/>
        <v>4.8346153846153852</v>
      </c>
      <c r="O17" s="2">
        <f t="shared" si="1"/>
        <v>3.7692307692307692</v>
      </c>
      <c r="P17" s="2">
        <f t="shared" si="1"/>
        <v>2.5384615384615383</v>
      </c>
      <c r="Q17" s="2">
        <f t="shared" si="1"/>
        <v>6.1538461538461542</v>
      </c>
      <c r="R17" s="2">
        <f t="shared" si="1"/>
        <v>7239.3846153846152</v>
      </c>
      <c r="S17" s="2">
        <f t="shared" si="1"/>
        <v>127.85384615384618</v>
      </c>
      <c r="T17" s="2">
        <f t="shared" si="1"/>
        <v>9.615384615384615</v>
      </c>
      <c r="U17" s="2">
        <f t="shared" si="1"/>
        <v>3</v>
      </c>
      <c r="V17" s="2">
        <f t="shared" si="1"/>
        <v>3.3076923076923075</v>
      </c>
      <c r="W17" s="2">
        <f t="shared" si="1"/>
        <v>82.384615384615387</v>
      </c>
      <c r="X17" s="2">
        <f t="shared" si="1"/>
        <v>3.3076923076923075</v>
      </c>
      <c r="Y17" s="2">
        <f t="shared" si="1"/>
        <v>3</v>
      </c>
      <c r="Z17" s="2">
        <f t="shared" si="1"/>
        <v>2.3846153846153846</v>
      </c>
      <c r="AA17" s="2">
        <f t="shared" si="1"/>
        <v>62.058461538461536</v>
      </c>
      <c r="AB17" s="5">
        <f t="shared" si="1"/>
        <v>1.3846153846153846</v>
      </c>
      <c r="AC17" s="5">
        <f t="shared" si="1"/>
        <v>0.61538461538461542</v>
      </c>
      <c r="AD17" s="5">
        <f t="shared" si="1"/>
        <v>2.3846153846153846</v>
      </c>
      <c r="AE17" s="5">
        <f t="shared" si="1"/>
        <v>1.9230769230769231</v>
      </c>
      <c r="AF17" s="5">
        <f t="shared" si="1"/>
        <v>1.5384615384615385</v>
      </c>
      <c r="AG17" s="5">
        <f t="shared" si="1"/>
        <v>2.3076923076923075</v>
      </c>
      <c r="AH17" s="5">
        <f t="shared" si="1"/>
        <v>2.6923076923076925</v>
      </c>
      <c r="AI17" s="5">
        <f t="shared" si="1"/>
        <v>0.38461538461538464</v>
      </c>
      <c r="AJ17" s="5">
        <f t="shared" si="1"/>
        <v>0.76923076923076927</v>
      </c>
      <c r="AK17" s="2">
        <f t="shared" si="1"/>
        <v>14.384615384615385</v>
      </c>
      <c r="AL17" s="2">
        <f t="shared" si="1"/>
        <v>6.3076923076923075</v>
      </c>
    </row>
    <row r="18" spans="1:38" x14ac:dyDescent="0.25">
      <c r="A18" t="s">
        <v>53</v>
      </c>
      <c r="AB18">
        <v>3</v>
      </c>
      <c r="AC18">
        <v>2</v>
      </c>
      <c r="AD18">
        <v>5</v>
      </c>
      <c r="AE18">
        <v>4</v>
      </c>
      <c r="AF18">
        <v>2</v>
      </c>
      <c r="AG18">
        <v>4</v>
      </c>
      <c r="AH18">
        <v>5</v>
      </c>
      <c r="AI18">
        <v>1</v>
      </c>
      <c r="AJ18">
        <v>1</v>
      </c>
    </row>
    <row r="19" spans="1:38" x14ac:dyDescent="0.25">
      <c r="A19" t="s">
        <v>67</v>
      </c>
      <c r="D19">
        <f>SUBTOTAL(9,D11:D13)</f>
        <v>1164.9000000000001</v>
      </c>
      <c r="E19">
        <f>SUBTOTAL(9,E11:E13)</f>
        <v>24.900000000000002</v>
      </c>
      <c r="F19">
        <f>SUBTOTAL(9,F11:F13)</f>
        <v>36</v>
      </c>
    </row>
    <row r="21" spans="1:38" x14ac:dyDescent="0.25">
      <c r="A21" s="10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16" sqref="C16"/>
    </sheetView>
  </sheetViews>
  <sheetFormatPr defaultRowHeight="15" x14ac:dyDescent="0.25"/>
  <cols>
    <col min="1" max="1" width="22.140625" bestFit="1" customWidth="1"/>
    <col min="2" max="2" width="11.5703125" customWidth="1"/>
    <col min="3" max="3" width="13.85546875" customWidth="1"/>
    <col min="4" max="4" width="10.5703125" customWidth="1"/>
    <col min="11" max="11" width="11.7109375" customWidth="1"/>
  </cols>
  <sheetData>
    <row r="1" spans="1:15" x14ac:dyDescent="0.25">
      <c r="A1" s="16" t="s">
        <v>73</v>
      </c>
      <c r="B1" s="16"/>
      <c r="C1" s="16"/>
      <c r="D1" s="16"/>
      <c r="E1" s="16"/>
      <c r="F1" s="16"/>
      <c r="G1" s="16"/>
      <c r="K1" s="17" t="s">
        <v>77</v>
      </c>
      <c r="L1" s="17"/>
      <c r="M1" s="17"/>
      <c r="N1" s="17"/>
      <c r="O1" s="17"/>
    </row>
    <row r="2" spans="1:15" x14ac:dyDescent="0.25">
      <c r="A2" s="7" t="s">
        <v>54</v>
      </c>
      <c r="B2" s="7" t="s">
        <v>64</v>
      </c>
      <c r="C2" s="7" t="s">
        <v>65</v>
      </c>
      <c r="D2" s="7" t="s">
        <v>66</v>
      </c>
      <c r="E2" s="7" t="s">
        <v>4</v>
      </c>
      <c r="F2" s="7" t="s">
        <v>5</v>
      </c>
      <c r="G2" s="7" t="s">
        <v>68</v>
      </c>
      <c r="H2" t="s">
        <v>69</v>
      </c>
      <c r="I2" t="s">
        <v>76</v>
      </c>
      <c r="K2" s="13" t="s">
        <v>74</v>
      </c>
      <c r="L2" s="12" t="s">
        <v>4</v>
      </c>
      <c r="M2" s="12" t="s">
        <v>5</v>
      </c>
      <c r="N2" s="12" t="s">
        <v>68</v>
      </c>
      <c r="O2" s="11" t="s">
        <v>70</v>
      </c>
    </row>
    <row r="3" spans="1:15" x14ac:dyDescent="0.25">
      <c r="A3" s="6" t="s">
        <v>55</v>
      </c>
      <c r="B3">
        <v>1</v>
      </c>
      <c r="C3">
        <v>3</v>
      </c>
      <c r="D3">
        <v>18</v>
      </c>
      <c r="E3">
        <v>24.9</v>
      </c>
      <c r="F3">
        <v>36</v>
      </c>
      <c r="G3">
        <v>1164.9000000000001</v>
      </c>
      <c r="H3" s="14">
        <f t="shared" ref="H3:H11" si="0">G3/E3</f>
        <v>46.78313253012049</v>
      </c>
      <c r="I3" s="14">
        <f>H3/O3*100-100</f>
        <v>-54.005980548700819</v>
      </c>
      <c r="K3" s="13">
        <v>43</v>
      </c>
      <c r="L3" s="11">
        <v>40.799999999999997</v>
      </c>
      <c r="M3" s="11">
        <v>89</v>
      </c>
      <c r="N3" s="11">
        <v>4150</v>
      </c>
      <c r="O3" s="13">
        <f t="shared" ref="O3:O11" si="1">N3/L3</f>
        <v>101.71568627450981</v>
      </c>
    </row>
    <row r="4" spans="1:15" x14ac:dyDescent="0.25">
      <c r="A4" s="6" t="s">
        <v>56</v>
      </c>
      <c r="B4">
        <v>1</v>
      </c>
      <c r="C4">
        <v>2</v>
      </c>
      <c r="D4">
        <v>8</v>
      </c>
      <c r="E4">
        <v>5.3</v>
      </c>
      <c r="F4">
        <v>10</v>
      </c>
      <c r="G4">
        <v>660.4</v>
      </c>
      <c r="H4" s="14">
        <f t="shared" si="0"/>
        <v>124.60377358490567</v>
      </c>
      <c r="I4" s="14">
        <f t="shared" ref="I4:I11" si="2">H4/O4*100-100</f>
        <v>-21.44641370286665</v>
      </c>
      <c r="K4" s="13">
        <v>20</v>
      </c>
      <c r="L4" s="13">
        <v>15.9</v>
      </c>
      <c r="M4" s="13">
        <v>31</v>
      </c>
      <c r="N4" s="13">
        <v>2522.1</v>
      </c>
      <c r="O4" s="13">
        <f t="shared" si="1"/>
        <v>158.62264150943395</v>
      </c>
    </row>
    <row r="5" spans="1:15" x14ac:dyDescent="0.25">
      <c r="A5" s="6" t="s">
        <v>57</v>
      </c>
      <c r="B5">
        <v>2</v>
      </c>
      <c r="C5">
        <v>4</v>
      </c>
      <c r="D5">
        <v>31</v>
      </c>
      <c r="E5">
        <v>54.6</v>
      </c>
      <c r="F5">
        <v>61</v>
      </c>
      <c r="G5">
        <v>2254.5</v>
      </c>
      <c r="H5" s="14">
        <f t="shared" si="0"/>
        <v>41.291208791208788</v>
      </c>
      <c r="I5" s="14">
        <f t="shared" si="2"/>
        <v>-44.964109238957725</v>
      </c>
      <c r="K5" s="13">
        <v>79</v>
      </c>
      <c r="L5" s="13">
        <v>165.6</v>
      </c>
      <c r="M5" s="13">
        <v>197</v>
      </c>
      <c r="N5" s="13">
        <v>12424.3</v>
      </c>
      <c r="O5" s="13">
        <f t="shared" si="1"/>
        <v>75.02596618357488</v>
      </c>
    </row>
    <row r="6" spans="1:15" x14ac:dyDescent="0.25">
      <c r="A6" s="6" t="s">
        <v>58</v>
      </c>
      <c r="B6">
        <v>1</v>
      </c>
      <c r="C6">
        <v>2</v>
      </c>
      <c r="D6">
        <v>25</v>
      </c>
      <c r="E6">
        <v>20.2</v>
      </c>
      <c r="F6">
        <v>69</v>
      </c>
      <c r="G6">
        <v>1433.8</v>
      </c>
      <c r="H6" s="14">
        <f t="shared" si="0"/>
        <v>70.980198019801975</v>
      </c>
      <c r="I6" s="15">
        <f>H6/O6*100-100</f>
        <v>-15.39378911361247</v>
      </c>
      <c r="K6" s="13">
        <v>65</v>
      </c>
      <c r="L6" s="13">
        <v>111.2</v>
      </c>
      <c r="M6" s="13">
        <v>195</v>
      </c>
      <c r="N6" s="13">
        <v>9329.1</v>
      </c>
      <c r="O6" s="13">
        <f t="shared" si="1"/>
        <v>83.894784172661872</v>
      </c>
    </row>
    <row r="7" spans="1:15" x14ac:dyDescent="0.25">
      <c r="A7" s="6" t="s">
        <v>59</v>
      </c>
      <c r="B7">
        <v>2</v>
      </c>
      <c r="C7">
        <v>1</v>
      </c>
      <c r="D7">
        <v>20</v>
      </c>
      <c r="E7">
        <v>35.700000000000003</v>
      </c>
      <c r="F7">
        <v>54</v>
      </c>
      <c r="G7">
        <v>1195.2</v>
      </c>
      <c r="H7" s="14">
        <f t="shared" si="0"/>
        <v>33.478991596638657</v>
      </c>
      <c r="I7" s="14">
        <f>H7/O7*100-100</f>
        <v>-52.861141840219325</v>
      </c>
      <c r="K7" s="13">
        <v>50</v>
      </c>
      <c r="L7" s="13">
        <v>86.1</v>
      </c>
      <c r="M7" s="13">
        <v>127</v>
      </c>
      <c r="N7" s="13">
        <v>6115</v>
      </c>
      <c r="O7" s="13">
        <f t="shared" si="1"/>
        <v>71.02206736353078</v>
      </c>
    </row>
    <row r="8" spans="1:15" x14ac:dyDescent="0.25">
      <c r="A8" s="6" t="s">
        <v>60</v>
      </c>
      <c r="B8">
        <v>2</v>
      </c>
      <c r="C8">
        <v>2</v>
      </c>
      <c r="D8">
        <v>30</v>
      </c>
      <c r="E8">
        <v>41.6</v>
      </c>
      <c r="F8">
        <v>71</v>
      </c>
      <c r="G8">
        <v>3018.4</v>
      </c>
      <c r="H8" s="14">
        <f t="shared" si="0"/>
        <v>72.557692307692307</v>
      </c>
      <c r="I8" s="14">
        <f>H8/O8*100-100</f>
        <v>-57.4059114744786</v>
      </c>
      <c r="K8" s="13">
        <v>81</v>
      </c>
      <c r="L8" s="13">
        <v>103.5</v>
      </c>
      <c r="M8" s="13">
        <v>174</v>
      </c>
      <c r="N8" s="13">
        <v>17630.900000000001</v>
      </c>
      <c r="O8" s="13">
        <f t="shared" si="1"/>
        <v>170.34685990338167</v>
      </c>
    </row>
    <row r="9" spans="1:15" x14ac:dyDescent="0.25">
      <c r="A9" s="6" t="s">
        <v>61</v>
      </c>
      <c r="B9">
        <v>2</v>
      </c>
      <c r="C9">
        <v>2</v>
      </c>
      <c r="D9">
        <v>35</v>
      </c>
      <c r="E9">
        <v>44</v>
      </c>
      <c r="F9">
        <v>95</v>
      </c>
      <c r="G9">
        <v>1941</v>
      </c>
      <c r="H9" s="14">
        <f t="shared" si="0"/>
        <v>44.113636363636367</v>
      </c>
      <c r="I9" s="14">
        <f t="shared" si="2"/>
        <v>-51.464321275375283</v>
      </c>
      <c r="K9" s="13">
        <v>88</v>
      </c>
      <c r="L9" s="13">
        <v>110.9</v>
      </c>
      <c r="M9" s="13">
        <v>211</v>
      </c>
      <c r="N9" s="13">
        <v>10079.6</v>
      </c>
      <c r="O9" s="13">
        <f t="shared" si="1"/>
        <v>90.889089269612256</v>
      </c>
    </row>
    <row r="10" spans="1:15" x14ac:dyDescent="0.25">
      <c r="A10" s="6" t="s">
        <v>62</v>
      </c>
      <c r="B10">
        <v>1</v>
      </c>
      <c r="C10">
        <v>1</v>
      </c>
      <c r="D10">
        <v>5</v>
      </c>
      <c r="E10">
        <v>3</v>
      </c>
      <c r="F10">
        <v>5</v>
      </c>
      <c r="G10">
        <v>1650.7</v>
      </c>
      <c r="H10" s="14">
        <f t="shared" si="0"/>
        <v>550.23333333333335</v>
      </c>
      <c r="I10" s="14">
        <f t="shared" si="2"/>
        <v>-41.589381817713914</v>
      </c>
      <c r="K10" s="13">
        <v>21</v>
      </c>
      <c r="L10" s="13">
        <v>11</v>
      </c>
      <c r="M10" s="13">
        <v>21</v>
      </c>
      <c r="N10" s="13">
        <v>10362.1</v>
      </c>
      <c r="O10" s="13">
        <f t="shared" si="1"/>
        <v>942.0090909090909</v>
      </c>
    </row>
    <row r="11" spans="1:15" x14ac:dyDescent="0.25">
      <c r="A11" s="8" t="s">
        <v>63</v>
      </c>
      <c r="B11" s="9">
        <v>1</v>
      </c>
      <c r="C11" s="9">
        <v>1</v>
      </c>
      <c r="D11" s="9">
        <v>10</v>
      </c>
      <c r="E11" s="9">
        <v>12.9</v>
      </c>
      <c r="F11" s="9">
        <v>28</v>
      </c>
      <c r="G11" s="9">
        <v>553.20000000000005</v>
      </c>
      <c r="H11" s="14">
        <f t="shared" si="0"/>
        <v>42.883720930232563</v>
      </c>
      <c r="I11" s="14">
        <f t="shared" si="2"/>
        <v>-46.201046801737156</v>
      </c>
      <c r="K11" s="13">
        <v>30</v>
      </c>
      <c r="L11" s="13">
        <v>53.3</v>
      </c>
      <c r="M11" s="13">
        <v>76</v>
      </c>
      <c r="N11" s="13">
        <v>4248.6000000000004</v>
      </c>
      <c r="O11" s="13">
        <f t="shared" si="1"/>
        <v>79.711069418386501</v>
      </c>
    </row>
    <row r="12" spans="1:15" x14ac:dyDescent="0.25">
      <c r="I12" s="14">
        <f>AVERAGE(I3:I11)</f>
        <v>-42.814677312629101</v>
      </c>
    </row>
    <row r="13" spans="1:15" x14ac:dyDescent="0.25">
      <c r="H13" s="14">
        <f>H7/H10*100-100</f>
        <v>-93.915491925248929</v>
      </c>
    </row>
    <row r="15" spans="1:15" x14ac:dyDescent="0.25">
      <c r="H15" s="14">
        <f>550-33</f>
        <v>517</v>
      </c>
    </row>
    <row r="16" spans="1:15" x14ac:dyDescent="0.25">
      <c r="A16" s="10" t="s">
        <v>72</v>
      </c>
      <c r="H16" s="14">
        <f>517/33*100</f>
        <v>1566.6666666666665</v>
      </c>
      <c r="K16" s="10" t="s">
        <v>75</v>
      </c>
    </row>
  </sheetData>
  <mergeCells count="2">
    <mergeCell ref="A1:G1"/>
    <mergeCell ref="K1:O1"/>
  </mergeCells>
  <conditionalFormatting sqref="O3:O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</vt:lpstr>
      <vt:lpstr>CWR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Warwick Wainwright</cp:lastModifiedBy>
  <dcterms:created xsi:type="dcterms:W3CDTF">2014-03-07T16:08:25Z</dcterms:created>
  <dcterms:modified xsi:type="dcterms:W3CDTF">2018-03-18T18:23:33Z</dcterms:modified>
</cp:coreProperties>
</file>