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600" windowHeight="8895" tabRatio="925"/>
  </bookViews>
  <sheets>
    <sheet name="1" sheetId="1" r:id="rId1"/>
    <sheet name="1(결과)" sheetId="18" r:id="rId2"/>
    <sheet name="2" sheetId="16" r:id="rId3"/>
    <sheet name="2(결과)" sheetId="19" r:id="rId4"/>
    <sheet name="3" sheetId="15" r:id="rId5"/>
    <sheet name="3(결과)" sheetId="20" r:id="rId6"/>
    <sheet name="4" sheetId="14" r:id="rId7"/>
    <sheet name="4(결과)" sheetId="21" r:id="rId8"/>
    <sheet name="5" sheetId="13" r:id="rId9"/>
    <sheet name="5(결과)" sheetId="22" r:id="rId10"/>
    <sheet name="6" sheetId="12" r:id="rId11"/>
    <sheet name="6(결과)" sheetId="23" r:id="rId12"/>
    <sheet name="7" sheetId="11" r:id="rId13"/>
    <sheet name="7(결과)" sheetId="24" r:id="rId14"/>
    <sheet name="8" sheetId="10" r:id="rId15"/>
    <sheet name="8(결과)" sheetId="25" r:id="rId16"/>
    <sheet name="9" sheetId="9" r:id="rId17"/>
    <sheet name="9(결과)" sheetId="26" r:id="rId18"/>
    <sheet name="10" sheetId="8" r:id="rId19"/>
    <sheet name="10(결과)" sheetId="27" r:id="rId20"/>
    <sheet name="11" sheetId="6" r:id="rId21"/>
    <sheet name="11(결과)" sheetId="28" r:id="rId22"/>
    <sheet name="12" sheetId="2" r:id="rId23"/>
    <sheet name="12(결과)" sheetId="29" r:id="rId24"/>
    <sheet name="13" sheetId="7" r:id="rId25"/>
    <sheet name="13(결과)" sheetId="30" r:id="rId26"/>
    <sheet name="14" sheetId="5" r:id="rId27"/>
    <sheet name="14(결과)" sheetId="31" r:id="rId28"/>
    <sheet name="15" sheetId="3" r:id="rId29"/>
    <sheet name="15(결과)" sheetId="32" r:id="rId30"/>
  </sheets>
  <calcPr calcId="125725"/>
</workbook>
</file>

<file path=xl/calcChain.xml><?xml version="1.0" encoding="utf-8"?>
<calcChain xmlns="http://schemas.openxmlformats.org/spreadsheetml/2006/main">
  <c r="E3" i="32"/>
  <c r="E4"/>
  <c r="E5"/>
  <c r="E6"/>
  <c r="E7"/>
  <c r="E8"/>
  <c r="E9"/>
  <c r="E10"/>
  <c r="E11"/>
  <c r="E12"/>
  <c r="D3" i="31"/>
  <c r="D4"/>
  <c r="D5"/>
  <c r="D6"/>
  <c r="D7"/>
  <c r="D8"/>
  <c r="D9"/>
  <c r="D10" i="30"/>
  <c r="D11"/>
  <c r="D3" i="29"/>
  <c r="D4"/>
  <c r="D5"/>
  <c r="D6"/>
  <c r="D7"/>
  <c r="E11" i="28"/>
  <c r="C12" i="27"/>
  <c r="C12" i="26"/>
  <c r="D12" i="25"/>
  <c r="D3" i="24"/>
  <c r="D4"/>
  <c r="D15" s="1"/>
  <c r="D5"/>
  <c r="D6"/>
  <c r="D7"/>
  <c r="D8"/>
  <c r="D9"/>
  <c r="D10"/>
  <c r="D11"/>
  <c r="D12"/>
  <c r="D13"/>
  <c r="C3" i="23"/>
  <c r="C4"/>
  <c r="C5"/>
  <c r="C6"/>
  <c r="C7"/>
  <c r="C8"/>
  <c r="C9"/>
  <c r="C10"/>
  <c r="D3" i="22"/>
  <c r="D4"/>
  <c r="E4" s="1"/>
  <c r="D5"/>
  <c r="D6"/>
  <c r="E6" s="1"/>
  <c r="D7"/>
  <c r="D8"/>
  <c r="E8" s="1"/>
  <c r="B3" i="21"/>
  <c r="B4"/>
  <c r="B5"/>
  <c r="B6"/>
  <c r="B7"/>
  <c r="B8"/>
  <c r="B9"/>
  <c r="B10"/>
  <c r="D3" i="20"/>
  <c r="D4"/>
  <c r="D5"/>
  <c r="D6"/>
  <c r="D7"/>
  <c r="D8"/>
  <c r="D9"/>
  <c r="D10"/>
  <c r="D3" i="19"/>
  <c r="D4"/>
  <c r="D5"/>
  <c r="D6"/>
  <c r="D7"/>
  <c r="D8"/>
  <c r="D9"/>
  <c r="D10"/>
  <c r="D11"/>
  <c r="D3" i="18"/>
  <c r="D4"/>
  <c r="D5"/>
  <c r="D6"/>
  <c r="D7"/>
  <c r="D8" i="13"/>
  <c r="D7"/>
  <c r="D6"/>
  <c r="D5"/>
  <c r="D4"/>
  <c r="D3"/>
  <c r="D4" i="11"/>
  <c r="D6"/>
  <c r="D8"/>
  <c r="D9"/>
  <c r="D11"/>
  <c r="D13"/>
  <c r="D12"/>
  <c r="D10"/>
  <c r="D7"/>
  <c r="D5"/>
  <c r="D3"/>
  <c r="E7" i="22" l="1"/>
  <c r="E5"/>
  <c r="E3"/>
</calcChain>
</file>

<file path=xl/sharedStrings.xml><?xml version="1.0" encoding="utf-8"?>
<sst xmlns="http://schemas.openxmlformats.org/spreadsheetml/2006/main" count="598" uniqueCount="269">
  <si>
    <t>강수향</t>
  </si>
  <si>
    <t>임영진</t>
  </si>
  <si>
    <t>이현정</t>
  </si>
  <si>
    <t>양재진</t>
  </si>
  <si>
    <t>장길주</t>
  </si>
  <si>
    <t>2차시기</t>
  </si>
  <si>
    <t>3차시기</t>
  </si>
  <si>
    <t>2월</t>
  </si>
  <si>
    <t>3월</t>
  </si>
  <si>
    <t>4월</t>
  </si>
  <si>
    <t>총무부</t>
  </si>
  <si>
    <t>대리</t>
  </si>
  <si>
    <t>인사부</t>
  </si>
  <si>
    <t>사원</t>
  </si>
  <si>
    <t>과장</t>
  </si>
  <si>
    <t>부장</t>
  </si>
  <si>
    <t>영업부</t>
  </si>
  <si>
    <t>0917003</t>
  </si>
  <si>
    <t>공정간 작업 현황</t>
    <phoneticPr fontId="2" type="noConversion"/>
  </si>
  <si>
    <t>공정</t>
    <phoneticPr fontId="2" type="noConversion"/>
  </si>
  <si>
    <t>오차율</t>
    <phoneticPr fontId="2" type="noConversion"/>
  </si>
  <si>
    <t>생산량</t>
    <phoneticPr fontId="2" type="noConversion"/>
  </si>
  <si>
    <t>판정</t>
    <phoneticPr fontId="2" type="noConversion"/>
  </si>
  <si>
    <t>A공정</t>
    <phoneticPr fontId="2" type="noConversion"/>
  </si>
  <si>
    <t>B공정</t>
    <phoneticPr fontId="2" type="noConversion"/>
  </si>
  <si>
    <t>C공정</t>
    <phoneticPr fontId="2" type="noConversion"/>
  </si>
  <si>
    <t>D공정</t>
    <phoneticPr fontId="2" type="noConversion"/>
  </si>
  <si>
    <t>E공정</t>
    <phoneticPr fontId="2" type="noConversion"/>
  </si>
  <si>
    <t>탈퇴회원 보상금 산출</t>
    <phoneticPr fontId="2" type="noConversion"/>
  </si>
  <si>
    <t>회원명</t>
    <phoneticPr fontId="2" type="noConversion"/>
  </si>
  <si>
    <t>가입비</t>
    <phoneticPr fontId="2" type="noConversion"/>
  </si>
  <si>
    <t>가입일</t>
    <phoneticPr fontId="2" type="noConversion"/>
  </si>
  <si>
    <t>탈퇴일</t>
    <phoneticPr fontId="2" type="noConversion"/>
  </si>
  <si>
    <t>보상금</t>
    <phoneticPr fontId="2" type="noConversion"/>
  </si>
  <si>
    <t>김선우</t>
    <phoneticPr fontId="2" type="noConversion"/>
  </si>
  <si>
    <t>유세준</t>
    <phoneticPr fontId="2" type="noConversion"/>
  </si>
  <si>
    <t>손상훈</t>
    <phoneticPr fontId="2" type="noConversion"/>
  </si>
  <si>
    <t>김승완</t>
    <phoneticPr fontId="2" type="noConversion"/>
  </si>
  <si>
    <t>박진수</t>
    <phoneticPr fontId="2" type="noConversion"/>
  </si>
  <si>
    <t>SG-50</t>
    <phoneticPr fontId="2" type="noConversion"/>
  </si>
  <si>
    <t>RA-12</t>
    <phoneticPr fontId="2" type="noConversion"/>
  </si>
  <si>
    <t>YJ-78</t>
    <phoneticPr fontId="2" type="noConversion"/>
  </si>
  <si>
    <t>AK-23</t>
    <phoneticPr fontId="2" type="noConversion"/>
  </si>
  <si>
    <t>평점표</t>
    <phoneticPr fontId="2" type="noConversion"/>
  </si>
  <si>
    <t>등급</t>
    <phoneticPr fontId="2" type="noConversion"/>
  </si>
  <si>
    <t>부터</t>
    <phoneticPr fontId="2" type="noConversion"/>
  </si>
  <si>
    <t>까지</t>
    <phoneticPr fontId="2" type="noConversion"/>
  </si>
  <si>
    <t>신제품 평가보고서</t>
    <phoneticPr fontId="2" type="noConversion"/>
  </si>
  <si>
    <t>관리번호</t>
    <phoneticPr fontId="2" type="noConversion"/>
  </si>
  <si>
    <t>관리자</t>
    <phoneticPr fontId="2" type="noConversion"/>
  </si>
  <si>
    <t>평점</t>
    <phoneticPr fontId="2" type="noConversion"/>
  </si>
  <si>
    <t>등급판정</t>
    <phoneticPr fontId="2" type="noConversion"/>
  </si>
  <si>
    <t>ED-47</t>
    <phoneticPr fontId="2" type="noConversion"/>
  </si>
  <si>
    <t>남자역도 선발대회</t>
    <phoneticPr fontId="2" type="noConversion"/>
  </si>
  <si>
    <t>선수명</t>
    <phoneticPr fontId="2" type="noConversion"/>
  </si>
  <si>
    <t>구분</t>
    <phoneticPr fontId="2" type="noConversion"/>
  </si>
  <si>
    <t>1차시기</t>
    <phoneticPr fontId="2" type="noConversion"/>
  </si>
  <si>
    <t>김영득</t>
    <phoneticPr fontId="2" type="noConversion"/>
  </si>
  <si>
    <t>용상</t>
    <phoneticPr fontId="2" type="noConversion"/>
  </si>
  <si>
    <t>민병철</t>
    <phoneticPr fontId="2" type="noConversion"/>
  </si>
  <si>
    <t>송화선</t>
    <phoneticPr fontId="2" type="noConversion"/>
  </si>
  <si>
    <t>인상</t>
    <phoneticPr fontId="2" type="noConversion"/>
  </si>
  <si>
    <t>정태은</t>
    <phoneticPr fontId="2" type="noConversion"/>
  </si>
  <si>
    <t>정참삼</t>
    <phoneticPr fontId="2" type="noConversion"/>
  </si>
  <si>
    <t>채선수</t>
    <phoneticPr fontId="2" type="noConversion"/>
  </si>
  <si>
    <t>김세환</t>
    <phoneticPr fontId="2" type="noConversion"/>
  </si>
  <si>
    <t>장용훈</t>
    <phoneticPr fontId="2" type="noConversion"/>
  </si>
  <si>
    <t>용상 3차시기 평균</t>
    <phoneticPr fontId="2" type="noConversion"/>
  </si>
  <si>
    <t>선택과목 원점수 평균 및 표준편차</t>
    <phoneticPr fontId="2" type="noConversion"/>
  </si>
  <si>
    <t>과목명</t>
    <phoneticPr fontId="2" type="noConversion"/>
  </si>
  <si>
    <t>평균</t>
    <phoneticPr fontId="2" type="noConversion"/>
  </si>
  <si>
    <t>표준편차</t>
    <phoneticPr fontId="2" type="noConversion"/>
  </si>
  <si>
    <t>직탐</t>
    <phoneticPr fontId="2" type="noConversion"/>
  </si>
  <si>
    <t>프로그래밍</t>
    <phoneticPr fontId="2" type="noConversion"/>
  </si>
  <si>
    <t>사탐</t>
    <phoneticPr fontId="2" type="noConversion"/>
  </si>
  <si>
    <t>한국지리</t>
    <phoneticPr fontId="2" type="noConversion"/>
  </si>
  <si>
    <t>국사</t>
    <phoneticPr fontId="2" type="noConversion"/>
  </si>
  <si>
    <t>윤리</t>
    <phoneticPr fontId="2" type="noConversion"/>
  </si>
  <si>
    <t>과탐</t>
    <phoneticPr fontId="2" type="noConversion"/>
  </si>
  <si>
    <t>생물</t>
    <phoneticPr fontId="2" type="noConversion"/>
  </si>
  <si>
    <t>세계지리</t>
    <phoneticPr fontId="2" type="noConversion"/>
  </si>
  <si>
    <t>공업입문</t>
    <phoneticPr fontId="2" type="noConversion"/>
  </si>
  <si>
    <t>차이값</t>
    <phoneticPr fontId="2" type="noConversion"/>
  </si>
  <si>
    <t>학과</t>
    <phoneticPr fontId="2" type="noConversion"/>
  </si>
  <si>
    <t>학년</t>
    <phoneticPr fontId="2" type="noConversion"/>
  </si>
  <si>
    <t>성명</t>
    <phoneticPr fontId="2" type="noConversion"/>
  </si>
  <si>
    <t>평가점수</t>
    <phoneticPr fontId="2" type="noConversion"/>
  </si>
  <si>
    <t>디자인</t>
    <phoneticPr fontId="2" type="noConversion"/>
  </si>
  <si>
    <t>고승수</t>
    <phoneticPr fontId="2" type="noConversion"/>
  </si>
  <si>
    <t>미디어</t>
    <phoneticPr fontId="2" type="noConversion"/>
  </si>
  <si>
    <t>구만리</t>
    <phoneticPr fontId="2" type="noConversion"/>
  </si>
  <si>
    <t>노상식</t>
    <phoneticPr fontId="2" type="noConversion"/>
  </si>
  <si>
    <t>나잘난</t>
    <phoneticPr fontId="2" type="noConversion"/>
  </si>
  <si>
    <t>마고수</t>
    <phoneticPr fontId="2" type="noConversion"/>
  </si>
  <si>
    <t>박흥철</t>
    <phoneticPr fontId="2" type="noConversion"/>
  </si>
  <si>
    <t>사수해</t>
    <phoneticPr fontId="2" type="noConversion"/>
  </si>
  <si>
    <t>400점 이상인 2학년</t>
    <phoneticPr fontId="2" type="noConversion"/>
  </si>
  <si>
    <t>&gt;=400</t>
    <phoneticPr fontId="2" type="noConversion"/>
  </si>
  <si>
    <t>도시명</t>
    <phoneticPr fontId="2" type="noConversion"/>
  </si>
  <si>
    <t>1월</t>
    <phoneticPr fontId="2" type="noConversion"/>
  </si>
  <si>
    <t>오슬로</t>
    <phoneticPr fontId="2" type="noConversion"/>
  </si>
  <si>
    <t>모스크바</t>
    <phoneticPr fontId="2" type="noConversion"/>
  </si>
  <si>
    <t>바르샤바</t>
    <phoneticPr fontId="2" type="noConversion"/>
  </si>
  <si>
    <t>프라하</t>
    <phoneticPr fontId="2" type="noConversion"/>
  </si>
  <si>
    <t>런던</t>
    <phoneticPr fontId="2" type="noConversion"/>
  </si>
  <si>
    <t>벤쿠버</t>
    <phoneticPr fontId="2" type="noConversion"/>
  </si>
  <si>
    <t>빈</t>
    <phoneticPr fontId="2" type="noConversion"/>
  </si>
  <si>
    <t>파리</t>
    <phoneticPr fontId="2" type="noConversion"/>
  </si>
  <si>
    <t>0-5도(3월)</t>
    <phoneticPr fontId="2" type="noConversion"/>
  </si>
  <si>
    <t>사원별 영업 실적</t>
    <phoneticPr fontId="2" type="noConversion"/>
  </si>
  <si>
    <t>사원명</t>
    <phoneticPr fontId="2" type="noConversion"/>
  </si>
  <si>
    <t>소속</t>
    <phoneticPr fontId="2" type="noConversion"/>
  </si>
  <si>
    <t>판매수량</t>
    <phoneticPr fontId="2" type="noConversion"/>
  </si>
  <si>
    <t>판매금액</t>
    <phoneticPr fontId="2" type="noConversion"/>
  </si>
  <si>
    <t>이지함</t>
    <phoneticPr fontId="2" type="noConversion"/>
  </si>
  <si>
    <t>대한</t>
    <phoneticPr fontId="2" type="noConversion"/>
  </si>
  <si>
    <t>남주나</t>
    <phoneticPr fontId="2" type="noConversion"/>
  </si>
  <si>
    <t>상공</t>
    <phoneticPr fontId="2" type="noConversion"/>
  </si>
  <si>
    <t>안혜정</t>
    <phoneticPr fontId="2" type="noConversion"/>
  </si>
  <si>
    <t>현미자</t>
    <phoneticPr fontId="2" type="noConversion"/>
  </si>
  <si>
    <t>우태용</t>
    <phoneticPr fontId="2" type="noConversion"/>
  </si>
  <si>
    <t>강수영</t>
    <phoneticPr fontId="2" type="noConversion"/>
  </si>
  <si>
    <t>김미자</t>
    <phoneticPr fontId="2" type="noConversion"/>
  </si>
  <si>
    <t>호지원</t>
    <phoneticPr fontId="2" type="noConversion"/>
  </si>
  <si>
    <t>원기운</t>
    <phoneticPr fontId="2" type="noConversion"/>
  </si>
  <si>
    <t>001021P</t>
    <phoneticPr fontId="2" type="noConversion"/>
  </si>
  <si>
    <t>030201p</t>
    <phoneticPr fontId="2" type="noConversion"/>
  </si>
  <si>
    <t>970907S</t>
    <phoneticPr fontId="2" type="noConversion"/>
  </si>
  <si>
    <t>011023f</t>
    <phoneticPr fontId="2" type="noConversion"/>
  </si>
  <si>
    <t>020518s</t>
    <phoneticPr fontId="2" type="noConversion"/>
  </si>
  <si>
    <t>041201P</t>
    <phoneticPr fontId="2" type="noConversion"/>
  </si>
  <si>
    <t>050601F</t>
    <phoneticPr fontId="2" type="noConversion"/>
  </si>
  <si>
    <t>회원 가입 현황</t>
    <phoneticPr fontId="2" type="noConversion"/>
  </si>
  <si>
    <t>회원번호</t>
    <phoneticPr fontId="2" type="noConversion"/>
  </si>
  <si>
    <t>가입구분</t>
    <phoneticPr fontId="2" type="noConversion"/>
  </si>
  <si>
    <t>지역</t>
    <phoneticPr fontId="2" type="noConversion"/>
  </si>
  <si>
    <t>회원이름</t>
    <phoneticPr fontId="2" type="noConversion"/>
  </si>
  <si>
    <t>990101F</t>
    <phoneticPr fontId="2" type="noConversion"/>
  </si>
  <si>
    <t>미술사 분반 현황</t>
    <phoneticPr fontId="2" type="noConversion"/>
  </si>
  <si>
    <t>학과</t>
    <phoneticPr fontId="2" type="noConversion"/>
  </si>
  <si>
    <t>학번</t>
    <phoneticPr fontId="2" type="noConversion"/>
  </si>
  <si>
    <t>이름</t>
    <phoneticPr fontId="2" type="noConversion"/>
  </si>
  <si>
    <t>분반</t>
    <phoneticPr fontId="2" type="noConversion"/>
  </si>
  <si>
    <t>전자공학과</t>
    <phoneticPr fontId="2" type="noConversion"/>
  </si>
  <si>
    <t>0801001</t>
    <phoneticPr fontId="2" type="noConversion"/>
  </si>
  <si>
    <t>김훈학</t>
    <phoneticPr fontId="2" type="noConversion"/>
  </si>
  <si>
    <t>철학과</t>
    <phoneticPr fontId="2" type="noConversion"/>
  </si>
  <si>
    <t>0815002</t>
    <phoneticPr fontId="2" type="noConversion"/>
  </si>
  <si>
    <t>박병훈</t>
    <phoneticPr fontId="2" type="noConversion"/>
  </si>
  <si>
    <t>국문학과</t>
    <phoneticPr fontId="2" type="noConversion"/>
  </si>
  <si>
    <t>남진우</t>
    <phoneticPr fontId="2" type="noConversion"/>
  </si>
  <si>
    <t>경영학과</t>
    <phoneticPr fontId="2" type="noConversion"/>
  </si>
  <si>
    <t>0918004</t>
    <phoneticPr fontId="2" type="noConversion"/>
  </si>
  <si>
    <t>이상봉</t>
    <phoneticPr fontId="2" type="noConversion"/>
  </si>
  <si>
    <t>0915005</t>
    <phoneticPr fontId="2" type="noConversion"/>
  </si>
  <si>
    <t>허기중</t>
    <phoneticPr fontId="2" type="noConversion"/>
  </si>
  <si>
    <t>음악학과</t>
    <phoneticPr fontId="2" type="noConversion"/>
  </si>
  <si>
    <t>0922007</t>
    <phoneticPr fontId="2" type="noConversion"/>
  </si>
  <si>
    <t>남윤호</t>
    <phoneticPr fontId="2" type="noConversion"/>
  </si>
  <si>
    <t>0901008</t>
    <phoneticPr fontId="2" type="noConversion"/>
  </si>
  <si>
    <t>김은혜</t>
    <phoneticPr fontId="2" type="noConversion"/>
  </si>
  <si>
    <t>0901010</t>
    <phoneticPr fontId="2" type="noConversion"/>
  </si>
  <si>
    <t>유제관</t>
    <phoneticPr fontId="2" type="noConversion"/>
  </si>
  <si>
    <t xml:space="preserve">컴퓨터 활용 능력 시험 </t>
    <phoneticPr fontId="2" type="noConversion"/>
  </si>
  <si>
    <t>성명</t>
    <phoneticPr fontId="2" type="noConversion"/>
  </si>
  <si>
    <t>컴퓨터일반</t>
    <phoneticPr fontId="2" type="noConversion"/>
  </si>
  <si>
    <t>스프레드시트</t>
    <phoneticPr fontId="2" type="noConversion"/>
  </si>
  <si>
    <t>판정</t>
    <phoneticPr fontId="2" type="noConversion"/>
  </si>
  <si>
    <t>남주영</t>
    <phoneticPr fontId="2" type="noConversion"/>
  </si>
  <si>
    <t>이남철</t>
    <phoneticPr fontId="2" type="noConversion"/>
  </si>
  <si>
    <t>김민석</t>
    <phoneticPr fontId="2" type="noConversion"/>
  </si>
  <si>
    <t>도재영</t>
    <phoneticPr fontId="2" type="noConversion"/>
  </si>
  <si>
    <t>성철이</t>
    <phoneticPr fontId="2" type="noConversion"/>
  </si>
  <si>
    <t>어주민</t>
    <phoneticPr fontId="2" type="noConversion"/>
  </si>
  <si>
    <t>현주염</t>
    <phoneticPr fontId="2" type="noConversion"/>
  </si>
  <si>
    <t>안심해</t>
    <phoneticPr fontId="2" type="noConversion"/>
  </si>
  <si>
    <t>김효진</t>
    <phoneticPr fontId="2" type="noConversion"/>
  </si>
  <si>
    <t>공정간 작업 현황</t>
    <phoneticPr fontId="2" type="noConversion"/>
  </si>
  <si>
    <t>공정</t>
    <phoneticPr fontId="2" type="noConversion"/>
  </si>
  <si>
    <t>오차율</t>
    <phoneticPr fontId="2" type="noConversion"/>
  </si>
  <si>
    <t>생산량</t>
    <phoneticPr fontId="2" type="noConversion"/>
  </si>
  <si>
    <t>A공정</t>
    <phoneticPr fontId="2" type="noConversion"/>
  </si>
  <si>
    <t>B공정</t>
    <phoneticPr fontId="2" type="noConversion"/>
  </si>
  <si>
    <t>C공정</t>
    <phoneticPr fontId="2" type="noConversion"/>
  </si>
  <si>
    <t>D공정</t>
    <phoneticPr fontId="2" type="noConversion"/>
  </si>
  <si>
    <t>E공정</t>
    <phoneticPr fontId="2" type="noConversion"/>
  </si>
  <si>
    <t>정명우</t>
    <phoneticPr fontId="2" type="noConversion"/>
  </si>
  <si>
    <t>조성진</t>
    <phoneticPr fontId="2" type="noConversion"/>
  </si>
  <si>
    <t>최정일</t>
    <phoneticPr fontId="2" type="noConversion"/>
  </si>
  <si>
    <t>전승호</t>
    <phoneticPr fontId="2" type="noConversion"/>
  </si>
  <si>
    <t>이동찬</t>
    <phoneticPr fontId="2" type="noConversion"/>
  </si>
  <si>
    <t>고객명</t>
    <phoneticPr fontId="2" type="noConversion"/>
  </si>
  <si>
    <t>예금종류</t>
    <phoneticPr fontId="2" type="noConversion"/>
  </si>
  <si>
    <t>예금액</t>
    <phoneticPr fontId="2" type="noConversion"/>
  </si>
  <si>
    <t>공제금액</t>
    <phoneticPr fontId="2" type="noConversion"/>
  </si>
  <si>
    <t>강만이</t>
    <phoneticPr fontId="2" type="noConversion"/>
  </si>
  <si>
    <t>연금저축</t>
    <phoneticPr fontId="2" type="noConversion"/>
  </si>
  <si>
    <t>도조아</t>
    <phoneticPr fontId="2" type="noConversion"/>
  </si>
  <si>
    <t>장마저축</t>
    <phoneticPr fontId="2" type="noConversion"/>
  </si>
  <si>
    <t>박주리</t>
    <phoneticPr fontId="2" type="noConversion"/>
  </si>
  <si>
    <t>이만금</t>
    <phoneticPr fontId="2" type="noConversion"/>
  </si>
  <si>
    <t>조아라</t>
    <phoneticPr fontId="2" type="noConversion"/>
  </si>
  <si>
    <t>주식형</t>
    <phoneticPr fontId="2" type="noConversion"/>
  </si>
  <si>
    <t>최중금</t>
    <phoneticPr fontId="2" type="noConversion"/>
  </si>
  <si>
    <t>황금이</t>
    <phoneticPr fontId="2" type="noConversion"/>
  </si>
  <si>
    <t>예금별 수익률</t>
    <phoneticPr fontId="2" type="noConversion"/>
  </si>
  <si>
    <t>장마</t>
    <phoneticPr fontId="2" type="noConversion"/>
  </si>
  <si>
    <t>연금</t>
    <phoneticPr fontId="2" type="noConversion"/>
  </si>
  <si>
    <t>주식</t>
    <phoneticPr fontId="2" type="noConversion"/>
  </si>
  <si>
    <t>수익률</t>
    <phoneticPr fontId="2" type="noConversion"/>
  </si>
  <si>
    <t>관리비부과내역</t>
    <phoneticPr fontId="2" type="noConversion"/>
  </si>
  <si>
    <t>PY24</t>
    <phoneticPr fontId="2" type="noConversion"/>
  </si>
  <si>
    <t>PY32</t>
    <phoneticPr fontId="2" type="noConversion"/>
  </si>
  <si>
    <t>PY38</t>
    <phoneticPr fontId="2" type="noConversion"/>
  </si>
  <si>
    <t>PY41</t>
    <phoneticPr fontId="2" type="noConversion"/>
  </si>
  <si>
    <t>일반관리비</t>
    <phoneticPr fontId="2" type="noConversion"/>
  </si>
  <si>
    <t>공동전기료</t>
    <phoneticPr fontId="2" type="noConversion"/>
  </si>
  <si>
    <t>승강기사용료</t>
    <phoneticPr fontId="2" type="noConversion"/>
  </si>
  <si>
    <t>음식물수거비</t>
    <phoneticPr fontId="2" type="noConversion"/>
  </si>
  <si>
    <t>TV수신료</t>
    <phoneticPr fontId="2" type="noConversion"/>
  </si>
  <si>
    <t>평가</t>
    <phoneticPr fontId="2" type="noConversion"/>
  </si>
  <si>
    <t>저</t>
    <phoneticPr fontId="2" type="noConversion"/>
  </si>
  <si>
    <t>중</t>
    <phoneticPr fontId="2" type="noConversion"/>
  </si>
  <si>
    <t>고</t>
    <phoneticPr fontId="2" type="noConversion"/>
  </si>
  <si>
    <t>최고</t>
    <phoneticPr fontId="2" type="noConversion"/>
  </si>
  <si>
    <t>신제품 평가보고서</t>
    <phoneticPr fontId="2" type="noConversion"/>
  </si>
  <si>
    <t>관리번호</t>
    <phoneticPr fontId="2" type="noConversion"/>
  </si>
  <si>
    <t>관리자</t>
    <phoneticPr fontId="2" type="noConversion"/>
  </si>
  <si>
    <t>평점</t>
    <phoneticPr fontId="2" type="noConversion"/>
  </si>
  <si>
    <t>등급판정</t>
    <phoneticPr fontId="2" type="noConversion"/>
  </si>
  <si>
    <t>ED-47</t>
    <phoneticPr fontId="2" type="noConversion"/>
  </si>
  <si>
    <t>대성철</t>
    <phoneticPr fontId="2" type="noConversion"/>
  </si>
  <si>
    <t>전두형</t>
    <phoneticPr fontId="2" type="noConversion"/>
  </si>
  <si>
    <t>상공판매금액합계</t>
    <phoneticPr fontId="2" type="noConversion"/>
  </si>
  <si>
    <t>주민등록번호</t>
    <phoneticPr fontId="2" type="noConversion"/>
  </si>
  <si>
    <t>성별</t>
    <phoneticPr fontId="2" type="noConversion"/>
  </si>
  <si>
    <t>한가람</t>
    <phoneticPr fontId="2" type="noConversion"/>
  </si>
  <si>
    <t>000124-3907654</t>
    <phoneticPr fontId="2" type="noConversion"/>
  </si>
  <si>
    <t>김은철</t>
    <phoneticPr fontId="2" type="noConversion"/>
  </si>
  <si>
    <t>900519-1209834</t>
    <phoneticPr fontId="2" type="noConversion"/>
  </si>
  <si>
    <t>고사리</t>
    <phoneticPr fontId="2" type="noConversion"/>
  </si>
  <si>
    <t>971017-2098123</t>
    <phoneticPr fontId="2" type="noConversion"/>
  </si>
  <si>
    <t>박은별</t>
    <phoneticPr fontId="2" type="noConversion"/>
  </si>
  <si>
    <t>010601-4021213</t>
    <phoneticPr fontId="2" type="noConversion"/>
  </si>
  <si>
    <t>성준서</t>
    <phoneticPr fontId="2" type="noConversion"/>
  </si>
  <si>
    <t>961119-1276589</t>
    <phoneticPr fontId="2" type="noConversion"/>
  </si>
  <si>
    <t>이성연</t>
    <phoneticPr fontId="2" type="noConversion"/>
  </si>
  <si>
    <t>031230-4671234</t>
    <phoneticPr fontId="2" type="noConversion"/>
  </si>
  <si>
    <t>박한나</t>
    <phoneticPr fontId="2" type="noConversion"/>
  </si>
  <si>
    <t>980708-1121543</t>
    <phoneticPr fontId="2" type="noConversion"/>
  </si>
  <si>
    <t>이미리</t>
    <phoneticPr fontId="2" type="noConversion"/>
  </si>
  <si>
    <t>990909-1345987</t>
    <phoneticPr fontId="2" type="noConversion"/>
  </si>
  <si>
    <t>이론</t>
    <phoneticPr fontId="2" type="noConversion"/>
  </si>
  <si>
    <t>실기</t>
    <phoneticPr fontId="2" type="noConversion"/>
  </si>
  <si>
    <t>합계</t>
    <phoneticPr fontId="2" type="noConversion"/>
  </si>
  <si>
    <t>시상명</t>
    <phoneticPr fontId="2" type="noConversion"/>
  </si>
  <si>
    <t>김진아</t>
    <phoneticPr fontId="2" type="noConversion"/>
  </si>
  <si>
    <t>이은경</t>
    <phoneticPr fontId="2" type="noConversion"/>
  </si>
  <si>
    <t>장영주</t>
    <phoneticPr fontId="2" type="noConversion"/>
  </si>
  <si>
    <t>김시내</t>
    <phoneticPr fontId="2" type="noConversion"/>
  </si>
  <si>
    <t>김민수</t>
    <phoneticPr fontId="2" type="noConversion"/>
  </si>
  <si>
    <t>박승수</t>
    <phoneticPr fontId="2" type="noConversion"/>
  </si>
  <si>
    <t>회원 가입 현황</t>
    <phoneticPr fontId="2" type="noConversion"/>
  </si>
  <si>
    <t>회원번호</t>
    <phoneticPr fontId="2" type="noConversion"/>
  </si>
  <si>
    <t>가입구분</t>
    <phoneticPr fontId="2" type="noConversion"/>
  </si>
  <si>
    <t>지역</t>
    <phoneticPr fontId="2" type="noConversion"/>
  </si>
  <si>
    <t>회원이름</t>
    <phoneticPr fontId="2" type="noConversion"/>
  </si>
  <si>
    <t>990101F</t>
    <phoneticPr fontId="2" type="noConversion"/>
  </si>
  <si>
    <r>
      <t>순방도시 평균기온(</t>
    </r>
    <r>
      <rPr>
        <vertAlign val="superscript"/>
        <sz val="11"/>
        <rFont val="맑은 고딕"/>
        <family val="3"/>
        <charset val="129"/>
        <scheme val="minor"/>
      </rPr>
      <t>o</t>
    </r>
    <r>
      <rPr>
        <sz val="11"/>
        <rFont val="맑은 고딕"/>
        <family val="3"/>
        <charset val="129"/>
        <scheme val="minor"/>
      </rPr>
      <t>C)</t>
    </r>
    <phoneticPr fontId="2" type="noConversion"/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</si>
</sst>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176" formatCode="0.0%"/>
    <numFmt numFmtId="177" formatCode="mm&quot;월&quot;\ dd&quot;일&quot;"/>
    <numFmt numFmtId="178" formatCode="#,##0_ "/>
  </numFmts>
  <fonts count="6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vertAlign val="superscript"/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</cellStyleXfs>
  <cellXfs count="51">
    <xf numFmtId="0" fontId="0" fillId="0" borderId="0" xfId="0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76" fontId="3" fillId="0" borderId="1" xfId="1" applyNumberFormat="1" applyFont="1" applyBorder="1" applyAlignment="1">
      <alignment horizontal="center" vertical="center"/>
    </xf>
    <xf numFmtId="41" fontId="3" fillId="0" borderId="1" xfId="2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41" fontId="3" fillId="0" borderId="1" xfId="2" applyFont="1" applyFill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1" xfId="0" applyNumberFormat="1" applyFont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41" fontId="3" fillId="0" borderId="1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41" fontId="3" fillId="0" borderId="0" xfId="2" applyFont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6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78" fontId="3" fillId="0" borderId="1" xfId="2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2" applyNumberFormat="1" applyFont="1" applyBorder="1" applyAlignment="1">
      <alignment horizontal="center" vertical="center"/>
    </xf>
    <xf numFmtId="178" fontId="3" fillId="0" borderId="1" xfId="2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41" fontId="3" fillId="0" borderId="1" xfId="2" applyNumberFormat="1" applyFont="1" applyBorder="1" applyAlignment="1">
      <alignment vertical="center"/>
    </xf>
    <xf numFmtId="0" fontId="3" fillId="0" borderId="1" xfId="4" applyFont="1" applyFill="1" applyBorder="1" applyAlignment="1">
      <alignment horizontal="center" vertical="center"/>
    </xf>
    <xf numFmtId="0" fontId="3" fillId="0" borderId="1" xfId="3" applyFont="1" applyBorder="1" applyAlignment="1">
      <alignment horizontal="center" vertical="center"/>
    </xf>
    <xf numFmtId="0" fontId="3" fillId="0" borderId="1" xfId="4" applyFont="1" applyBorder="1" applyAlignment="1">
      <alignment horizontal="center" vertical="center"/>
    </xf>
    <xf numFmtId="178" fontId="3" fillId="0" borderId="1" xfId="2" applyNumberFormat="1" applyFont="1" applyFill="1" applyBorder="1" applyAlignment="1">
      <alignment horizontal="center" vertical="center"/>
    </xf>
    <xf numFmtId="0" fontId="3" fillId="0" borderId="0" xfId="5" applyFont="1" applyAlignment="1">
      <alignment vertical="center"/>
    </xf>
    <xf numFmtId="0" fontId="4" fillId="0" borderId="0" xfId="5" applyFont="1" applyAlignment="1">
      <alignment vertical="center"/>
    </xf>
    <xf numFmtId="0" fontId="3" fillId="0" borderId="1" xfId="5" applyFont="1" applyBorder="1" applyAlignment="1">
      <alignment horizontal="center" vertical="center"/>
    </xf>
    <xf numFmtId="0" fontId="3" fillId="2" borderId="1" xfId="5" applyFont="1" applyFill="1" applyBorder="1" applyAlignment="1">
      <alignment horizontal="center" vertical="center"/>
    </xf>
    <xf numFmtId="0" fontId="3" fillId="4" borderId="1" xfId="5" applyFont="1" applyFill="1" applyBorder="1" applyAlignment="1">
      <alignment horizontal="center" vertical="center"/>
    </xf>
    <xf numFmtId="0" fontId="3" fillId="0" borderId="1" xfId="5" applyFont="1" applyFill="1" applyBorder="1" applyAlignment="1">
      <alignment horizontal="center" vertical="center"/>
    </xf>
    <xf numFmtId="14" fontId="3" fillId="0" borderId="1" xfId="5" applyNumberFormat="1" applyFont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</cellXfs>
  <cellStyles count="6">
    <cellStyle name="백분율" xfId="1" builtinId="5"/>
    <cellStyle name="쉼표 [0]" xfId="2" builtinId="6"/>
    <cellStyle name="표준" xfId="0" builtinId="0"/>
    <cellStyle name="표준_기본작업-2" xfId="3"/>
    <cellStyle name="표준_기본작업-3" xfId="4"/>
    <cellStyle name="표준_모10(정)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/>
  </sheetViews>
  <sheetFormatPr defaultRowHeight="16.5" customHeight="1"/>
  <cols>
    <col min="1" max="1" width="8.88671875" style="1"/>
    <col min="2" max="2" width="9.88671875" style="1" bestFit="1" customWidth="1"/>
    <col min="3" max="3" width="11.6640625" style="1" bestFit="1" customWidth="1"/>
    <col min="4" max="16384" width="8.88671875" style="1"/>
  </cols>
  <sheetData>
    <row r="1" spans="1:4" ht="16.5" customHeight="1">
      <c r="A1" s="1" t="s">
        <v>18</v>
      </c>
    </row>
    <row r="2" spans="1:4" ht="16.5" customHeight="1">
      <c r="A2" s="2" t="s">
        <v>19</v>
      </c>
      <c r="B2" s="2" t="s">
        <v>20</v>
      </c>
      <c r="C2" s="2" t="s">
        <v>21</v>
      </c>
      <c r="D2" s="3" t="s">
        <v>22</v>
      </c>
    </row>
    <row r="3" spans="1:4" ht="16.5" customHeight="1">
      <c r="A3" s="2" t="s">
        <v>23</v>
      </c>
      <c r="B3" s="4">
        <v>6.0000000000000001E-3</v>
      </c>
      <c r="C3" s="5">
        <v>5409</v>
      </c>
      <c r="D3" s="2"/>
    </row>
    <row r="4" spans="1:4" ht="16.5" customHeight="1">
      <c r="A4" s="2" t="s">
        <v>24</v>
      </c>
      <c r="B4" s="4">
        <v>1.2E-2</v>
      </c>
      <c r="C4" s="5">
        <v>6882</v>
      </c>
      <c r="D4" s="2"/>
    </row>
    <row r="5" spans="1:4" ht="16.5" customHeight="1">
      <c r="A5" s="2" t="s">
        <v>25</v>
      </c>
      <c r="B5" s="4">
        <v>8.0000000000000002E-3</v>
      </c>
      <c r="C5" s="5">
        <v>2574</v>
      </c>
      <c r="D5" s="2"/>
    </row>
    <row r="6" spans="1:4" ht="16.5" customHeight="1">
      <c r="A6" s="2" t="s">
        <v>26</v>
      </c>
      <c r="B6" s="4">
        <v>8.0000000000000002E-3</v>
      </c>
      <c r="C6" s="5">
        <v>8163</v>
      </c>
      <c r="D6" s="2"/>
    </row>
    <row r="7" spans="1:4" ht="16.5" customHeight="1">
      <c r="A7" s="2" t="s">
        <v>27</v>
      </c>
      <c r="B7" s="4">
        <v>1.2999999999999999E-2</v>
      </c>
      <c r="C7" s="5">
        <v>2139</v>
      </c>
      <c r="D7" s="2"/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2:E8"/>
  <sheetViews>
    <sheetView workbookViewId="0"/>
  </sheetViews>
  <sheetFormatPr defaultRowHeight="16.5" customHeight="1"/>
  <cols>
    <col min="1" max="16384" width="8.88671875" style="1"/>
  </cols>
  <sheetData>
    <row r="2" spans="1:5" ht="16.5" customHeight="1">
      <c r="A2" s="2" t="s">
        <v>85</v>
      </c>
      <c r="B2" s="6" t="s">
        <v>252</v>
      </c>
      <c r="C2" s="6" t="s">
        <v>253</v>
      </c>
      <c r="D2" s="6" t="s">
        <v>254</v>
      </c>
      <c r="E2" s="7" t="s">
        <v>255</v>
      </c>
    </row>
    <row r="3" spans="1:5" ht="16.5" customHeight="1">
      <c r="A3" s="2" t="s">
        <v>256</v>
      </c>
      <c r="B3" s="41">
        <v>47</v>
      </c>
      <c r="C3" s="24">
        <v>45</v>
      </c>
      <c r="D3" s="24">
        <f t="shared" ref="D3:D8" si="0">SUM(B3:C3)</f>
        <v>92</v>
      </c>
      <c r="E3" s="2" t="str">
        <f t="shared" ref="E3:E8" si="1">CHOOSE(RANK(D3,$D$3:$D$8),"대상","금상","은상","동상","장려상","아차상")</f>
        <v>금상</v>
      </c>
    </row>
    <row r="4" spans="1:5" ht="16.5" customHeight="1">
      <c r="A4" s="2" t="s">
        <v>257</v>
      </c>
      <c r="B4" s="41">
        <v>38</v>
      </c>
      <c r="C4" s="24">
        <v>47</v>
      </c>
      <c r="D4" s="24">
        <f t="shared" si="0"/>
        <v>85</v>
      </c>
      <c r="E4" s="2" t="str">
        <f t="shared" si="1"/>
        <v>은상</v>
      </c>
    </row>
    <row r="5" spans="1:5" ht="16.5" customHeight="1">
      <c r="A5" s="2" t="s">
        <v>258</v>
      </c>
      <c r="B5" s="41">
        <v>46</v>
      </c>
      <c r="C5" s="24">
        <v>48</v>
      </c>
      <c r="D5" s="24">
        <f t="shared" si="0"/>
        <v>94</v>
      </c>
      <c r="E5" s="2" t="str">
        <f t="shared" si="1"/>
        <v>대상</v>
      </c>
    </row>
    <row r="6" spans="1:5" ht="16.5" customHeight="1">
      <c r="A6" s="2" t="s">
        <v>259</v>
      </c>
      <c r="B6" s="41">
        <v>40</v>
      </c>
      <c r="C6" s="41">
        <v>42</v>
      </c>
      <c r="D6" s="24">
        <f t="shared" si="0"/>
        <v>82</v>
      </c>
      <c r="E6" s="2" t="str">
        <f t="shared" si="1"/>
        <v>장려상</v>
      </c>
    </row>
    <row r="7" spans="1:5" ht="16.5" customHeight="1">
      <c r="A7" s="2" t="s">
        <v>260</v>
      </c>
      <c r="B7" s="41">
        <v>39</v>
      </c>
      <c r="C7" s="41">
        <v>45</v>
      </c>
      <c r="D7" s="24">
        <f t="shared" si="0"/>
        <v>84</v>
      </c>
      <c r="E7" s="2" t="str">
        <f t="shared" si="1"/>
        <v>동상</v>
      </c>
    </row>
    <row r="8" spans="1:5" ht="16.5" customHeight="1">
      <c r="A8" s="2" t="s">
        <v>261</v>
      </c>
      <c r="B8" s="41">
        <v>37</v>
      </c>
      <c r="C8" s="41">
        <v>43</v>
      </c>
      <c r="D8" s="24">
        <f t="shared" si="0"/>
        <v>80</v>
      </c>
      <c r="E8" s="2" t="str">
        <f t="shared" si="1"/>
        <v>아차상</v>
      </c>
    </row>
  </sheetData>
  <phoneticPr fontId="2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2:C10"/>
  <sheetViews>
    <sheetView workbookViewId="0"/>
  </sheetViews>
  <sheetFormatPr defaultRowHeight="16.5" customHeight="1"/>
  <cols>
    <col min="1" max="1" width="8.88671875" style="1"/>
    <col min="2" max="2" width="16" style="1" bestFit="1" customWidth="1"/>
    <col min="3" max="16384" width="8.88671875" style="1"/>
  </cols>
  <sheetData>
    <row r="2" spans="1:3" ht="16.5" customHeight="1">
      <c r="A2" s="38" t="s">
        <v>85</v>
      </c>
      <c r="B2" s="38" t="s">
        <v>234</v>
      </c>
      <c r="C2" s="7" t="s">
        <v>235</v>
      </c>
    </row>
    <row r="3" spans="1:3" ht="16.5" customHeight="1">
      <c r="A3" s="39" t="s">
        <v>236</v>
      </c>
      <c r="B3" s="40" t="s">
        <v>237</v>
      </c>
      <c r="C3" s="2"/>
    </row>
    <row r="4" spans="1:3" ht="16.5" customHeight="1">
      <c r="A4" s="39" t="s">
        <v>238</v>
      </c>
      <c r="B4" s="40" t="s">
        <v>239</v>
      </c>
      <c r="C4" s="2"/>
    </row>
    <row r="5" spans="1:3" ht="16.5" customHeight="1">
      <c r="A5" s="39" t="s">
        <v>240</v>
      </c>
      <c r="B5" s="40" t="s">
        <v>241</v>
      </c>
      <c r="C5" s="2"/>
    </row>
    <row r="6" spans="1:3" ht="16.5" customHeight="1">
      <c r="A6" s="39" t="s">
        <v>242</v>
      </c>
      <c r="B6" s="40" t="s">
        <v>243</v>
      </c>
      <c r="C6" s="2"/>
    </row>
    <row r="7" spans="1:3" ht="16.5" customHeight="1">
      <c r="A7" s="39" t="s">
        <v>244</v>
      </c>
      <c r="B7" s="40" t="s">
        <v>245</v>
      </c>
      <c r="C7" s="2"/>
    </row>
    <row r="8" spans="1:3" ht="16.5" customHeight="1">
      <c r="A8" s="39" t="s">
        <v>246</v>
      </c>
      <c r="B8" s="40" t="s">
        <v>247</v>
      </c>
      <c r="C8" s="2"/>
    </row>
    <row r="9" spans="1:3" ht="16.5" customHeight="1">
      <c r="A9" s="39" t="s">
        <v>248</v>
      </c>
      <c r="B9" s="40" t="s">
        <v>249</v>
      </c>
      <c r="C9" s="2"/>
    </row>
    <row r="10" spans="1:3" ht="16.5" customHeight="1">
      <c r="A10" s="39" t="s">
        <v>250</v>
      </c>
      <c r="B10" s="40" t="s">
        <v>251</v>
      </c>
      <c r="C10" s="2"/>
    </row>
  </sheetData>
  <phoneticPr fontId="2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2:C10"/>
  <sheetViews>
    <sheetView workbookViewId="0"/>
  </sheetViews>
  <sheetFormatPr defaultRowHeight="16.5" customHeight="1"/>
  <cols>
    <col min="1" max="1" width="8.88671875" style="1"/>
    <col min="2" max="2" width="16" style="1" bestFit="1" customWidth="1"/>
    <col min="3" max="16384" width="8.88671875" style="1"/>
  </cols>
  <sheetData>
    <row r="2" spans="1:3" ht="16.5" customHeight="1">
      <c r="A2" s="38" t="s">
        <v>85</v>
      </c>
      <c r="B2" s="38" t="s">
        <v>234</v>
      </c>
      <c r="C2" s="7" t="s">
        <v>235</v>
      </c>
    </row>
    <row r="3" spans="1:3" ht="16.5" customHeight="1">
      <c r="A3" s="39" t="s">
        <v>236</v>
      </c>
      <c r="B3" s="40" t="s">
        <v>237</v>
      </c>
      <c r="C3" s="2" t="str">
        <f t="shared" ref="C3:C10" si="0">CHOOSE(MID(B3, 8,1),"남","여","남","여")</f>
        <v>남</v>
      </c>
    </row>
    <row r="4" spans="1:3" ht="16.5" customHeight="1">
      <c r="A4" s="39" t="s">
        <v>238</v>
      </c>
      <c r="B4" s="40" t="s">
        <v>239</v>
      </c>
      <c r="C4" s="2" t="str">
        <f t="shared" si="0"/>
        <v>남</v>
      </c>
    </row>
    <row r="5" spans="1:3" ht="16.5" customHeight="1">
      <c r="A5" s="39" t="s">
        <v>240</v>
      </c>
      <c r="B5" s="40" t="s">
        <v>241</v>
      </c>
      <c r="C5" s="2" t="str">
        <f t="shared" si="0"/>
        <v>여</v>
      </c>
    </row>
    <row r="6" spans="1:3" ht="16.5" customHeight="1">
      <c r="A6" s="39" t="s">
        <v>242</v>
      </c>
      <c r="B6" s="40" t="s">
        <v>243</v>
      </c>
      <c r="C6" s="2" t="str">
        <f t="shared" si="0"/>
        <v>여</v>
      </c>
    </row>
    <row r="7" spans="1:3" ht="16.5" customHeight="1">
      <c r="A7" s="39" t="s">
        <v>244</v>
      </c>
      <c r="B7" s="40" t="s">
        <v>245</v>
      </c>
      <c r="C7" s="2" t="str">
        <f t="shared" si="0"/>
        <v>남</v>
      </c>
    </row>
    <row r="8" spans="1:3" ht="16.5" customHeight="1">
      <c r="A8" s="39" t="s">
        <v>246</v>
      </c>
      <c r="B8" s="40" t="s">
        <v>247</v>
      </c>
      <c r="C8" s="2" t="str">
        <f t="shared" si="0"/>
        <v>여</v>
      </c>
    </row>
    <row r="9" spans="1:3" ht="16.5" customHeight="1">
      <c r="A9" s="39" t="s">
        <v>248</v>
      </c>
      <c r="B9" s="40" t="s">
        <v>249</v>
      </c>
      <c r="C9" s="2" t="str">
        <f t="shared" si="0"/>
        <v>남</v>
      </c>
    </row>
    <row r="10" spans="1:3" ht="16.5" customHeight="1">
      <c r="A10" s="39" t="s">
        <v>250</v>
      </c>
      <c r="B10" s="40" t="s">
        <v>251</v>
      </c>
      <c r="C10" s="2" t="str">
        <f t="shared" si="0"/>
        <v>남</v>
      </c>
    </row>
  </sheetData>
  <phoneticPr fontId="2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15"/>
  <sheetViews>
    <sheetView workbookViewId="0"/>
  </sheetViews>
  <sheetFormatPr defaultRowHeight="16.5" customHeight="1"/>
  <cols>
    <col min="1" max="3" width="8.88671875" style="1"/>
    <col min="4" max="4" width="11.5546875" style="1" bestFit="1" customWidth="1"/>
    <col min="5" max="16384" width="8.88671875" style="1"/>
  </cols>
  <sheetData>
    <row r="1" spans="1:4" ht="16.5" customHeight="1">
      <c r="A1" s="34" t="s">
        <v>109</v>
      </c>
    </row>
    <row r="2" spans="1:4" ht="16.5" customHeight="1">
      <c r="A2" s="2" t="s">
        <v>110</v>
      </c>
      <c r="B2" s="2" t="s">
        <v>111</v>
      </c>
      <c r="C2" s="2" t="s">
        <v>112</v>
      </c>
      <c r="D2" s="2" t="s">
        <v>113</v>
      </c>
    </row>
    <row r="3" spans="1:4" ht="16.5" customHeight="1">
      <c r="A3" s="2" t="s">
        <v>114</v>
      </c>
      <c r="B3" s="2" t="s">
        <v>115</v>
      </c>
      <c r="C3" s="2">
        <v>12</v>
      </c>
      <c r="D3" s="5">
        <f>C3*98700</f>
        <v>1184400</v>
      </c>
    </row>
    <row r="4" spans="1:4" ht="16.5" customHeight="1">
      <c r="A4" s="2" t="s">
        <v>116</v>
      </c>
      <c r="B4" s="2" t="s">
        <v>117</v>
      </c>
      <c r="C4" s="2">
        <v>15</v>
      </c>
      <c r="D4" s="5">
        <f t="shared" ref="D4:D13" si="0">C4*98700</f>
        <v>1480500</v>
      </c>
    </row>
    <row r="5" spans="1:4" ht="16.5" customHeight="1">
      <c r="A5" s="2" t="s">
        <v>118</v>
      </c>
      <c r="B5" s="2" t="s">
        <v>115</v>
      </c>
      <c r="C5" s="2">
        <v>21</v>
      </c>
      <c r="D5" s="5">
        <f t="shared" si="0"/>
        <v>2072700</v>
      </c>
    </row>
    <row r="6" spans="1:4" ht="16.5" customHeight="1">
      <c r="A6" s="2" t="s">
        <v>119</v>
      </c>
      <c r="B6" s="2" t="s">
        <v>117</v>
      </c>
      <c r="C6" s="2">
        <v>10</v>
      </c>
      <c r="D6" s="5">
        <f t="shared" si="0"/>
        <v>987000</v>
      </c>
    </row>
    <row r="7" spans="1:4" ht="16.5" customHeight="1">
      <c r="A7" s="2" t="s">
        <v>120</v>
      </c>
      <c r="B7" s="2" t="s">
        <v>115</v>
      </c>
      <c r="C7" s="2">
        <v>8</v>
      </c>
      <c r="D7" s="5">
        <f t="shared" si="0"/>
        <v>789600</v>
      </c>
    </row>
    <row r="8" spans="1:4" ht="16.5" customHeight="1">
      <c r="A8" s="2" t="s">
        <v>121</v>
      </c>
      <c r="B8" s="2" t="s">
        <v>117</v>
      </c>
      <c r="C8" s="2">
        <v>32</v>
      </c>
      <c r="D8" s="5">
        <f t="shared" si="0"/>
        <v>3158400</v>
      </c>
    </row>
    <row r="9" spans="1:4" ht="16.5" customHeight="1">
      <c r="A9" s="2" t="s">
        <v>122</v>
      </c>
      <c r="B9" s="2" t="s">
        <v>117</v>
      </c>
      <c r="C9" s="2">
        <v>8</v>
      </c>
      <c r="D9" s="5">
        <f t="shared" si="0"/>
        <v>789600</v>
      </c>
    </row>
    <row r="10" spans="1:4" ht="16.5" customHeight="1">
      <c r="A10" s="2" t="s">
        <v>123</v>
      </c>
      <c r="B10" s="2" t="s">
        <v>115</v>
      </c>
      <c r="C10" s="2">
        <v>15</v>
      </c>
      <c r="D10" s="5">
        <f t="shared" si="0"/>
        <v>1480500</v>
      </c>
    </row>
    <row r="11" spans="1:4" ht="16.5" customHeight="1">
      <c r="A11" s="2" t="s">
        <v>124</v>
      </c>
      <c r="B11" s="2" t="s">
        <v>117</v>
      </c>
      <c r="C11" s="2">
        <v>35</v>
      </c>
      <c r="D11" s="5">
        <f t="shared" si="0"/>
        <v>3454500</v>
      </c>
    </row>
    <row r="12" spans="1:4" ht="16.5" customHeight="1">
      <c r="A12" s="2" t="s">
        <v>231</v>
      </c>
      <c r="B12" s="2" t="s">
        <v>115</v>
      </c>
      <c r="C12" s="2">
        <v>11</v>
      </c>
      <c r="D12" s="5">
        <f t="shared" si="0"/>
        <v>1085700</v>
      </c>
    </row>
    <row r="13" spans="1:4" ht="16.5" customHeight="1">
      <c r="A13" s="2" t="s">
        <v>232</v>
      </c>
      <c r="B13" s="2" t="s">
        <v>115</v>
      </c>
      <c r="C13" s="2">
        <v>15</v>
      </c>
      <c r="D13" s="5">
        <f t="shared" si="0"/>
        <v>1480500</v>
      </c>
    </row>
    <row r="15" spans="1:4" ht="16.5" customHeight="1">
      <c r="B15" s="35" t="s">
        <v>233</v>
      </c>
      <c r="C15" s="36"/>
      <c r="D15" s="37"/>
    </row>
  </sheetData>
  <mergeCells count="1">
    <mergeCell ref="B15:C15"/>
  </mergeCells>
  <phoneticPr fontId="2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15"/>
  <sheetViews>
    <sheetView workbookViewId="0"/>
  </sheetViews>
  <sheetFormatPr defaultRowHeight="16.5" customHeight="1"/>
  <cols>
    <col min="1" max="3" width="8.88671875" style="1"/>
    <col min="4" max="4" width="11.5546875" style="1" bestFit="1" customWidth="1"/>
    <col min="5" max="16384" width="8.88671875" style="1"/>
  </cols>
  <sheetData>
    <row r="1" spans="1:4" ht="16.5" customHeight="1">
      <c r="A1" s="34" t="s">
        <v>109</v>
      </c>
    </row>
    <row r="2" spans="1:4" ht="16.5" customHeight="1">
      <c r="A2" s="2" t="s">
        <v>110</v>
      </c>
      <c r="B2" s="2" t="s">
        <v>111</v>
      </c>
      <c r="C2" s="2" t="s">
        <v>112</v>
      </c>
      <c r="D2" s="2" t="s">
        <v>113</v>
      </c>
    </row>
    <row r="3" spans="1:4" ht="16.5" customHeight="1">
      <c r="A3" s="2" t="s">
        <v>114</v>
      </c>
      <c r="B3" s="2" t="s">
        <v>115</v>
      </c>
      <c r="C3" s="2">
        <v>12</v>
      </c>
      <c r="D3" s="5">
        <f t="shared" ref="D3:D13" si="0">C3*98700</f>
        <v>1184400</v>
      </c>
    </row>
    <row r="4" spans="1:4" ht="16.5" customHeight="1">
      <c r="A4" s="2" t="s">
        <v>116</v>
      </c>
      <c r="B4" s="2" t="s">
        <v>117</v>
      </c>
      <c r="C4" s="2">
        <v>15</v>
      </c>
      <c r="D4" s="5">
        <f t="shared" si="0"/>
        <v>1480500</v>
      </c>
    </row>
    <row r="5" spans="1:4" ht="16.5" customHeight="1">
      <c r="A5" s="2" t="s">
        <v>118</v>
      </c>
      <c r="B5" s="2" t="s">
        <v>115</v>
      </c>
      <c r="C5" s="2">
        <v>21</v>
      </c>
      <c r="D5" s="5">
        <f t="shared" si="0"/>
        <v>2072700</v>
      </c>
    </row>
    <row r="6" spans="1:4" ht="16.5" customHeight="1">
      <c r="A6" s="2" t="s">
        <v>119</v>
      </c>
      <c r="B6" s="2" t="s">
        <v>117</v>
      </c>
      <c r="C6" s="2">
        <v>10</v>
      </c>
      <c r="D6" s="5">
        <f t="shared" si="0"/>
        <v>987000</v>
      </c>
    </row>
    <row r="7" spans="1:4" ht="16.5" customHeight="1">
      <c r="A7" s="2" t="s">
        <v>120</v>
      </c>
      <c r="B7" s="2" t="s">
        <v>115</v>
      </c>
      <c r="C7" s="2">
        <v>8</v>
      </c>
      <c r="D7" s="5">
        <f t="shared" si="0"/>
        <v>789600</v>
      </c>
    </row>
    <row r="8" spans="1:4" ht="16.5" customHeight="1">
      <c r="A8" s="2" t="s">
        <v>121</v>
      </c>
      <c r="B8" s="2" t="s">
        <v>117</v>
      </c>
      <c r="C8" s="2">
        <v>32</v>
      </c>
      <c r="D8" s="5">
        <f t="shared" si="0"/>
        <v>3158400</v>
      </c>
    </row>
    <row r="9" spans="1:4" ht="16.5" customHeight="1">
      <c r="A9" s="2" t="s">
        <v>122</v>
      </c>
      <c r="B9" s="2" t="s">
        <v>117</v>
      </c>
      <c r="C9" s="2">
        <v>8</v>
      </c>
      <c r="D9" s="5">
        <f t="shared" si="0"/>
        <v>789600</v>
      </c>
    </row>
    <row r="10" spans="1:4" ht="16.5" customHeight="1">
      <c r="A10" s="2" t="s">
        <v>123</v>
      </c>
      <c r="B10" s="2" t="s">
        <v>115</v>
      </c>
      <c r="C10" s="2">
        <v>15</v>
      </c>
      <c r="D10" s="5">
        <f t="shared" si="0"/>
        <v>1480500</v>
      </c>
    </row>
    <row r="11" spans="1:4" ht="16.5" customHeight="1">
      <c r="A11" s="2" t="s">
        <v>124</v>
      </c>
      <c r="B11" s="2" t="s">
        <v>117</v>
      </c>
      <c r="C11" s="2">
        <v>35</v>
      </c>
      <c r="D11" s="5">
        <f t="shared" si="0"/>
        <v>3454500</v>
      </c>
    </row>
    <row r="12" spans="1:4" ht="16.5" customHeight="1">
      <c r="A12" s="2" t="s">
        <v>231</v>
      </c>
      <c r="B12" s="2" t="s">
        <v>115</v>
      </c>
      <c r="C12" s="2">
        <v>11</v>
      </c>
      <c r="D12" s="5">
        <f t="shared" si="0"/>
        <v>1085700</v>
      </c>
    </row>
    <row r="13" spans="1:4" ht="16.5" customHeight="1">
      <c r="A13" s="2" t="s">
        <v>232</v>
      </c>
      <c r="B13" s="2" t="s">
        <v>115</v>
      </c>
      <c r="C13" s="2">
        <v>15</v>
      </c>
      <c r="D13" s="5">
        <f t="shared" si="0"/>
        <v>1480500</v>
      </c>
    </row>
    <row r="15" spans="1:4" ht="16.5" customHeight="1">
      <c r="B15" s="35" t="s">
        <v>233</v>
      </c>
      <c r="C15" s="36"/>
      <c r="D15" s="37">
        <f>SUMIF(B3:B13,"상공",D3:D13)</f>
        <v>9870000</v>
      </c>
    </row>
  </sheetData>
  <mergeCells count="1">
    <mergeCell ref="B15:C15"/>
  </mergeCells>
  <phoneticPr fontId="2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12"/>
  <sheetViews>
    <sheetView workbookViewId="0"/>
  </sheetViews>
  <sheetFormatPr defaultRowHeight="16.5" customHeight="1"/>
  <cols>
    <col min="1" max="16384" width="8.88671875" style="1"/>
  </cols>
  <sheetData>
    <row r="1" spans="1:5" ht="16.5" customHeight="1">
      <c r="A1" s="1" t="s">
        <v>268</v>
      </c>
    </row>
    <row r="2" spans="1:5" ht="16.5" customHeight="1">
      <c r="A2" s="2" t="s">
        <v>98</v>
      </c>
      <c r="B2" s="2" t="s">
        <v>99</v>
      </c>
      <c r="C2" s="2" t="s">
        <v>7</v>
      </c>
      <c r="D2" s="2" t="s">
        <v>8</v>
      </c>
      <c r="E2" s="2" t="s">
        <v>9</v>
      </c>
    </row>
    <row r="3" spans="1:5" ht="16.5" customHeight="1">
      <c r="A3" s="27" t="s">
        <v>100</v>
      </c>
      <c r="B3" s="2">
        <v>-7.2</v>
      </c>
      <c r="C3" s="2">
        <v>-7.1</v>
      </c>
      <c r="D3" s="2">
        <v>-2.2999999999999998</v>
      </c>
      <c r="E3" s="2">
        <v>2.8</v>
      </c>
    </row>
    <row r="4" spans="1:5" ht="16.5" customHeight="1">
      <c r="A4" s="27" t="s">
        <v>101</v>
      </c>
      <c r="B4" s="2">
        <v>-9.1999999999999993</v>
      </c>
      <c r="C4" s="2">
        <v>-7.7</v>
      </c>
      <c r="D4" s="2">
        <v>-2.5</v>
      </c>
      <c r="E4" s="2">
        <v>5.4</v>
      </c>
    </row>
    <row r="5" spans="1:5" ht="16.5" customHeight="1">
      <c r="A5" s="27" t="s">
        <v>102</v>
      </c>
      <c r="B5" s="2">
        <v>-3.3</v>
      </c>
      <c r="C5" s="2">
        <v>-2.1</v>
      </c>
      <c r="D5" s="2">
        <v>2</v>
      </c>
      <c r="E5" s="2">
        <v>7.8</v>
      </c>
    </row>
    <row r="6" spans="1:5" ht="16.5" customHeight="1">
      <c r="A6" s="27" t="s">
        <v>103</v>
      </c>
      <c r="B6" s="2">
        <v>-2.4</v>
      </c>
      <c r="C6" s="2">
        <v>-0.9</v>
      </c>
      <c r="D6" s="2">
        <v>3</v>
      </c>
      <c r="E6" s="2">
        <v>7.7</v>
      </c>
    </row>
    <row r="7" spans="1:5" ht="16.5" customHeight="1">
      <c r="A7" s="33" t="s">
        <v>104</v>
      </c>
      <c r="B7" s="2">
        <v>3.8</v>
      </c>
      <c r="C7" s="2">
        <v>4</v>
      </c>
      <c r="D7" s="2">
        <v>5</v>
      </c>
      <c r="E7" s="2">
        <v>8</v>
      </c>
    </row>
    <row r="8" spans="1:5" ht="16.5" customHeight="1">
      <c r="A8" s="27" t="s">
        <v>105</v>
      </c>
      <c r="B8" s="2">
        <v>3</v>
      </c>
      <c r="C8" s="2">
        <v>4.7</v>
      </c>
      <c r="D8" s="2">
        <v>6.3</v>
      </c>
      <c r="E8" s="2">
        <v>8.8000000000000007</v>
      </c>
    </row>
    <row r="9" spans="1:5" ht="16.5" customHeight="1">
      <c r="A9" s="33" t="s">
        <v>106</v>
      </c>
      <c r="B9" s="2">
        <v>-0.7</v>
      </c>
      <c r="C9" s="2">
        <v>1.3</v>
      </c>
      <c r="D9" s="2">
        <v>10.199999999999999</v>
      </c>
      <c r="E9" s="2">
        <v>10.199999999999999</v>
      </c>
    </row>
    <row r="10" spans="1:5" ht="16.5" customHeight="1">
      <c r="A10" s="27" t="s">
        <v>107</v>
      </c>
      <c r="B10" s="2">
        <v>3.5</v>
      </c>
      <c r="C10" s="2">
        <v>4.2</v>
      </c>
      <c r="D10" s="2">
        <v>9.5</v>
      </c>
      <c r="E10" s="2">
        <v>13.2</v>
      </c>
    </row>
    <row r="12" spans="1:5" ht="16.5" customHeight="1">
      <c r="C12" s="20" t="s">
        <v>108</v>
      </c>
      <c r="D12" s="2"/>
    </row>
  </sheetData>
  <phoneticPr fontId="2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12"/>
  <sheetViews>
    <sheetView workbookViewId="0"/>
  </sheetViews>
  <sheetFormatPr defaultRowHeight="16.5" customHeight="1"/>
  <cols>
    <col min="1" max="16384" width="8.88671875" style="1"/>
  </cols>
  <sheetData>
    <row r="1" spans="1:5" ht="16.5" customHeight="1">
      <c r="A1" s="1" t="s">
        <v>268</v>
      </c>
    </row>
    <row r="2" spans="1:5" ht="16.5" customHeight="1">
      <c r="A2" s="2" t="s">
        <v>98</v>
      </c>
      <c r="B2" s="2" t="s">
        <v>99</v>
      </c>
      <c r="C2" s="2" t="s">
        <v>7</v>
      </c>
      <c r="D2" s="2" t="s">
        <v>8</v>
      </c>
      <c r="E2" s="2" t="s">
        <v>9</v>
      </c>
    </row>
    <row r="3" spans="1:5" ht="16.5" customHeight="1">
      <c r="A3" s="27" t="s">
        <v>100</v>
      </c>
      <c r="B3" s="2">
        <v>-7.2</v>
      </c>
      <c r="C3" s="2">
        <v>-7.1</v>
      </c>
      <c r="D3" s="2">
        <v>-2.2999999999999998</v>
      </c>
      <c r="E3" s="2">
        <v>2.8</v>
      </c>
    </row>
    <row r="4" spans="1:5" ht="16.5" customHeight="1">
      <c r="A4" s="27" t="s">
        <v>101</v>
      </c>
      <c r="B4" s="2">
        <v>-9.1999999999999993</v>
      </c>
      <c r="C4" s="2">
        <v>-7.7</v>
      </c>
      <c r="D4" s="2">
        <v>-2.5</v>
      </c>
      <c r="E4" s="2">
        <v>5.4</v>
      </c>
    </row>
    <row r="5" spans="1:5" ht="16.5" customHeight="1">
      <c r="A5" s="27" t="s">
        <v>102</v>
      </c>
      <c r="B5" s="2">
        <v>-3.3</v>
      </c>
      <c r="C5" s="2">
        <v>-2.1</v>
      </c>
      <c r="D5" s="2">
        <v>2</v>
      </c>
      <c r="E5" s="2">
        <v>7.8</v>
      </c>
    </row>
    <row r="6" spans="1:5" ht="16.5" customHeight="1">
      <c r="A6" s="27" t="s">
        <v>103</v>
      </c>
      <c r="B6" s="2">
        <v>-2.4</v>
      </c>
      <c r="C6" s="2">
        <v>-0.9</v>
      </c>
      <c r="D6" s="2">
        <v>3</v>
      </c>
      <c r="E6" s="2">
        <v>7.7</v>
      </c>
    </row>
    <row r="7" spans="1:5" ht="16.5" customHeight="1">
      <c r="A7" s="33" t="s">
        <v>104</v>
      </c>
      <c r="B7" s="2">
        <v>3.8</v>
      </c>
      <c r="C7" s="2">
        <v>4</v>
      </c>
      <c r="D7" s="2">
        <v>5</v>
      </c>
      <c r="E7" s="2">
        <v>8</v>
      </c>
    </row>
    <row r="8" spans="1:5" ht="16.5" customHeight="1">
      <c r="A8" s="27" t="s">
        <v>105</v>
      </c>
      <c r="B8" s="2">
        <v>3</v>
      </c>
      <c r="C8" s="2">
        <v>4.7</v>
      </c>
      <c r="D8" s="2">
        <v>6.3</v>
      </c>
      <c r="E8" s="2">
        <v>8.8000000000000007</v>
      </c>
    </row>
    <row r="9" spans="1:5" ht="16.5" customHeight="1">
      <c r="A9" s="33" t="s">
        <v>106</v>
      </c>
      <c r="B9" s="2">
        <v>-0.7</v>
      </c>
      <c r="C9" s="2">
        <v>1.3</v>
      </c>
      <c r="D9" s="2">
        <v>10.199999999999999</v>
      </c>
      <c r="E9" s="2">
        <v>10.199999999999999</v>
      </c>
    </row>
    <row r="10" spans="1:5" ht="16.5" customHeight="1">
      <c r="A10" s="27" t="s">
        <v>107</v>
      </c>
      <c r="B10" s="2">
        <v>3.5</v>
      </c>
      <c r="C10" s="2">
        <v>4.2</v>
      </c>
      <c r="D10" s="2">
        <v>9.5</v>
      </c>
      <c r="E10" s="2">
        <v>13.2</v>
      </c>
    </row>
    <row r="12" spans="1:5" ht="16.5" customHeight="1">
      <c r="C12" s="20" t="s">
        <v>108</v>
      </c>
      <c r="D12" s="2">
        <f>COUNTIF(D3:D10,"&gt;=0")</f>
        <v>6</v>
      </c>
    </row>
  </sheetData>
  <phoneticPr fontId="2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2:D12"/>
  <sheetViews>
    <sheetView workbookViewId="0"/>
  </sheetViews>
  <sheetFormatPr defaultRowHeight="16.5" customHeight="1"/>
  <cols>
    <col min="1" max="16384" width="8.88671875" style="1"/>
  </cols>
  <sheetData>
    <row r="2" spans="1:4" ht="16.5" customHeight="1">
      <c r="A2" s="2" t="s">
        <v>83</v>
      </c>
      <c r="B2" s="2" t="s">
        <v>84</v>
      </c>
      <c r="C2" s="2" t="s">
        <v>85</v>
      </c>
      <c r="D2" s="2" t="s">
        <v>86</v>
      </c>
    </row>
    <row r="3" spans="1:4" ht="16.5" customHeight="1">
      <c r="A3" s="11" t="s">
        <v>87</v>
      </c>
      <c r="B3" s="31">
        <v>1</v>
      </c>
      <c r="C3" s="31" t="s">
        <v>88</v>
      </c>
      <c r="D3" s="31">
        <v>465</v>
      </c>
    </row>
    <row r="4" spans="1:4" ht="16.5" customHeight="1">
      <c r="A4" s="11" t="s">
        <v>89</v>
      </c>
      <c r="B4" s="31">
        <v>2</v>
      </c>
      <c r="C4" s="31" t="s">
        <v>90</v>
      </c>
      <c r="D4" s="31">
        <v>604</v>
      </c>
    </row>
    <row r="5" spans="1:4" ht="16.5" customHeight="1">
      <c r="A5" s="11" t="s">
        <v>89</v>
      </c>
      <c r="B5" s="31">
        <v>3</v>
      </c>
      <c r="C5" s="31" t="s">
        <v>91</v>
      </c>
      <c r="D5" s="31">
        <v>383</v>
      </c>
    </row>
    <row r="6" spans="1:4" ht="16.5" customHeight="1">
      <c r="A6" s="11" t="s">
        <v>87</v>
      </c>
      <c r="B6" s="31">
        <v>2</v>
      </c>
      <c r="C6" s="31" t="s">
        <v>92</v>
      </c>
      <c r="D6" s="31">
        <v>465</v>
      </c>
    </row>
    <row r="7" spans="1:4" ht="16.5" customHeight="1">
      <c r="A7" s="11" t="s">
        <v>89</v>
      </c>
      <c r="B7" s="31">
        <v>1</v>
      </c>
      <c r="C7" s="31" t="s">
        <v>93</v>
      </c>
      <c r="D7" s="31">
        <v>382</v>
      </c>
    </row>
    <row r="8" spans="1:4" ht="16.5" customHeight="1">
      <c r="A8" s="11" t="s">
        <v>89</v>
      </c>
      <c r="B8" s="31">
        <v>2</v>
      </c>
      <c r="C8" s="31" t="s">
        <v>94</v>
      </c>
      <c r="D8" s="31">
        <v>391</v>
      </c>
    </row>
    <row r="9" spans="1:4" ht="16.5" customHeight="1">
      <c r="A9" s="11" t="s">
        <v>87</v>
      </c>
      <c r="B9" s="31">
        <v>3</v>
      </c>
      <c r="C9" s="31" t="s">
        <v>95</v>
      </c>
      <c r="D9" s="31">
        <v>572</v>
      </c>
    </row>
    <row r="11" spans="1:4" ht="16.5" customHeight="1">
      <c r="A11" s="2" t="s">
        <v>86</v>
      </c>
      <c r="B11" s="2" t="s">
        <v>84</v>
      </c>
      <c r="C11" s="30" t="s">
        <v>96</v>
      </c>
      <c r="D11" s="30"/>
    </row>
    <row r="12" spans="1:4" ht="16.5" customHeight="1">
      <c r="A12" s="2" t="s">
        <v>97</v>
      </c>
      <c r="B12" s="2">
        <v>2</v>
      </c>
      <c r="C12" s="32"/>
      <c r="D12" s="32"/>
    </row>
  </sheetData>
  <mergeCells count="2">
    <mergeCell ref="C11:D11"/>
    <mergeCell ref="C12:D12"/>
  </mergeCells>
  <phoneticPr fontId="2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2:D12"/>
  <sheetViews>
    <sheetView workbookViewId="0"/>
  </sheetViews>
  <sheetFormatPr defaultRowHeight="16.5" customHeight="1"/>
  <cols>
    <col min="1" max="16384" width="8.88671875" style="1"/>
  </cols>
  <sheetData>
    <row r="2" spans="1:4" ht="16.5" customHeight="1">
      <c r="A2" s="2" t="s">
        <v>83</v>
      </c>
      <c r="B2" s="2" t="s">
        <v>84</v>
      </c>
      <c r="C2" s="2" t="s">
        <v>85</v>
      </c>
      <c r="D2" s="2" t="s">
        <v>86</v>
      </c>
    </row>
    <row r="3" spans="1:4" ht="16.5" customHeight="1">
      <c r="A3" s="11" t="s">
        <v>87</v>
      </c>
      <c r="B3" s="31">
        <v>1</v>
      </c>
      <c r="C3" s="31" t="s">
        <v>88</v>
      </c>
      <c r="D3" s="31">
        <v>465</v>
      </c>
    </row>
    <row r="4" spans="1:4" ht="16.5" customHeight="1">
      <c r="A4" s="11" t="s">
        <v>89</v>
      </c>
      <c r="B4" s="31">
        <v>2</v>
      </c>
      <c r="C4" s="31" t="s">
        <v>90</v>
      </c>
      <c r="D4" s="31">
        <v>604</v>
      </c>
    </row>
    <row r="5" spans="1:4" ht="16.5" customHeight="1">
      <c r="A5" s="11" t="s">
        <v>89</v>
      </c>
      <c r="B5" s="31">
        <v>3</v>
      </c>
      <c r="C5" s="31" t="s">
        <v>91</v>
      </c>
      <c r="D5" s="31">
        <v>383</v>
      </c>
    </row>
    <row r="6" spans="1:4" ht="16.5" customHeight="1">
      <c r="A6" s="11" t="s">
        <v>87</v>
      </c>
      <c r="B6" s="31">
        <v>2</v>
      </c>
      <c r="C6" s="31" t="s">
        <v>92</v>
      </c>
      <c r="D6" s="31">
        <v>465</v>
      </c>
    </row>
    <row r="7" spans="1:4" ht="16.5" customHeight="1">
      <c r="A7" s="11" t="s">
        <v>89</v>
      </c>
      <c r="B7" s="31">
        <v>1</v>
      </c>
      <c r="C7" s="31" t="s">
        <v>93</v>
      </c>
      <c r="D7" s="31">
        <v>382</v>
      </c>
    </row>
    <row r="8" spans="1:4" ht="16.5" customHeight="1">
      <c r="A8" s="11" t="s">
        <v>89</v>
      </c>
      <c r="B8" s="31">
        <v>2</v>
      </c>
      <c r="C8" s="31" t="s">
        <v>94</v>
      </c>
      <c r="D8" s="31">
        <v>391</v>
      </c>
    </row>
    <row r="9" spans="1:4" ht="16.5" customHeight="1">
      <c r="A9" s="11" t="s">
        <v>87</v>
      </c>
      <c r="B9" s="31">
        <v>3</v>
      </c>
      <c r="C9" s="31" t="s">
        <v>95</v>
      </c>
      <c r="D9" s="31">
        <v>572</v>
      </c>
    </row>
    <row r="11" spans="1:4" ht="16.5" customHeight="1">
      <c r="A11" s="2" t="s">
        <v>86</v>
      </c>
      <c r="B11" s="2" t="s">
        <v>84</v>
      </c>
      <c r="C11" s="30" t="s">
        <v>96</v>
      </c>
      <c r="D11" s="30"/>
    </row>
    <row r="12" spans="1:4" ht="16.5" customHeight="1">
      <c r="A12" s="2" t="s">
        <v>97</v>
      </c>
      <c r="B12" s="2">
        <v>2</v>
      </c>
      <c r="C12" s="32" t="str">
        <f>DCOUNTA(A2:D9,C2,A11:B12)&amp;"명"</f>
        <v>2명</v>
      </c>
      <c r="D12" s="32"/>
    </row>
  </sheetData>
  <mergeCells count="2">
    <mergeCell ref="C11:D11"/>
    <mergeCell ref="C12:D12"/>
  </mergeCells>
  <phoneticPr fontId="2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12"/>
  <sheetViews>
    <sheetView workbookViewId="0"/>
  </sheetViews>
  <sheetFormatPr defaultRowHeight="16.5" customHeight="1"/>
  <cols>
    <col min="1" max="1" width="8.88671875" style="1"/>
    <col min="2" max="2" width="9.88671875" style="1" bestFit="1" customWidth="1"/>
    <col min="3" max="16384" width="8.88671875" style="1"/>
  </cols>
  <sheetData>
    <row r="1" spans="1:4" ht="16.5" customHeight="1">
      <c r="A1" s="1" t="s">
        <v>68</v>
      </c>
    </row>
    <row r="2" spans="1:4" ht="16.5" customHeight="1">
      <c r="A2" s="2" t="s">
        <v>55</v>
      </c>
      <c r="B2" s="2" t="s">
        <v>69</v>
      </c>
      <c r="C2" s="2" t="s">
        <v>70</v>
      </c>
      <c r="D2" s="2" t="s">
        <v>71</v>
      </c>
    </row>
    <row r="3" spans="1:4" ht="16.5" customHeight="1">
      <c r="A3" s="2" t="s">
        <v>72</v>
      </c>
      <c r="B3" s="2" t="s">
        <v>73</v>
      </c>
      <c r="C3" s="27">
        <v>21.19</v>
      </c>
      <c r="D3" s="27">
        <v>10.56</v>
      </c>
    </row>
    <row r="4" spans="1:4" ht="16.5" customHeight="1">
      <c r="A4" s="2" t="s">
        <v>74</v>
      </c>
      <c r="B4" s="2" t="s">
        <v>75</v>
      </c>
      <c r="C4" s="27">
        <v>14.05</v>
      </c>
      <c r="D4" s="27">
        <v>7.32</v>
      </c>
    </row>
    <row r="5" spans="1:4" ht="16.5" customHeight="1">
      <c r="A5" s="2" t="s">
        <v>74</v>
      </c>
      <c r="B5" s="2" t="s">
        <v>76</v>
      </c>
      <c r="C5" s="27">
        <v>23.34</v>
      </c>
      <c r="D5" s="27">
        <v>12.33</v>
      </c>
    </row>
    <row r="6" spans="1:4" ht="16.5" customHeight="1">
      <c r="A6" s="2" t="s">
        <v>74</v>
      </c>
      <c r="B6" s="2" t="s">
        <v>77</v>
      </c>
      <c r="C6" s="27">
        <v>23.22</v>
      </c>
      <c r="D6" s="27">
        <v>8.31</v>
      </c>
    </row>
    <row r="7" spans="1:4" ht="16.5" customHeight="1">
      <c r="A7" s="2" t="s">
        <v>78</v>
      </c>
      <c r="B7" s="2" t="s">
        <v>79</v>
      </c>
      <c r="C7" s="27">
        <v>15.03</v>
      </c>
      <c r="D7" s="27">
        <v>9.86</v>
      </c>
    </row>
    <row r="8" spans="1:4" ht="16.5" customHeight="1">
      <c r="A8" s="2" t="s">
        <v>74</v>
      </c>
      <c r="B8" s="2" t="s">
        <v>80</v>
      </c>
      <c r="C8" s="27">
        <v>15.31</v>
      </c>
      <c r="D8" s="27">
        <v>8.9700000000000006</v>
      </c>
    </row>
    <row r="9" spans="1:4" ht="16.5" customHeight="1">
      <c r="A9" s="2" t="s">
        <v>72</v>
      </c>
      <c r="B9" s="2" t="s">
        <v>81</v>
      </c>
      <c r="C9" s="27">
        <v>27.05</v>
      </c>
      <c r="D9" s="27">
        <v>14.02</v>
      </c>
    </row>
    <row r="11" spans="1:4" ht="16.5" customHeight="1">
      <c r="B11" s="21"/>
      <c r="C11" s="7" t="s">
        <v>82</v>
      </c>
    </row>
    <row r="12" spans="1:4" ht="16.5" customHeight="1">
      <c r="B12" s="21"/>
      <c r="C12" s="27"/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6.5" customHeight="1"/>
  <cols>
    <col min="1" max="1" width="8.88671875" style="1"/>
    <col min="2" max="2" width="9.88671875" style="1" bestFit="1" customWidth="1"/>
    <col min="3" max="3" width="11.6640625" style="1" bestFit="1" customWidth="1"/>
    <col min="4" max="16384" width="8.88671875" style="1"/>
  </cols>
  <sheetData>
    <row r="1" spans="1:4" ht="16.5" customHeight="1">
      <c r="A1" s="1" t="s">
        <v>177</v>
      </c>
    </row>
    <row r="2" spans="1:4" ht="16.5" customHeight="1">
      <c r="A2" s="2" t="s">
        <v>178</v>
      </c>
      <c r="B2" s="2" t="s">
        <v>179</v>
      </c>
      <c r="C2" s="2" t="s">
        <v>180</v>
      </c>
      <c r="D2" s="3" t="s">
        <v>167</v>
      </c>
    </row>
    <row r="3" spans="1:4" ht="16.5" customHeight="1">
      <c r="A3" s="2" t="s">
        <v>181</v>
      </c>
      <c r="B3" s="4">
        <v>6.0000000000000001E-3</v>
      </c>
      <c r="C3" s="5">
        <v>5409</v>
      </c>
      <c r="D3" s="2" t="str">
        <f>IF(AND(B3&lt;1%,C3&gt;=5000),"합격","재작업")</f>
        <v>합격</v>
      </c>
    </row>
    <row r="4" spans="1:4" ht="16.5" customHeight="1">
      <c r="A4" s="2" t="s">
        <v>182</v>
      </c>
      <c r="B4" s="4">
        <v>1.2E-2</v>
      </c>
      <c r="C4" s="5">
        <v>6882</v>
      </c>
      <c r="D4" s="2" t="str">
        <f>IF(AND(B4&lt;1%,C4&gt;=5000),"합격","재작업")</f>
        <v>재작업</v>
      </c>
    </row>
    <row r="5" spans="1:4" ht="16.5" customHeight="1">
      <c r="A5" s="2" t="s">
        <v>183</v>
      </c>
      <c r="B5" s="4">
        <v>8.0000000000000002E-3</v>
      </c>
      <c r="C5" s="5">
        <v>2574</v>
      </c>
      <c r="D5" s="2" t="str">
        <f>IF(AND(B5&lt;1%,C5&gt;=5000),"합격","재작업")</f>
        <v>재작업</v>
      </c>
    </row>
    <row r="6" spans="1:4" ht="16.5" customHeight="1">
      <c r="A6" s="2" t="s">
        <v>184</v>
      </c>
      <c r="B6" s="4">
        <v>8.0000000000000002E-3</v>
      </c>
      <c r="C6" s="5">
        <v>8163</v>
      </c>
      <c r="D6" s="2" t="str">
        <f>IF(AND(B6&lt;1%,C6&gt;=5000),"합격","재작업")</f>
        <v>합격</v>
      </c>
    </row>
    <row r="7" spans="1:4" ht="16.5" customHeight="1">
      <c r="A7" s="2" t="s">
        <v>185</v>
      </c>
      <c r="B7" s="4">
        <v>1.2999999999999999E-2</v>
      </c>
      <c r="C7" s="5">
        <v>2139</v>
      </c>
      <c r="D7" s="2" t="str">
        <f>IF(AND(B7&lt;1%,C7&gt;=5000),"합격","재작업")</f>
        <v>재작업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D12"/>
  <sheetViews>
    <sheetView workbookViewId="0"/>
  </sheetViews>
  <sheetFormatPr defaultRowHeight="16.5" customHeight="1"/>
  <cols>
    <col min="1" max="1" width="8.88671875" style="1"/>
    <col min="2" max="2" width="9.88671875" style="1" bestFit="1" customWidth="1"/>
    <col min="3" max="16384" width="8.88671875" style="1"/>
  </cols>
  <sheetData>
    <row r="1" spans="1:4" ht="16.5" customHeight="1">
      <c r="A1" s="1" t="s">
        <v>68</v>
      </c>
    </row>
    <row r="2" spans="1:4" ht="16.5" customHeight="1">
      <c r="A2" s="2" t="s">
        <v>55</v>
      </c>
      <c r="B2" s="2" t="s">
        <v>69</v>
      </c>
      <c r="C2" s="2" t="s">
        <v>70</v>
      </c>
      <c r="D2" s="2" t="s">
        <v>71</v>
      </c>
    </row>
    <row r="3" spans="1:4" ht="16.5" customHeight="1">
      <c r="A3" s="2" t="s">
        <v>72</v>
      </c>
      <c r="B3" s="2" t="s">
        <v>73</v>
      </c>
      <c r="C3" s="27">
        <v>21.19</v>
      </c>
      <c r="D3" s="27">
        <v>10.56</v>
      </c>
    </row>
    <row r="4" spans="1:4" ht="16.5" customHeight="1">
      <c r="A4" s="2" t="s">
        <v>74</v>
      </c>
      <c r="B4" s="2" t="s">
        <v>75</v>
      </c>
      <c r="C4" s="27">
        <v>14.05</v>
      </c>
      <c r="D4" s="27">
        <v>7.32</v>
      </c>
    </row>
    <row r="5" spans="1:4" ht="16.5" customHeight="1">
      <c r="A5" s="2" t="s">
        <v>74</v>
      </c>
      <c r="B5" s="2" t="s">
        <v>76</v>
      </c>
      <c r="C5" s="27">
        <v>23.34</v>
      </c>
      <c r="D5" s="27">
        <v>12.33</v>
      </c>
    </row>
    <row r="6" spans="1:4" ht="16.5" customHeight="1">
      <c r="A6" s="2" t="s">
        <v>74</v>
      </c>
      <c r="B6" s="2" t="s">
        <v>77</v>
      </c>
      <c r="C6" s="27">
        <v>23.22</v>
      </c>
      <c r="D6" s="27">
        <v>8.31</v>
      </c>
    </row>
    <row r="7" spans="1:4" ht="16.5" customHeight="1">
      <c r="A7" s="2" t="s">
        <v>78</v>
      </c>
      <c r="B7" s="2" t="s">
        <v>79</v>
      </c>
      <c r="C7" s="27">
        <v>15.03</v>
      </c>
      <c r="D7" s="27">
        <v>9.86</v>
      </c>
    </row>
    <row r="8" spans="1:4" ht="16.5" customHeight="1">
      <c r="A8" s="2" t="s">
        <v>74</v>
      </c>
      <c r="B8" s="2" t="s">
        <v>80</v>
      </c>
      <c r="C8" s="27">
        <v>15.31</v>
      </c>
      <c r="D8" s="27">
        <v>8.9700000000000006</v>
      </c>
    </row>
    <row r="9" spans="1:4" ht="16.5" customHeight="1">
      <c r="A9" s="2" t="s">
        <v>72</v>
      </c>
      <c r="B9" s="2" t="s">
        <v>81</v>
      </c>
      <c r="C9" s="27">
        <v>27.05</v>
      </c>
      <c r="D9" s="27">
        <v>14.02</v>
      </c>
    </row>
    <row r="11" spans="1:4" ht="16.5" customHeight="1">
      <c r="B11" s="21" t="s">
        <v>55</v>
      </c>
      <c r="C11" s="7" t="s">
        <v>82</v>
      </c>
    </row>
    <row r="12" spans="1:4" ht="16.5" customHeight="1">
      <c r="B12" s="21" t="s">
        <v>74</v>
      </c>
      <c r="C12" s="27">
        <f>DMAX(A2:D9,D2,B11:B12)-DMIN(A2:D9,D2,B11:B12)</f>
        <v>5.01</v>
      </c>
    </row>
  </sheetData>
  <phoneticPr fontId="2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defaultRowHeight="16.5" customHeight="1"/>
  <cols>
    <col min="1" max="16384" width="8.88671875" style="1"/>
  </cols>
  <sheetData>
    <row r="1" spans="1:5" ht="16.5" customHeight="1">
      <c r="A1" s="1" t="s">
        <v>53</v>
      </c>
    </row>
    <row r="2" spans="1:5" ht="16.5" customHeight="1">
      <c r="A2" s="2" t="s">
        <v>54</v>
      </c>
      <c r="B2" s="2" t="s">
        <v>55</v>
      </c>
      <c r="C2" s="2" t="s">
        <v>56</v>
      </c>
      <c r="D2" s="2" t="s">
        <v>5</v>
      </c>
      <c r="E2" s="2" t="s">
        <v>6</v>
      </c>
    </row>
    <row r="3" spans="1:5" ht="16.5" customHeight="1">
      <c r="A3" s="2" t="s">
        <v>57</v>
      </c>
      <c r="B3" s="2" t="s">
        <v>58</v>
      </c>
      <c r="C3" s="2">
        <v>126</v>
      </c>
      <c r="D3" s="2">
        <v>135</v>
      </c>
      <c r="E3" s="2">
        <v>140</v>
      </c>
    </row>
    <row r="4" spans="1:5" ht="16.5" customHeight="1">
      <c r="A4" s="2" t="s">
        <v>59</v>
      </c>
      <c r="B4" s="2" t="s">
        <v>58</v>
      </c>
      <c r="C4" s="2">
        <v>124</v>
      </c>
      <c r="D4" s="2">
        <v>130</v>
      </c>
      <c r="E4" s="2">
        <v>131</v>
      </c>
    </row>
    <row r="5" spans="1:5" ht="16.5" customHeight="1">
      <c r="A5" s="2" t="s">
        <v>60</v>
      </c>
      <c r="B5" s="2" t="s">
        <v>61</v>
      </c>
      <c r="C5" s="2">
        <v>175</v>
      </c>
      <c r="D5" s="2">
        <v>180</v>
      </c>
      <c r="E5" s="2">
        <v>190</v>
      </c>
    </row>
    <row r="6" spans="1:5" ht="16.5" customHeight="1">
      <c r="A6" s="2" t="s">
        <v>62</v>
      </c>
      <c r="B6" s="2" t="s">
        <v>58</v>
      </c>
      <c r="C6" s="2">
        <v>101</v>
      </c>
      <c r="D6" s="2">
        <v>105</v>
      </c>
      <c r="E6" s="2">
        <v>110</v>
      </c>
    </row>
    <row r="7" spans="1:5" ht="16.5" customHeight="1">
      <c r="A7" s="2" t="s">
        <v>63</v>
      </c>
      <c r="B7" s="2" t="s">
        <v>61</v>
      </c>
      <c r="C7" s="2">
        <v>166</v>
      </c>
      <c r="D7" s="2">
        <v>170</v>
      </c>
      <c r="E7" s="2">
        <v>171</v>
      </c>
    </row>
    <row r="8" spans="1:5" ht="16.5" customHeight="1">
      <c r="A8" s="2" t="s">
        <v>64</v>
      </c>
      <c r="B8" s="2" t="s">
        <v>61</v>
      </c>
      <c r="C8" s="2">
        <v>198</v>
      </c>
      <c r="D8" s="2">
        <v>200</v>
      </c>
      <c r="E8" s="2">
        <v>210</v>
      </c>
    </row>
    <row r="9" spans="1:5" ht="16.5" customHeight="1">
      <c r="A9" s="2" t="s">
        <v>65</v>
      </c>
      <c r="B9" s="2" t="s">
        <v>58</v>
      </c>
      <c r="C9" s="2">
        <v>132</v>
      </c>
      <c r="D9" s="2">
        <v>135</v>
      </c>
      <c r="E9" s="2">
        <v>140</v>
      </c>
    </row>
    <row r="10" spans="1:5" ht="16.5" customHeight="1">
      <c r="A10" s="2" t="s">
        <v>66</v>
      </c>
      <c r="B10" s="2" t="s">
        <v>58</v>
      </c>
      <c r="C10" s="2">
        <v>145</v>
      </c>
      <c r="D10" s="2">
        <v>146</v>
      </c>
      <c r="E10" s="2">
        <v>147</v>
      </c>
    </row>
    <row r="11" spans="1:5" ht="16.5" customHeight="1">
      <c r="C11" s="30" t="s">
        <v>67</v>
      </c>
      <c r="D11" s="30"/>
      <c r="E11" s="2"/>
    </row>
  </sheetData>
  <mergeCells count="1">
    <mergeCell ref="C11:D11"/>
  </mergeCells>
  <phoneticPr fontId="2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defaultRowHeight="16.5" customHeight="1"/>
  <cols>
    <col min="1" max="16384" width="8.88671875" style="1"/>
  </cols>
  <sheetData>
    <row r="1" spans="1:5" ht="16.5" customHeight="1">
      <c r="A1" s="1" t="s">
        <v>53</v>
      </c>
    </row>
    <row r="2" spans="1:5" ht="16.5" customHeight="1">
      <c r="A2" s="2" t="s">
        <v>54</v>
      </c>
      <c r="B2" s="2" t="s">
        <v>55</v>
      </c>
      <c r="C2" s="2" t="s">
        <v>56</v>
      </c>
      <c r="D2" s="2" t="s">
        <v>5</v>
      </c>
      <c r="E2" s="2" t="s">
        <v>6</v>
      </c>
    </row>
    <row r="3" spans="1:5" ht="16.5" customHeight="1">
      <c r="A3" s="2" t="s">
        <v>57</v>
      </c>
      <c r="B3" s="2" t="s">
        <v>58</v>
      </c>
      <c r="C3" s="2">
        <v>126</v>
      </c>
      <c r="D3" s="2">
        <v>135</v>
      </c>
      <c r="E3" s="2">
        <v>140</v>
      </c>
    </row>
    <row r="4" spans="1:5" ht="16.5" customHeight="1">
      <c r="A4" s="2" t="s">
        <v>59</v>
      </c>
      <c r="B4" s="2" t="s">
        <v>58</v>
      </c>
      <c r="C4" s="2">
        <v>124</v>
      </c>
      <c r="D4" s="2">
        <v>130</v>
      </c>
      <c r="E4" s="2">
        <v>131</v>
      </c>
    </row>
    <row r="5" spans="1:5" ht="16.5" customHeight="1">
      <c r="A5" s="2" t="s">
        <v>60</v>
      </c>
      <c r="B5" s="2" t="s">
        <v>61</v>
      </c>
      <c r="C5" s="2">
        <v>175</v>
      </c>
      <c r="D5" s="2">
        <v>180</v>
      </c>
      <c r="E5" s="2">
        <v>190</v>
      </c>
    </row>
    <row r="6" spans="1:5" ht="16.5" customHeight="1">
      <c r="A6" s="2" t="s">
        <v>62</v>
      </c>
      <c r="B6" s="2" t="s">
        <v>58</v>
      </c>
      <c r="C6" s="2">
        <v>101</v>
      </c>
      <c r="D6" s="2">
        <v>105</v>
      </c>
      <c r="E6" s="2">
        <v>110</v>
      </c>
    </row>
    <row r="7" spans="1:5" ht="16.5" customHeight="1">
      <c r="A7" s="2" t="s">
        <v>63</v>
      </c>
      <c r="B7" s="2" t="s">
        <v>61</v>
      </c>
      <c r="C7" s="2">
        <v>166</v>
      </c>
      <c r="D7" s="2">
        <v>170</v>
      </c>
      <c r="E7" s="2">
        <v>171</v>
      </c>
    </row>
    <row r="8" spans="1:5" ht="16.5" customHeight="1">
      <c r="A8" s="2" t="s">
        <v>64</v>
      </c>
      <c r="B8" s="2" t="s">
        <v>61</v>
      </c>
      <c r="C8" s="2">
        <v>198</v>
      </c>
      <c r="D8" s="2">
        <v>200</v>
      </c>
      <c r="E8" s="2">
        <v>210</v>
      </c>
    </row>
    <row r="9" spans="1:5" ht="16.5" customHeight="1">
      <c r="A9" s="2" t="s">
        <v>65</v>
      </c>
      <c r="B9" s="2" t="s">
        <v>58</v>
      </c>
      <c r="C9" s="2">
        <v>132</v>
      </c>
      <c r="D9" s="2">
        <v>135</v>
      </c>
      <c r="E9" s="2">
        <v>140</v>
      </c>
    </row>
    <row r="10" spans="1:5" ht="16.5" customHeight="1">
      <c r="A10" s="2" t="s">
        <v>66</v>
      </c>
      <c r="B10" s="2" t="s">
        <v>58</v>
      </c>
      <c r="C10" s="2">
        <v>145</v>
      </c>
      <c r="D10" s="2">
        <v>146</v>
      </c>
      <c r="E10" s="2">
        <v>147</v>
      </c>
    </row>
    <row r="11" spans="1:5" ht="16.5" customHeight="1">
      <c r="C11" s="30" t="s">
        <v>67</v>
      </c>
      <c r="D11" s="30"/>
      <c r="E11" s="2" t="str">
        <f>ROUND(DAVERAGE(A2:E10,E2,B2:B3),0)&amp;"Kg"</f>
        <v>134Kg</v>
      </c>
    </row>
  </sheetData>
  <mergeCells count="1">
    <mergeCell ref="C11:D11"/>
  </mergeCells>
  <phoneticPr fontId="2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dimension ref="A1:D15"/>
  <sheetViews>
    <sheetView workbookViewId="0"/>
  </sheetViews>
  <sheetFormatPr defaultRowHeight="16.5" customHeight="1"/>
  <cols>
    <col min="1" max="16384" width="8.88671875" style="1"/>
  </cols>
  <sheetData>
    <row r="1" spans="1:4" ht="16.5" customHeight="1">
      <c r="A1" s="26" t="s">
        <v>47</v>
      </c>
    </row>
    <row r="2" spans="1:4" ht="16.5" customHeight="1">
      <c r="A2" s="6" t="s">
        <v>48</v>
      </c>
      <c r="B2" s="2" t="s">
        <v>49</v>
      </c>
      <c r="C2" s="2" t="s">
        <v>50</v>
      </c>
      <c r="D2" s="7" t="s">
        <v>51</v>
      </c>
    </row>
    <row r="3" spans="1:4" ht="16.5" customHeight="1">
      <c r="A3" s="2" t="s">
        <v>52</v>
      </c>
      <c r="B3" s="2" t="s">
        <v>0</v>
      </c>
      <c r="C3" s="27">
        <v>79.599999999999994</v>
      </c>
      <c r="D3" s="2"/>
    </row>
    <row r="4" spans="1:4" ht="16.5" customHeight="1">
      <c r="A4" s="2" t="s">
        <v>39</v>
      </c>
      <c r="B4" s="2" t="s">
        <v>1</v>
      </c>
      <c r="C4" s="27">
        <v>85.1</v>
      </c>
      <c r="D4" s="2"/>
    </row>
    <row r="5" spans="1:4" ht="16.5" customHeight="1">
      <c r="A5" s="2" t="s">
        <v>40</v>
      </c>
      <c r="B5" s="2" t="s">
        <v>2</v>
      </c>
      <c r="C5" s="27">
        <v>56.2</v>
      </c>
      <c r="D5" s="2"/>
    </row>
    <row r="6" spans="1:4" ht="16.5" customHeight="1">
      <c r="A6" s="2" t="s">
        <v>41</v>
      </c>
      <c r="B6" s="2" t="s">
        <v>3</v>
      </c>
      <c r="C6" s="27">
        <v>22.9</v>
      </c>
      <c r="D6" s="2"/>
    </row>
    <row r="7" spans="1:4" ht="16.5" customHeight="1">
      <c r="A7" s="2" t="s">
        <v>42</v>
      </c>
      <c r="B7" s="2" t="s">
        <v>4</v>
      </c>
      <c r="C7" s="27">
        <v>90.6</v>
      </c>
      <c r="D7" s="2"/>
    </row>
    <row r="9" spans="1:4" ht="16.5" customHeight="1">
      <c r="A9" s="28" t="s">
        <v>43</v>
      </c>
      <c r="B9" s="29"/>
      <c r="C9" s="23" t="s">
        <v>44</v>
      </c>
    </row>
    <row r="10" spans="1:4" ht="16.5" customHeight="1">
      <c r="A10" s="2" t="s">
        <v>45</v>
      </c>
      <c r="B10" s="2" t="s">
        <v>46</v>
      </c>
      <c r="C10" s="25"/>
    </row>
    <row r="11" spans="1:4" ht="16.5" customHeight="1">
      <c r="A11" s="2">
        <v>0</v>
      </c>
      <c r="B11" s="2">
        <v>20</v>
      </c>
      <c r="C11" s="2">
        <v>1</v>
      </c>
    </row>
    <row r="12" spans="1:4" ht="16.5" customHeight="1">
      <c r="A12" s="2">
        <v>21</v>
      </c>
      <c r="B12" s="2">
        <v>40</v>
      </c>
      <c r="C12" s="2">
        <v>2</v>
      </c>
    </row>
    <row r="13" spans="1:4" ht="16.5" customHeight="1">
      <c r="A13" s="2">
        <v>41</v>
      </c>
      <c r="B13" s="2">
        <v>60</v>
      </c>
      <c r="C13" s="2">
        <v>3</v>
      </c>
    </row>
    <row r="14" spans="1:4" ht="16.5" customHeight="1">
      <c r="A14" s="2">
        <v>61</v>
      </c>
      <c r="B14" s="2">
        <v>80</v>
      </c>
      <c r="C14" s="2">
        <v>4</v>
      </c>
    </row>
    <row r="15" spans="1:4" ht="16.5" customHeight="1">
      <c r="A15" s="2">
        <v>81</v>
      </c>
      <c r="B15" s="2">
        <v>100</v>
      </c>
      <c r="C15" s="2">
        <v>5</v>
      </c>
    </row>
  </sheetData>
  <mergeCells count="2">
    <mergeCell ref="A9:B9"/>
    <mergeCell ref="C9:C10"/>
  </mergeCells>
  <phoneticPr fontId="2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dimension ref="A1:D15"/>
  <sheetViews>
    <sheetView workbookViewId="0"/>
  </sheetViews>
  <sheetFormatPr defaultRowHeight="16.5" customHeight="1"/>
  <cols>
    <col min="1" max="16384" width="8.88671875" style="1"/>
  </cols>
  <sheetData>
    <row r="1" spans="1:4" ht="16.5" customHeight="1">
      <c r="A1" s="26" t="s">
        <v>225</v>
      </c>
    </row>
    <row r="2" spans="1:4" ht="16.5" customHeight="1">
      <c r="A2" s="6" t="s">
        <v>226</v>
      </c>
      <c r="B2" s="2" t="s">
        <v>227</v>
      </c>
      <c r="C2" s="2" t="s">
        <v>228</v>
      </c>
      <c r="D2" s="7" t="s">
        <v>229</v>
      </c>
    </row>
    <row r="3" spans="1:4" ht="16.5" customHeight="1">
      <c r="A3" s="2" t="s">
        <v>230</v>
      </c>
      <c r="B3" s="2" t="s">
        <v>0</v>
      </c>
      <c r="C3" s="27">
        <v>79.599999999999994</v>
      </c>
      <c r="D3" s="2" t="str">
        <f>VLOOKUP(C3,$A$11:$C$15,3)&amp;"등급"</f>
        <v>4등급</v>
      </c>
    </row>
    <row r="4" spans="1:4" ht="16.5" customHeight="1">
      <c r="A4" s="2" t="s">
        <v>39</v>
      </c>
      <c r="B4" s="2" t="s">
        <v>1</v>
      </c>
      <c r="C4" s="27">
        <v>85.1</v>
      </c>
      <c r="D4" s="2" t="str">
        <f>VLOOKUP(C4,$A$11:$C$15,3)&amp;"등급"</f>
        <v>5등급</v>
      </c>
    </row>
    <row r="5" spans="1:4" ht="16.5" customHeight="1">
      <c r="A5" s="2" t="s">
        <v>40</v>
      </c>
      <c r="B5" s="2" t="s">
        <v>2</v>
      </c>
      <c r="C5" s="27">
        <v>56.2</v>
      </c>
      <c r="D5" s="2" t="str">
        <f>VLOOKUP(C5,$A$11:$C$15,3)&amp;"등급"</f>
        <v>3등급</v>
      </c>
    </row>
    <row r="6" spans="1:4" ht="16.5" customHeight="1">
      <c r="A6" s="2" t="s">
        <v>41</v>
      </c>
      <c r="B6" s="2" t="s">
        <v>3</v>
      </c>
      <c r="C6" s="27">
        <v>22.9</v>
      </c>
      <c r="D6" s="2" t="str">
        <f>VLOOKUP(C6,$A$11:$C$15,3)&amp;"등급"</f>
        <v>2등급</v>
      </c>
    </row>
    <row r="7" spans="1:4" ht="16.5" customHeight="1">
      <c r="A7" s="2" t="s">
        <v>42</v>
      </c>
      <c r="B7" s="2" t="s">
        <v>4</v>
      </c>
      <c r="C7" s="27">
        <v>90.6</v>
      </c>
      <c r="D7" s="2" t="str">
        <f>VLOOKUP(C7,$A$11:$C$15,3)&amp;"등급"</f>
        <v>5등급</v>
      </c>
    </row>
    <row r="9" spans="1:4" ht="16.5" customHeight="1">
      <c r="A9" s="28" t="s">
        <v>43</v>
      </c>
      <c r="B9" s="29"/>
      <c r="C9" s="23" t="s">
        <v>44</v>
      </c>
    </row>
    <row r="10" spans="1:4" ht="16.5" customHeight="1">
      <c r="A10" s="2" t="s">
        <v>45</v>
      </c>
      <c r="B10" s="2" t="s">
        <v>46</v>
      </c>
      <c r="C10" s="25"/>
    </row>
    <row r="11" spans="1:4" ht="16.5" customHeight="1">
      <c r="A11" s="2">
        <v>0</v>
      </c>
      <c r="B11" s="2">
        <v>20</v>
      </c>
      <c r="C11" s="2">
        <v>1</v>
      </c>
    </row>
    <row r="12" spans="1:4" ht="16.5" customHeight="1">
      <c r="A12" s="2">
        <v>21</v>
      </c>
      <c r="B12" s="2">
        <v>40</v>
      </c>
      <c r="C12" s="2">
        <v>2</v>
      </c>
    </row>
    <row r="13" spans="1:4" ht="16.5" customHeight="1">
      <c r="A13" s="2">
        <v>41</v>
      </c>
      <c r="B13" s="2">
        <v>60</v>
      </c>
      <c r="C13" s="2">
        <v>3</v>
      </c>
    </row>
    <row r="14" spans="1:4" ht="16.5" customHeight="1">
      <c r="A14" s="2">
        <v>61</v>
      </c>
      <c r="B14" s="2">
        <v>80</v>
      </c>
      <c r="C14" s="2">
        <v>4</v>
      </c>
    </row>
    <row r="15" spans="1:4" ht="16.5" customHeight="1">
      <c r="A15" s="2">
        <v>81</v>
      </c>
      <c r="B15" s="2">
        <v>100</v>
      </c>
      <c r="C15" s="2">
        <v>5</v>
      </c>
    </row>
  </sheetData>
  <mergeCells count="2">
    <mergeCell ref="A9:B9"/>
    <mergeCell ref="C9:C10"/>
  </mergeCells>
  <phoneticPr fontId="2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dimension ref="A1:E15"/>
  <sheetViews>
    <sheetView workbookViewId="0"/>
  </sheetViews>
  <sheetFormatPr defaultRowHeight="16.5" customHeight="1"/>
  <cols>
    <col min="1" max="1" width="12.33203125" style="1" customWidth="1"/>
    <col min="2" max="2" width="8.88671875" style="1"/>
    <col min="3" max="3" width="9.88671875" style="1" bestFit="1" customWidth="1"/>
    <col min="4" max="16384" width="8.88671875" style="1"/>
  </cols>
  <sheetData>
    <row r="1" spans="1:5" ht="16.5" customHeight="1">
      <c r="A1" s="1" t="s">
        <v>210</v>
      </c>
    </row>
    <row r="2" spans="1:5" ht="16.5" customHeight="1">
      <c r="A2" s="2"/>
      <c r="B2" s="2" t="s">
        <v>211</v>
      </c>
      <c r="C2" s="2" t="s">
        <v>212</v>
      </c>
      <c r="D2" s="2" t="s">
        <v>213</v>
      </c>
      <c r="E2" s="2" t="s">
        <v>214</v>
      </c>
    </row>
    <row r="3" spans="1:5" ht="16.5" customHeight="1">
      <c r="A3" s="2" t="s">
        <v>215</v>
      </c>
      <c r="B3" s="5">
        <v>25454</v>
      </c>
      <c r="C3" s="5">
        <v>28954</v>
      </c>
      <c r="D3" s="5">
        <v>31232</v>
      </c>
      <c r="E3" s="5">
        <v>39787</v>
      </c>
    </row>
    <row r="4" spans="1:5" ht="16.5" customHeight="1">
      <c r="A4" s="2" t="s">
        <v>216</v>
      </c>
      <c r="B4" s="5">
        <v>2511</v>
      </c>
      <c r="C4" s="5">
        <v>2699</v>
      </c>
      <c r="D4" s="5">
        <v>2898</v>
      </c>
      <c r="E4" s="5">
        <v>3011</v>
      </c>
    </row>
    <row r="5" spans="1:5" ht="16.5" customHeight="1">
      <c r="A5" s="2" t="s">
        <v>217</v>
      </c>
      <c r="B5" s="5">
        <v>950</v>
      </c>
      <c r="C5" s="5">
        <v>950</v>
      </c>
      <c r="D5" s="5">
        <v>950</v>
      </c>
      <c r="E5" s="5">
        <v>950</v>
      </c>
    </row>
    <row r="6" spans="1:5" ht="16.5" customHeight="1">
      <c r="A6" s="2" t="s">
        <v>218</v>
      </c>
      <c r="B6" s="5">
        <v>3600</v>
      </c>
      <c r="C6" s="5">
        <v>4200</v>
      </c>
      <c r="D6" s="5">
        <v>4900</v>
      </c>
      <c r="E6" s="5">
        <v>5600</v>
      </c>
    </row>
    <row r="7" spans="1:5" ht="16.5" customHeight="1">
      <c r="A7" s="2" t="s">
        <v>219</v>
      </c>
      <c r="B7" s="5">
        <v>2500</v>
      </c>
      <c r="C7" s="5">
        <v>2500</v>
      </c>
      <c r="D7" s="5">
        <v>2500</v>
      </c>
      <c r="E7" s="5">
        <v>2500</v>
      </c>
    </row>
    <row r="9" spans="1:5" ht="16.5" customHeight="1">
      <c r="C9" s="2" t="s">
        <v>213</v>
      </c>
      <c r="D9" s="20" t="s">
        <v>220</v>
      </c>
    </row>
    <row r="10" spans="1:5" ht="16.5" customHeight="1">
      <c r="C10" s="2" t="s">
        <v>216</v>
      </c>
      <c r="D10" s="6"/>
    </row>
    <row r="11" spans="1:5" ht="16.5" customHeight="1">
      <c r="C11" s="2" t="s">
        <v>215</v>
      </c>
      <c r="D11" s="6"/>
    </row>
    <row r="12" spans="1:5" ht="16.5" customHeight="1">
      <c r="C12" s="21"/>
      <c r="D12" s="22"/>
    </row>
    <row r="14" spans="1:5" ht="16.5" customHeight="1">
      <c r="A14" s="23" t="s">
        <v>220</v>
      </c>
      <c r="B14" s="24">
        <v>0</v>
      </c>
      <c r="C14" s="24">
        <v>2000</v>
      </c>
      <c r="D14" s="24">
        <v>8000</v>
      </c>
      <c r="E14" s="24">
        <v>10000</v>
      </c>
    </row>
    <row r="15" spans="1:5" ht="16.5" customHeight="1">
      <c r="A15" s="25"/>
      <c r="B15" s="2" t="s">
        <v>221</v>
      </c>
      <c r="C15" s="2" t="s">
        <v>222</v>
      </c>
      <c r="D15" s="2" t="s">
        <v>223</v>
      </c>
      <c r="E15" s="2" t="s">
        <v>224</v>
      </c>
    </row>
  </sheetData>
  <mergeCells count="1">
    <mergeCell ref="A14:A15"/>
  </mergeCells>
  <phoneticPr fontId="2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dimension ref="A1:E15"/>
  <sheetViews>
    <sheetView workbookViewId="0"/>
  </sheetViews>
  <sheetFormatPr defaultRowHeight="16.5" customHeight="1"/>
  <cols>
    <col min="1" max="1" width="12.33203125" style="1" customWidth="1"/>
    <col min="2" max="2" width="8.88671875" style="1"/>
    <col min="3" max="3" width="9.88671875" style="1" bestFit="1" customWidth="1"/>
    <col min="4" max="16384" width="8.88671875" style="1"/>
  </cols>
  <sheetData>
    <row r="1" spans="1:5" ht="16.5" customHeight="1">
      <c r="A1" s="1" t="s">
        <v>210</v>
      </c>
    </row>
    <row r="2" spans="1:5" ht="16.5" customHeight="1">
      <c r="A2" s="2"/>
      <c r="B2" s="2" t="s">
        <v>211</v>
      </c>
      <c r="C2" s="2" t="s">
        <v>212</v>
      </c>
      <c r="D2" s="2" t="s">
        <v>213</v>
      </c>
      <c r="E2" s="2" t="s">
        <v>214</v>
      </c>
    </row>
    <row r="3" spans="1:5" ht="16.5" customHeight="1">
      <c r="A3" s="2" t="s">
        <v>215</v>
      </c>
      <c r="B3" s="5">
        <v>25454</v>
      </c>
      <c r="C3" s="5">
        <v>28954</v>
      </c>
      <c r="D3" s="5">
        <v>31232</v>
      </c>
      <c r="E3" s="5">
        <v>39787</v>
      </c>
    </row>
    <row r="4" spans="1:5" ht="16.5" customHeight="1">
      <c r="A4" s="2" t="s">
        <v>216</v>
      </c>
      <c r="B4" s="5">
        <v>2511</v>
      </c>
      <c r="C4" s="5">
        <v>2699</v>
      </c>
      <c r="D4" s="5">
        <v>2898</v>
      </c>
      <c r="E4" s="5">
        <v>3011</v>
      </c>
    </row>
    <row r="5" spans="1:5" ht="16.5" customHeight="1">
      <c r="A5" s="2" t="s">
        <v>217</v>
      </c>
      <c r="B5" s="5">
        <v>950</v>
      </c>
      <c r="C5" s="5">
        <v>950</v>
      </c>
      <c r="D5" s="5">
        <v>950</v>
      </c>
      <c r="E5" s="5">
        <v>950</v>
      </c>
    </row>
    <row r="6" spans="1:5" ht="16.5" customHeight="1">
      <c r="A6" s="2" t="s">
        <v>218</v>
      </c>
      <c r="B6" s="5">
        <v>3600</v>
      </c>
      <c r="C6" s="5">
        <v>4200</v>
      </c>
      <c r="D6" s="5">
        <v>4900</v>
      </c>
      <c r="E6" s="5">
        <v>5600</v>
      </c>
    </row>
    <row r="7" spans="1:5" ht="16.5" customHeight="1">
      <c r="A7" s="2" t="s">
        <v>219</v>
      </c>
      <c r="B7" s="5">
        <v>2500</v>
      </c>
      <c r="C7" s="5">
        <v>2500</v>
      </c>
      <c r="D7" s="5">
        <v>2500</v>
      </c>
      <c r="E7" s="5">
        <v>2500</v>
      </c>
    </row>
    <row r="9" spans="1:5" ht="16.5" customHeight="1">
      <c r="C9" s="2" t="s">
        <v>213</v>
      </c>
      <c r="D9" s="20" t="s">
        <v>220</v>
      </c>
    </row>
    <row r="10" spans="1:5" ht="16.5" customHeight="1">
      <c r="C10" s="2" t="s">
        <v>216</v>
      </c>
      <c r="D10" s="6" t="str">
        <f>HLOOKUP(VLOOKUP(C10,$A$3:$E$7,4,0),$B$14:$E$15,2)</f>
        <v>중</v>
      </c>
    </row>
    <row r="11" spans="1:5" ht="16.5" customHeight="1">
      <c r="C11" s="2" t="s">
        <v>215</v>
      </c>
      <c r="D11" s="6" t="str">
        <f>HLOOKUP(VLOOKUP(C11,$A$2:$E$7,4,0),$B$14:$E$15,2)</f>
        <v>최고</v>
      </c>
    </row>
    <row r="12" spans="1:5" ht="16.5" customHeight="1">
      <c r="C12" s="21"/>
      <c r="D12" s="22"/>
    </row>
    <row r="14" spans="1:5" ht="16.5" customHeight="1">
      <c r="A14" s="23" t="s">
        <v>220</v>
      </c>
      <c r="B14" s="24">
        <v>0</v>
      </c>
      <c r="C14" s="24">
        <v>2000</v>
      </c>
      <c r="D14" s="24">
        <v>8000</v>
      </c>
      <c r="E14" s="24">
        <v>10000</v>
      </c>
    </row>
    <row r="15" spans="1:5" ht="16.5" customHeight="1">
      <c r="A15" s="25"/>
      <c r="B15" s="2" t="s">
        <v>221</v>
      </c>
      <c r="C15" s="2" t="s">
        <v>222</v>
      </c>
      <c r="D15" s="2" t="s">
        <v>223</v>
      </c>
      <c r="E15" s="2" t="s">
        <v>224</v>
      </c>
    </row>
  </sheetData>
  <mergeCells count="1">
    <mergeCell ref="A14:A15"/>
  </mergeCells>
  <phoneticPr fontId="2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dimension ref="A1:D13"/>
  <sheetViews>
    <sheetView workbookViewId="0"/>
  </sheetViews>
  <sheetFormatPr defaultRowHeight="16.5" customHeight="1"/>
  <cols>
    <col min="1" max="2" width="8.88671875" style="1"/>
    <col min="3" max="3" width="11.5546875" style="1" bestFit="1" customWidth="1"/>
    <col min="4" max="4" width="9.88671875" style="1" bestFit="1" customWidth="1"/>
    <col min="5" max="16384" width="8.88671875" style="1"/>
  </cols>
  <sheetData>
    <row r="1" spans="1:4" ht="16.5" customHeight="1">
      <c r="D1" s="10"/>
    </row>
    <row r="2" spans="1:4" ht="16.5" customHeight="1">
      <c r="A2" s="11" t="s">
        <v>191</v>
      </c>
      <c r="B2" s="11" t="s">
        <v>192</v>
      </c>
      <c r="C2" s="11" t="s">
        <v>193</v>
      </c>
      <c r="D2" s="12" t="s">
        <v>194</v>
      </c>
    </row>
    <row r="3" spans="1:4" ht="16.5" customHeight="1">
      <c r="A3" s="11" t="s">
        <v>195</v>
      </c>
      <c r="B3" s="11" t="s">
        <v>196</v>
      </c>
      <c r="C3" s="5">
        <v>3000000</v>
      </c>
      <c r="D3" s="13"/>
    </row>
    <row r="4" spans="1:4" ht="16.5" customHeight="1">
      <c r="A4" s="11" t="s">
        <v>197</v>
      </c>
      <c r="B4" s="11" t="s">
        <v>198</v>
      </c>
      <c r="C4" s="5">
        <v>1500000</v>
      </c>
      <c r="D4" s="13"/>
    </row>
    <row r="5" spans="1:4" ht="16.5" customHeight="1">
      <c r="A5" s="11" t="s">
        <v>199</v>
      </c>
      <c r="B5" s="11" t="s">
        <v>196</v>
      </c>
      <c r="C5" s="5">
        <v>2000000</v>
      </c>
      <c r="D5" s="13"/>
    </row>
    <row r="6" spans="1:4" ht="16.5" customHeight="1">
      <c r="A6" s="11" t="s">
        <v>200</v>
      </c>
      <c r="B6" s="11" t="s">
        <v>198</v>
      </c>
      <c r="C6" s="5">
        <v>3000000</v>
      </c>
      <c r="D6" s="13"/>
    </row>
    <row r="7" spans="1:4" ht="16.5" customHeight="1">
      <c r="A7" s="11" t="s">
        <v>201</v>
      </c>
      <c r="B7" s="11" t="s">
        <v>202</v>
      </c>
      <c r="C7" s="5">
        <v>1000000</v>
      </c>
      <c r="D7" s="13"/>
    </row>
    <row r="8" spans="1:4" ht="16.5" customHeight="1">
      <c r="A8" s="11" t="s">
        <v>203</v>
      </c>
      <c r="B8" s="11" t="s">
        <v>196</v>
      </c>
      <c r="C8" s="5">
        <v>2500000</v>
      </c>
      <c r="D8" s="13"/>
    </row>
    <row r="9" spans="1:4" ht="16.5" customHeight="1">
      <c r="A9" s="11" t="s">
        <v>204</v>
      </c>
      <c r="B9" s="11" t="s">
        <v>202</v>
      </c>
      <c r="C9" s="5">
        <v>3000000</v>
      </c>
      <c r="D9" s="13"/>
    </row>
    <row r="10" spans="1:4" ht="16.5" customHeight="1">
      <c r="A10" s="14"/>
      <c r="B10" s="14"/>
      <c r="C10" s="15"/>
      <c r="D10" s="14"/>
    </row>
    <row r="11" spans="1:4" ht="16.5" customHeight="1">
      <c r="A11" s="16" t="s">
        <v>205</v>
      </c>
      <c r="B11" s="17"/>
      <c r="C11" s="17"/>
      <c r="D11" s="18"/>
    </row>
    <row r="12" spans="1:4" ht="16.5" customHeight="1">
      <c r="A12" s="2" t="s">
        <v>192</v>
      </c>
      <c r="B12" s="2" t="s">
        <v>206</v>
      </c>
      <c r="C12" s="6" t="s">
        <v>207</v>
      </c>
      <c r="D12" s="6" t="s">
        <v>208</v>
      </c>
    </row>
    <row r="13" spans="1:4" ht="16.5" customHeight="1">
      <c r="A13" s="2" t="s">
        <v>209</v>
      </c>
      <c r="B13" s="19">
        <v>7.4999999999999997E-2</v>
      </c>
      <c r="C13" s="19">
        <v>0.187</v>
      </c>
      <c r="D13" s="19">
        <v>3.6999999999999998E-2</v>
      </c>
    </row>
  </sheetData>
  <mergeCells count="1">
    <mergeCell ref="A11:D11"/>
  </mergeCells>
  <phoneticPr fontId="2" type="noConversion"/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dimension ref="A1:D13"/>
  <sheetViews>
    <sheetView workbookViewId="0"/>
  </sheetViews>
  <sheetFormatPr defaultRowHeight="16.5" customHeight="1"/>
  <cols>
    <col min="1" max="2" width="8.88671875" style="1"/>
    <col min="3" max="3" width="11.5546875" style="1" bestFit="1" customWidth="1"/>
    <col min="4" max="4" width="9.88671875" style="1" bestFit="1" customWidth="1"/>
    <col min="5" max="16384" width="8.88671875" style="1"/>
  </cols>
  <sheetData>
    <row r="1" spans="1:4" ht="16.5" customHeight="1">
      <c r="D1" s="10"/>
    </row>
    <row r="2" spans="1:4" ht="16.5" customHeight="1">
      <c r="A2" s="11" t="s">
        <v>191</v>
      </c>
      <c r="B2" s="11" t="s">
        <v>192</v>
      </c>
      <c r="C2" s="11" t="s">
        <v>193</v>
      </c>
      <c r="D2" s="12" t="s">
        <v>194</v>
      </c>
    </row>
    <row r="3" spans="1:4" ht="16.5" customHeight="1">
      <c r="A3" s="11" t="s">
        <v>195</v>
      </c>
      <c r="B3" s="11" t="s">
        <v>196</v>
      </c>
      <c r="C3" s="5">
        <v>3000000</v>
      </c>
      <c r="D3" s="13">
        <f t="shared" ref="D3:D9" si="0">C3*HLOOKUP(LEFT(B3,2),$B$12:$D$13,2,0)</f>
        <v>561000</v>
      </c>
    </row>
    <row r="4" spans="1:4" ht="16.5" customHeight="1">
      <c r="A4" s="11" t="s">
        <v>197</v>
      </c>
      <c r="B4" s="11" t="s">
        <v>198</v>
      </c>
      <c r="C4" s="5">
        <v>1500000</v>
      </c>
      <c r="D4" s="13">
        <f t="shared" si="0"/>
        <v>112500</v>
      </c>
    </row>
    <row r="5" spans="1:4" ht="16.5" customHeight="1">
      <c r="A5" s="11" t="s">
        <v>199</v>
      </c>
      <c r="B5" s="11" t="s">
        <v>196</v>
      </c>
      <c r="C5" s="5">
        <v>2000000</v>
      </c>
      <c r="D5" s="13">
        <f t="shared" si="0"/>
        <v>374000</v>
      </c>
    </row>
    <row r="6" spans="1:4" ht="16.5" customHeight="1">
      <c r="A6" s="11" t="s">
        <v>200</v>
      </c>
      <c r="B6" s="11" t="s">
        <v>198</v>
      </c>
      <c r="C6" s="5">
        <v>3000000</v>
      </c>
      <c r="D6" s="13">
        <f t="shared" si="0"/>
        <v>225000</v>
      </c>
    </row>
    <row r="7" spans="1:4" ht="16.5" customHeight="1">
      <c r="A7" s="11" t="s">
        <v>201</v>
      </c>
      <c r="B7" s="11" t="s">
        <v>202</v>
      </c>
      <c r="C7" s="5">
        <v>1000000</v>
      </c>
      <c r="D7" s="13">
        <f t="shared" si="0"/>
        <v>37000</v>
      </c>
    </row>
    <row r="8" spans="1:4" ht="16.5" customHeight="1">
      <c r="A8" s="11" t="s">
        <v>203</v>
      </c>
      <c r="B8" s="11" t="s">
        <v>196</v>
      </c>
      <c r="C8" s="5">
        <v>2500000</v>
      </c>
      <c r="D8" s="13">
        <f t="shared" si="0"/>
        <v>467500</v>
      </c>
    </row>
    <row r="9" spans="1:4" ht="16.5" customHeight="1">
      <c r="A9" s="11" t="s">
        <v>204</v>
      </c>
      <c r="B9" s="11" t="s">
        <v>202</v>
      </c>
      <c r="C9" s="5">
        <v>3000000</v>
      </c>
      <c r="D9" s="13">
        <f t="shared" si="0"/>
        <v>111000</v>
      </c>
    </row>
    <row r="10" spans="1:4" ht="16.5" customHeight="1">
      <c r="A10" s="14"/>
      <c r="B10" s="14"/>
      <c r="C10" s="15"/>
      <c r="D10" s="14"/>
    </row>
    <row r="11" spans="1:4" ht="16.5" customHeight="1">
      <c r="A11" s="16" t="s">
        <v>205</v>
      </c>
      <c r="B11" s="17"/>
      <c r="C11" s="17"/>
      <c r="D11" s="18"/>
    </row>
    <row r="12" spans="1:4" ht="16.5" customHeight="1">
      <c r="A12" s="2" t="s">
        <v>192</v>
      </c>
      <c r="B12" s="2" t="s">
        <v>206</v>
      </c>
      <c r="C12" s="6" t="s">
        <v>207</v>
      </c>
      <c r="D12" s="6" t="s">
        <v>208</v>
      </c>
    </row>
    <row r="13" spans="1:4" ht="16.5" customHeight="1">
      <c r="A13" s="2" t="s">
        <v>209</v>
      </c>
      <c r="B13" s="19">
        <v>7.4999999999999997E-2</v>
      </c>
      <c r="C13" s="19">
        <v>0.187</v>
      </c>
      <c r="D13" s="19">
        <v>3.6999999999999998E-2</v>
      </c>
    </row>
  </sheetData>
  <mergeCells count="1">
    <mergeCell ref="A11:D11"/>
  </mergeCells>
  <phoneticPr fontId="2" type="noConversion"/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dimension ref="A1:E12"/>
  <sheetViews>
    <sheetView workbookViewId="0"/>
  </sheetViews>
  <sheetFormatPr defaultRowHeight="16.5" customHeight="1"/>
  <cols>
    <col min="1" max="16384" width="8.88671875" style="1"/>
  </cols>
  <sheetData>
    <row r="1" spans="1:5" ht="16.5" customHeight="1">
      <c r="A1" s="1" t="s">
        <v>28</v>
      </c>
    </row>
    <row r="2" spans="1:5" ht="16.5" customHeight="1">
      <c r="A2" s="2" t="s">
        <v>29</v>
      </c>
      <c r="B2" s="6" t="s">
        <v>30</v>
      </c>
      <c r="C2" s="6" t="s">
        <v>31</v>
      </c>
      <c r="D2" s="6" t="s">
        <v>32</v>
      </c>
      <c r="E2" s="7" t="s">
        <v>33</v>
      </c>
    </row>
    <row r="3" spans="1:5" ht="16.5" customHeight="1">
      <c r="A3" s="2" t="s">
        <v>34</v>
      </c>
      <c r="B3" s="5">
        <v>30000</v>
      </c>
      <c r="C3" s="8">
        <v>42015</v>
      </c>
      <c r="D3" s="8">
        <v>42272</v>
      </c>
      <c r="E3" s="9"/>
    </row>
    <row r="4" spans="1:5" ht="16.5" customHeight="1">
      <c r="A4" s="2" t="s">
        <v>35</v>
      </c>
      <c r="B4" s="5">
        <v>50000</v>
      </c>
      <c r="C4" s="8">
        <v>42078</v>
      </c>
      <c r="D4" s="8">
        <v>42351</v>
      </c>
      <c r="E4" s="9"/>
    </row>
    <row r="5" spans="1:5" ht="16.5" customHeight="1">
      <c r="A5" s="2" t="s">
        <v>36</v>
      </c>
      <c r="B5" s="5">
        <v>20000</v>
      </c>
      <c r="C5" s="8">
        <v>42060</v>
      </c>
      <c r="D5" s="8">
        <v>42145</v>
      </c>
      <c r="E5" s="9"/>
    </row>
    <row r="6" spans="1:5" ht="16.5" customHeight="1">
      <c r="A6" s="2" t="s">
        <v>37</v>
      </c>
      <c r="B6" s="5">
        <v>30000</v>
      </c>
      <c r="C6" s="8">
        <v>42102</v>
      </c>
      <c r="D6" s="8">
        <v>42230</v>
      </c>
      <c r="E6" s="9"/>
    </row>
    <row r="7" spans="1:5" ht="16.5" customHeight="1">
      <c r="A7" s="2" t="s">
        <v>38</v>
      </c>
      <c r="B7" s="5">
        <v>30000</v>
      </c>
      <c r="C7" s="8">
        <v>42008</v>
      </c>
      <c r="D7" s="8">
        <v>42039</v>
      </c>
      <c r="E7" s="9"/>
    </row>
    <row r="8" spans="1:5" ht="16.5" customHeight="1">
      <c r="A8" s="2" t="s">
        <v>186</v>
      </c>
      <c r="B8" s="5">
        <v>20000</v>
      </c>
      <c r="C8" s="8">
        <v>42074</v>
      </c>
      <c r="D8" s="8">
        <v>42266</v>
      </c>
      <c r="E8" s="9"/>
    </row>
    <row r="9" spans="1:5" ht="16.5" customHeight="1">
      <c r="A9" s="2" t="s">
        <v>187</v>
      </c>
      <c r="B9" s="5">
        <v>50000</v>
      </c>
      <c r="C9" s="8">
        <v>42149</v>
      </c>
      <c r="D9" s="8">
        <v>42338</v>
      </c>
      <c r="E9" s="9"/>
    </row>
    <row r="10" spans="1:5" ht="16.5" customHeight="1">
      <c r="A10" s="2" t="s">
        <v>188</v>
      </c>
      <c r="B10" s="5">
        <v>50000</v>
      </c>
      <c r="C10" s="8">
        <v>42048</v>
      </c>
      <c r="D10" s="8">
        <v>42362</v>
      </c>
      <c r="E10" s="9"/>
    </row>
    <row r="11" spans="1:5" ht="16.5" customHeight="1">
      <c r="A11" s="2" t="s">
        <v>189</v>
      </c>
      <c r="B11" s="5">
        <v>20000</v>
      </c>
      <c r="C11" s="8">
        <v>42117</v>
      </c>
      <c r="D11" s="8">
        <v>42168</v>
      </c>
      <c r="E11" s="9"/>
    </row>
    <row r="12" spans="1:5" ht="16.5" customHeight="1">
      <c r="A12" s="2" t="s">
        <v>190</v>
      </c>
      <c r="B12" s="5">
        <v>30000</v>
      </c>
      <c r="C12" s="8">
        <v>42029</v>
      </c>
      <c r="D12" s="8">
        <v>42207</v>
      </c>
      <c r="E12" s="9"/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6.5" customHeight="1"/>
  <cols>
    <col min="1" max="1" width="8.88671875" style="1"/>
    <col min="2" max="2" width="9.88671875" style="1" bestFit="1" customWidth="1"/>
    <col min="3" max="3" width="11.6640625" style="1" bestFit="1" customWidth="1"/>
    <col min="4" max="16384" width="8.88671875" style="1"/>
  </cols>
  <sheetData>
    <row r="1" spans="1:4" ht="16.5" customHeight="1">
      <c r="A1" s="34" t="s">
        <v>163</v>
      </c>
    </row>
    <row r="2" spans="1:4" ht="16.5" customHeight="1">
      <c r="A2" s="2" t="s">
        <v>164</v>
      </c>
      <c r="B2" s="2" t="s">
        <v>165</v>
      </c>
      <c r="C2" s="2" t="s">
        <v>166</v>
      </c>
      <c r="D2" s="50" t="s">
        <v>167</v>
      </c>
    </row>
    <row r="3" spans="1:4" ht="16.5" customHeight="1">
      <c r="A3" s="2" t="s">
        <v>168</v>
      </c>
      <c r="B3" s="2">
        <v>77</v>
      </c>
      <c r="C3" s="2">
        <v>82</v>
      </c>
      <c r="D3" s="2"/>
    </row>
    <row r="4" spans="1:4" ht="16.5" customHeight="1">
      <c r="A4" s="2" t="s">
        <v>169</v>
      </c>
      <c r="B4" s="2">
        <v>45</v>
      </c>
      <c r="C4" s="2">
        <v>70</v>
      </c>
      <c r="D4" s="2"/>
    </row>
    <row r="5" spans="1:4" ht="16.5" customHeight="1">
      <c r="A5" s="2" t="s">
        <v>170</v>
      </c>
      <c r="B5" s="2">
        <v>35</v>
      </c>
      <c r="C5" s="2">
        <v>68</v>
      </c>
      <c r="D5" s="2"/>
    </row>
    <row r="6" spans="1:4" ht="16.5" customHeight="1">
      <c r="A6" s="2" t="s">
        <v>171</v>
      </c>
      <c r="B6" s="2">
        <v>79</v>
      </c>
      <c r="C6" s="2">
        <v>89</v>
      </c>
      <c r="D6" s="2"/>
    </row>
    <row r="7" spans="1:4" ht="16.5" customHeight="1">
      <c r="A7" s="2" t="s">
        <v>172</v>
      </c>
      <c r="B7" s="2">
        <v>87</v>
      </c>
      <c r="C7" s="2">
        <v>77</v>
      </c>
      <c r="D7" s="2"/>
    </row>
    <row r="8" spans="1:4" ht="16.5" customHeight="1">
      <c r="A8" s="2" t="s">
        <v>173</v>
      </c>
      <c r="B8" s="2">
        <v>90</v>
      </c>
      <c r="C8" s="2">
        <v>25</v>
      </c>
      <c r="D8" s="2"/>
    </row>
    <row r="9" spans="1:4" ht="16.5" customHeight="1">
      <c r="A9" s="2" t="s">
        <v>174</v>
      </c>
      <c r="B9" s="2">
        <v>70</v>
      </c>
      <c r="C9" s="2">
        <v>90</v>
      </c>
      <c r="D9" s="2"/>
    </row>
    <row r="10" spans="1:4" ht="16.5" customHeight="1">
      <c r="A10" s="2" t="s">
        <v>175</v>
      </c>
      <c r="B10" s="2">
        <v>56</v>
      </c>
      <c r="C10" s="2">
        <v>56</v>
      </c>
      <c r="D10" s="2"/>
    </row>
    <row r="11" spans="1:4" ht="16.5" customHeight="1">
      <c r="A11" s="2" t="s">
        <v>176</v>
      </c>
      <c r="B11" s="2">
        <v>90</v>
      </c>
      <c r="C11" s="2">
        <v>87</v>
      </c>
      <c r="D11" s="2"/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dimension ref="A1:E12"/>
  <sheetViews>
    <sheetView workbookViewId="0"/>
  </sheetViews>
  <sheetFormatPr defaultRowHeight="16.5" customHeight="1"/>
  <cols>
    <col min="1" max="16384" width="8.88671875" style="1"/>
  </cols>
  <sheetData>
    <row r="1" spans="1:5" ht="16.5" customHeight="1">
      <c r="A1" s="1" t="s">
        <v>28</v>
      </c>
    </row>
    <row r="2" spans="1:5" ht="16.5" customHeight="1">
      <c r="A2" s="2" t="s">
        <v>29</v>
      </c>
      <c r="B2" s="6" t="s">
        <v>30</v>
      </c>
      <c r="C2" s="6" t="s">
        <v>31</v>
      </c>
      <c r="D2" s="6" t="s">
        <v>32</v>
      </c>
      <c r="E2" s="7" t="s">
        <v>33</v>
      </c>
    </row>
    <row r="3" spans="1:5" ht="16.5" customHeight="1">
      <c r="A3" s="2" t="s">
        <v>34</v>
      </c>
      <c r="B3" s="5">
        <v>30000</v>
      </c>
      <c r="C3" s="8">
        <v>42015</v>
      </c>
      <c r="D3" s="8">
        <v>42272</v>
      </c>
      <c r="E3" s="9">
        <f t="shared" ref="E3:E12" si="0">B3*DAYS360(C3,D3)*0.2%</f>
        <v>15240</v>
      </c>
    </row>
    <row r="4" spans="1:5" ht="16.5" customHeight="1">
      <c r="A4" s="2" t="s">
        <v>35</v>
      </c>
      <c r="B4" s="5">
        <v>50000</v>
      </c>
      <c r="C4" s="8">
        <v>42078</v>
      </c>
      <c r="D4" s="8">
        <v>42351</v>
      </c>
      <c r="E4" s="9">
        <f t="shared" si="0"/>
        <v>26800</v>
      </c>
    </row>
    <row r="5" spans="1:5" ht="16.5" customHeight="1">
      <c r="A5" s="2" t="s">
        <v>36</v>
      </c>
      <c r="B5" s="5">
        <v>20000</v>
      </c>
      <c r="C5" s="8">
        <v>42060</v>
      </c>
      <c r="D5" s="8">
        <v>42145</v>
      </c>
      <c r="E5" s="9">
        <f t="shared" si="0"/>
        <v>3440</v>
      </c>
    </row>
    <row r="6" spans="1:5" ht="16.5" customHeight="1">
      <c r="A6" s="2" t="s">
        <v>37</v>
      </c>
      <c r="B6" s="5">
        <v>30000</v>
      </c>
      <c r="C6" s="8">
        <v>42102</v>
      </c>
      <c r="D6" s="8">
        <v>42230</v>
      </c>
      <c r="E6" s="9">
        <f t="shared" si="0"/>
        <v>7560</v>
      </c>
    </row>
    <row r="7" spans="1:5" ht="16.5" customHeight="1">
      <c r="A7" s="2" t="s">
        <v>38</v>
      </c>
      <c r="B7" s="5">
        <v>30000</v>
      </c>
      <c r="C7" s="8">
        <v>42008</v>
      </c>
      <c r="D7" s="8">
        <v>42039</v>
      </c>
      <c r="E7" s="9">
        <f t="shared" si="0"/>
        <v>1800</v>
      </c>
    </row>
    <row r="8" spans="1:5" ht="16.5" customHeight="1">
      <c r="A8" s="2" t="s">
        <v>186</v>
      </c>
      <c r="B8" s="5">
        <v>20000</v>
      </c>
      <c r="C8" s="8">
        <v>42074</v>
      </c>
      <c r="D8" s="8">
        <v>42266</v>
      </c>
      <c r="E8" s="9">
        <f t="shared" si="0"/>
        <v>7520</v>
      </c>
    </row>
    <row r="9" spans="1:5" ht="16.5" customHeight="1">
      <c r="A9" s="2" t="s">
        <v>187</v>
      </c>
      <c r="B9" s="5">
        <v>50000</v>
      </c>
      <c r="C9" s="8">
        <v>42149</v>
      </c>
      <c r="D9" s="8">
        <v>42338</v>
      </c>
      <c r="E9" s="9">
        <f t="shared" si="0"/>
        <v>18500</v>
      </c>
    </row>
    <row r="10" spans="1:5" ht="16.5" customHeight="1">
      <c r="A10" s="2" t="s">
        <v>188</v>
      </c>
      <c r="B10" s="5">
        <v>50000</v>
      </c>
      <c r="C10" s="8">
        <v>42048</v>
      </c>
      <c r="D10" s="8">
        <v>42362</v>
      </c>
      <c r="E10" s="9">
        <f t="shared" si="0"/>
        <v>31100</v>
      </c>
    </row>
    <row r="11" spans="1:5" ht="16.5" customHeight="1">
      <c r="A11" s="2" t="s">
        <v>189</v>
      </c>
      <c r="B11" s="5">
        <v>20000</v>
      </c>
      <c r="C11" s="8">
        <v>42117</v>
      </c>
      <c r="D11" s="8">
        <v>42168</v>
      </c>
      <c r="E11" s="9">
        <f t="shared" si="0"/>
        <v>2000</v>
      </c>
    </row>
    <row r="12" spans="1:5" ht="16.5" customHeight="1">
      <c r="A12" s="2" t="s">
        <v>190</v>
      </c>
      <c r="B12" s="5">
        <v>30000</v>
      </c>
      <c r="C12" s="8">
        <v>42029</v>
      </c>
      <c r="D12" s="8">
        <v>42207</v>
      </c>
      <c r="E12" s="9">
        <f t="shared" si="0"/>
        <v>10620</v>
      </c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6.5" customHeight="1"/>
  <cols>
    <col min="1" max="1" width="8.88671875" style="1"/>
    <col min="2" max="2" width="9.88671875" style="1" bestFit="1" customWidth="1"/>
    <col min="3" max="3" width="11.6640625" style="1" bestFit="1" customWidth="1"/>
    <col min="4" max="16384" width="8.88671875" style="1"/>
  </cols>
  <sheetData>
    <row r="1" spans="1:4" ht="16.5" customHeight="1">
      <c r="A1" s="34" t="s">
        <v>163</v>
      </c>
    </row>
    <row r="2" spans="1:4" ht="16.5" customHeight="1">
      <c r="A2" s="2" t="s">
        <v>164</v>
      </c>
      <c r="B2" s="2" t="s">
        <v>165</v>
      </c>
      <c r="C2" s="2" t="s">
        <v>166</v>
      </c>
      <c r="D2" s="50" t="s">
        <v>167</v>
      </c>
    </row>
    <row r="3" spans="1:4" ht="16.5" customHeight="1">
      <c r="A3" s="2" t="s">
        <v>168</v>
      </c>
      <c r="B3" s="2">
        <v>77</v>
      </c>
      <c r="C3" s="2">
        <v>82</v>
      </c>
      <c r="D3" s="2" t="str">
        <f t="shared" ref="D3:D11" si="0">IF(AND(AVERAGE(B3:C3)&gt;=60,B3&gt;=40,C3&gt;=40),"합격","불합격")</f>
        <v>합격</v>
      </c>
    </row>
    <row r="4" spans="1:4" ht="16.5" customHeight="1">
      <c r="A4" s="2" t="s">
        <v>169</v>
      </c>
      <c r="B4" s="2">
        <v>45</v>
      </c>
      <c r="C4" s="2">
        <v>70</v>
      </c>
      <c r="D4" s="2" t="str">
        <f t="shared" si="0"/>
        <v>불합격</v>
      </c>
    </row>
    <row r="5" spans="1:4" ht="16.5" customHeight="1">
      <c r="A5" s="2" t="s">
        <v>170</v>
      </c>
      <c r="B5" s="2">
        <v>35</v>
      </c>
      <c r="C5" s="2">
        <v>68</v>
      </c>
      <c r="D5" s="2" t="str">
        <f t="shared" si="0"/>
        <v>불합격</v>
      </c>
    </row>
    <row r="6" spans="1:4" ht="16.5" customHeight="1">
      <c r="A6" s="2" t="s">
        <v>171</v>
      </c>
      <c r="B6" s="2">
        <v>79</v>
      </c>
      <c r="C6" s="2">
        <v>89</v>
      </c>
      <c r="D6" s="2" t="str">
        <f t="shared" si="0"/>
        <v>합격</v>
      </c>
    </row>
    <row r="7" spans="1:4" ht="16.5" customHeight="1">
      <c r="A7" s="2" t="s">
        <v>172</v>
      </c>
      <c r="B7" s="2">
        <v>87</v>
      </c>
      <c r="C7" s="2">
        <v>77</v>
      </c>
      <c r="D7" s="2" t="str">
        <f t="shared" si="0"/>
        <v>합격</v>
      </c>
    </row>
    <row r="8" spans="1:4" ht="16.5" customHeight="1">
      <c r="A8" s="2" t="s">
        <v>173</v>
      </c>
      <c r="B8" s="2">
        <v>90</v>
      </c>
      <c r="C8" s="2">
        <v>25</v>
      </c>
      <c r="D8" s="2" t="str">
        <f t="shared" si="0"/>
        <v>불합격</v>
      </c>
    </row>
    <row r="9" spans="1:4" ht="16.5" customHeight="1">
      <c r="A9" s="2" t="s">
        <v>174</v>
      </c>
      <c r="B9" s="2">
        <v>70</v>
      </c>
      <c r="C9" s="2">
        <v>90</v>
      </c>
      <c r="D9" s="2" t="str">
        <f t="shared" si="0"/>
        <v>합격</v>
      </c>
    </row>
    <row r="10" spans="1:4" ht="16.5" customHeight="1">
      <c r="A10" s="2" t="s">
        <v>175</v>
      </c>
      <c r="B10" s="2">
        <v>56</v>
      </c>
      <c r="C10" s="2">
        <v>56</v>
      </c>
      <c r="D10" s="2" t="str">
        <f t="shared" si="0"/>
        <v>불합격</v>
      </c>
    </row>
    <row r="11" spans="1:4" ht="16.5" customHeight="1">
      <c r="A11" s="2" t="s">
        <v>176</v>
      </c>
      <c r="B11" s="2">
        <v>90</v>
      </c>
      <c r="C11" s="2">
        <v>87</v>
      </c>
      <c r="D11" s="2" t="str">
        <f t="shared" si="0"/>
        <v>합격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6.5" customHeight="1"/>
  <cols>
    <col min="1" max="1" width="9.5546875" style="1" customWidth="1"/>
    <col min="2" max="16384" width="8.88671875" style="1"/>
  </cols>
  <sheetData>
    <row r="1" spans="1:4" ht="16.5" customHeight="1">
      <c r="A1" s="1" t="s">
        <v>138</v>
      </c>
    </row>
    <row r="2" spans="1:4" ht="16.5" customHeight="1">
      <c r="A2" s="6" t="s">
        <v>139</v>
      </c>
      <c r="B2" s="6" t="s">
        <v>140</v>
      </c>
      <c r="C2" s="6" t="s">
        <v>141</v>
      </c>
      <c r="D2" s="20" t="s">
        <v>142</v>
      </c>
    </row>
    <row r="3" spans="1:4" ht="16.5" customHeight="1">
      <c r="A3" s="6" t="s">
        <v>143</v>
      </c>
      <c r="B3" s="49" t="s">
        <v>144</v>
      </c>
      <c r="C3" s="6" t="s">
        <v>145</v>
      </c>
      <c r="D3" s="6"/>
    </row>
    <row r="4" spans="1:4" ht="16.5" customHeight="1">
      <c r="A4" s="6" t="s">
        <v>146</v>
      </c>
      <c r="B4" s="49" t="s">
        <v>147</v>
      </c>
      <c r="C4" s="6" t="s">
        <v>148</v>
      </c>
      <c r="D4" s="6"/>
    </row>
    <row r="5" spans="1:4" ht="16.5" customHeight="1">
      <c r="A5" s="6" t="s">
        <v>149</v>
      </c>
      <c r="B5" s="49" t="s">
        <v>17</v>
      </c>
      <c r="C5" s="6" t="s">
        <v>150</v>
      </c>
      <c r="D5" s="6"/>
    </row>
    <row r="6" spans="1:4" ht="16.5" customHeight="1">
      <c r="A6" s="6" t="s">
        <v>151</v>
      </c>
      <c r="B6" s="49" t="s">
        <v>152</v>
      </c>
      <c r="C6" s="6" t="s">
        <v>153</v>
      </c>
      <c r="D6" s="6"/>
    </row>
    <row r="7" spans="1:4" ht="16.5" customHeight="1">
      <c r="A7" s="6" t="s">
        <v>146</v>
      </c>
      <c r="B7" s="49" t="s">
        <v>154</v>
      </c>
      <c r="C7" s="6" t="s">
        <v>155</v>
      </c>
      <c r="D7" s="6"/>
    </row>
    <row r="8" spans="1:4" ht="16.5" customHeight="1">
      <c r="A8" s="6" t="s">
        <v>156</v>
      </c>
      <c r="B8" s="49" t="s">
        <v>157</v>
      </c>
      <c r="C8" s="6" t="s">
        <v>158</v>
      </c>
      <c r="D8" s="6"/>
    </row>
    <row r="9" spans="1:4" ht="16.5" customHeight="1">
      <c r="A9" s="6" t="s">
        <v>143</v>
      </c>
      <c r="B9" s="49" t="s">
        <v>159</v>
      </c>
      <c r="C9" s="6" t="s">
        <v>160</v>
      </c>
      <c r="D9" s="6"/>
    </row>
    <row r="10" spans="1:4" ht="16.5" customHeight="1">
      <c r="A10" s="6" t="s">
        <v>143</v>
      </c>
      <c r="B10" s="49" t="s">
        <v>161</v>
      </c>
      <c r="C10" s="6" t="s">
        <v>162</v>
      </c>
      <c r="D10" s="6"/>
    </row>
  </sheetData>
  <phoneticPr fontId="2" type="noConversion"/>
  <pageMargins left="0.75" right="0.75" top="1" bottom="1" header="0.5" footer="0.5"/>
  <headerFooter alignWithMargins="0"/>
  <ignoredErrors>
    <ignoredError sqref="B3:B10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6.5" customHeight="1"/>
  <cols>
    <col min="1" max="1" width="9.5546875" style="1" customWidth="1"/>
    <col min="2" max="16384" width="8.88671875" style="1"/>
  </cols>
  <sheetData>
    <row r="1" spans="1:4" ht="16.5" customHeight="1">
      <c r="A1" s="1" t="s">
        <v>138</v>
      </c>
    </row>
    <row r="2" spans="1:4" ht="16.5" customHeight="1">
      <c r="A2" s="6" t="s">
        <v>139</v>
      </c>
      <c r="B2" s="6" t="s">
        <v>140</v>
      </c>
      <c r="C2" s="6" t="s">
        <v>141</v>
      </c>
      <c r="D2" s="20" t="s">
        <v>142</v>
      </c>
    </row>
    <row r="3" spans="1:4" ht="16.5" customHeight="1">
      <c r="A3" s="6" t="s">
        <v>143</v>
      </c>
      <c r="B3" s="49" t="s">
        <v>144</v>
      </c>
      <c r="C3" s="6" t="s">
        <v>145</v>
      </c>
      <c r="D3" s="6" t="str">
        <f t="shared" ref="D3:D10" si="0">IF(MOD(RIGHT(B3,2),3)=1,"A반",IF(MOD(RIGHT(B3,2),3)=2,"B반","C반"))</f>
        <v>A반</v>
      </c>
    </row>
    <row r="4" spans="1:4" ht="16.5" customHeight="1">
      <c r="A4" s="6" t="s">
        <v>146</v>
      </c>
      <c r="B4" s="49" t="s">
        <v>147</v>
      </c>
      <c r="C4" s="6" t="s">
        <v>148</v>
      </c>
      <c r="D4" s="6" t="str">
        <f t="shared" si="0"/>
        <v>B반</v>
      </c>
    </row>
    <row r="5" spans="1:4" ht="16.5" customHeight="1">
      <c r="A5" s="6" t="s">
        <v>149</v>
      </c>
      <c r="B5" s="49" t="s">
        <v>17</v>
      </c>
      <c r="C5" s="6" t="s">
        <v>150</v>
      </c>
      <c r="D5" s="6" t="str">
        <f t="shared" si="0"/>
        <v>C반</v>
      </c>
    </row>
    <row r="6" spans="1:4" ht="16.5" customHeight="1">
      <c r="A6" s="6" t="s">
        <v>151</v>
      </c>
      <c r="B6" s="49" t="s">
        <v>152</v>
      </c>
      <c r="C6" s="6" t="s">
        <v>153</v>
      </c>
      <c r="D6" s="6" t="str">
        <f t="shared" si="0"/>
        <v>A반</v>
      </c>
    </row>
    <row r="7" spans="1:4" ht="16.5" customHeight="1">
      <c r="A7" s="6" t="s">
        <v>146</v>
      </c>
      <c r="B7" s="49" t="s">
        <v>154</v>
      </c>
      <c r="C7" s="6" t="s">
        <v>155</v>
      </c>
      <c r="D7" s="6" t="str">
        <f t="shared" si="0"/>
        <v>B반</v>
      </c>
    </row>
    <row r="8" spans="1:4" ht="16.5" customHeight="1">
      <c r="A8" s="6" t="s">
        <v>156</v>
      </c>
      <c r="B8" s="49" t="s">
        <v>157</v>
      </c>
      <c r="C8" s="6" t="s">
        <v>158</v>
      </c>
      <c r="D8" s="6" t="str">
        <f t="shared" si="0"/>
        <v>A반</v>
      </c>
    </row>
    <row r="9" spans="1:4" ht="16.5" customHeight="1">
      <c r="A9" s="6" t="s">
        <v>143</v>
      </c>
      <c r="B9" s="49" t="s">
        <v>159</v>
      </c>
      <c r="C9" s="6" t="s">
        <v>160</v>
      </c>
      <c r="D9" s="6" t="str">
        <f t="shared" si="0"/>
        <v>B반</v>
      </c>
    </row>
    <row r="10" spans="1:4" ht="16.5" customHeight="1">
      <c r="A10" s="6" t="s">
        <v>143</v>
      </c>
      <c r="B10" s="49" t="s">
        <v>161</v>
      </c>
      <c r="C10" s="6" t="s">
        <v>162</v>
      </c>
      <c r="D10" s="6" t="str">
        <f t="shared" si="0"/>
        <v>A반</v>
      </c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6.5" customHeight="1"/>
  <cols>
    <col min="1" max="16384" width="8.88671875" style="1"/>
  </cols>
  <sheetData>
    <row r="1" spans="1:4" ht="16.5" customHeight="1">
      <c r="A1" s="42"/>
      <c r="B1" s="43" t="s">
        <v>132</v>
      </c>
      <c r="C1" s="42"/>
      <c r="D1" s="42"/>
    </row>
    <row r="2" spans="1:4" ht="16.5" customHeight="1">
      <c r="A2" s="44" t="s">
        <v>133</v>
      </c>
      <c r="B2" s="45" t="s">
        <v>134</v>
      </c>
      <c r="C2" s="46" t="s">
        <v>135</v>
      </c>
      <c r="D2" s="47" t="s">
        <v>136</v>
      </c>
    </row>
    <row r="3" spans="1:4" ht="16.5" customHeight="1">
      <c r="A3" s="44" t="s">
        <v>137</v>
      </c>
      <c r="B3" s="48"/>
      <c r="C3" s="44" t="s">
        <v>10</v>
      </c>
      <c r="D3" s="44" t="s">
        <v>11</v>
      </c>
    </row>
    <row r="4" spans="1:4" ht="16.5" customHeight="1">
      <c r="A4" s="44" t="s">
        <v>125</v>
      </c>
      <c r="B4" s="48"/>
      <c r="C4" s="44" t="s">
        <v>12</v>
      </c>
      <c r="D4" s="44" t="s">
        <v>11</v>
      </c>
    </row>
    <row r="5" spans="1:4" ht="16.5" customHeight="1">
      <c r="A5" s="44" t="s">
        <v>126</v>
      </c>
      <c r="B5" s="48"/>
      <c r="C5" s="44" t="s">
        <v>10</v>
      </c>
      <c r="D5" s="44" t="s">
        <v>13</v>
      </c>
    </row>
    <row r="6" spans="1:4" ht="16.5" customHeight="1">
      <c r="A6" s="44" t="s">
        <v>127</v>
      </c>
      <c r="B6" s="48"/>
      <c r="C6" s="44" t="s">
        <v>10</v>
      </c>
      <c r="D6" s="44" t="s">
        <v>14</v>
      </c>
    </row>
    <row r="7" spans="1:4" ht="16.5" customHeight="1">
      <c r="A7" s="44" t="s">
        <v>128</v>
      </c>
      <c r="B7" s="48"/>
      <c r="C7" s="44" t="s">
        <v>12</v>
      </c>
      <c r="D7" s="44" t="s">
        <v>15</v>
      </c>
    </row>
    <row r="8" spans="1:4" ht="16.5" customHeight="1">
      <c r="A8" s="44" t="s">
        <v>129</v>
      </c>
      <c r="B8" s="48"/>
      <c r="C8" s="44" t="s">
        <v>12</v>
      </c>
      <c r="D8" s="44" t="s">
        <v>11</v>
      </c>
    </row>
    <row r="9" spans="1:4" ht="16.5" customHeight="1">
      <c r="A9" s="44" t="s">
        <v>130</v>
      </c>
      <c r="B9" s="48"/>
      <c r="C9" s="44" t="s">
        <v>16</v>
      </c>
      <c r="D9" s="44" t="s">
        <v>13</v>
      </c>
    </row>
    <row r="10" spans="1:4" ht="16.5" customHeight="1">
      <c r="A10" s="44" t="s">
        <v>131</v>
      </c>
      <c r="B10" s="48"/>
      <c r="C10" s="44" t="s">
        <v>16</v>
      </c>
      <c r="D10" s="44" t="s">
        <v>13</v>
      </c>
    </row>
  </sheetData>
  <phoneticPr fontId="2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6.5" customHeight="1"/>
  <cols>
    <col min="1" max="16384" width="8.88671875" style="1"/>
  </cols>
  <sheetData>
    <row r="1" spans="1:4" ht="16.5" customHeight="1">
      <c r="A1" s="42"/>
      <c r="B1" s="43" t="s">
        <v>262</v>
      </c>
      <c r="C1" s="42"/>
      <c r="D1" s="42"/>
    </row>
    <row r="2" spans="1:4" ht="16.5" customHeight="1">
      <c r="A2" s="44" t="s">
        <v>263</v>
      </c>
      <c r="B2" s="45" t="s">
        <v>264</v>
      </c>
      <c r="C2" s="46" t="s">
        <v>265</v>
      </c>
      <c r="D2" s="47" t="s">
        <v>266</v>
      </c>
    </row>
    <row r="3" spans="1:4" ht="16.5" customHeight="1">
      <c r="A3" s="44" t="s">
        <v>267</v>
      </c>
      <c r="B3" s="48" t="str">
        <f t="shared" ref="B3:B10" si="0">IF(RIGHT(A3,1)="F","무료",IF(RIGHT(A3,1)="S","할인","유료"))</f>
        <v>무료</v>
      </c>
      <c r="C3" s="44" t="s">
        <v>10</v>
      </c>
      <c r="D3" s="44" t="s">
        <v>11</v>
      </c>
    </row>
    <row r="4" spans="1:4" ht="16.5" customHeight="1">
      <c r="A4" s="44" t="s">
        <v>125</v>
      </c>
      <c r="B4" s="48" t="str">
        <f t="shared" si="0"/>
        <v>유료</v>
      </c>
      <c r="C4" s="44" t="s">
        <v>12</v>
      </c>
      <c r="D4" s="44" t="s">
        <v>11</v>
      </c>
    </row>
    <row r="5" spans="1:4" ht="16.5" customHeight="1">
      <c r="A5" s="44" t="s">
        <v>126</v>
      </c>
      <c r="B5" s="48" t="str">
        <f t="shared" si="0"/>
        <v>유료</v>
      </c>
      <c r="C5" s="44" t="s">
        <v>10</v>
      </c>
      <c r="D5" s="44" t="s">
        <v>13</v>
      </c>
    </row>
    <row r="6" spans="1:4" ht="16.5" customHeight="1">
      <c r="A6" s="44" t="s">
        <v>127</v>
      </c>
      <c r="B6" s="48" t="str">
        <f t="shared" si="0"/>
        <v>할인</v>
      </c>
      <c r="C6" s="44" t="s">
        <v>10</v>
      </c>
      <c r="D6" s="44" t="s">
        <v>14</v>
      </c>
    </row>
    <row r="7" spans="1:4" ht="16.5" customHeight="1">
      <c r="A7" s="44" t="s">
        <v>128</v>
      </c>
      <c r="B7" s="48" t="str">
        <f t="shared" si="0"/>
        <v>무료</v>
      </c>
      <c r="C7" s="44" t="s">
        <v>12</v>
      </c>
      <c r="D7" s="44" t="s">
        <v>15</v>
      </c>
    </row>
    <row r="8" spans="1:4" ht="16.5" customHeight="1">
      <c r="A8" s="44" t="s">
        <v>129</v>
      </c>
      <c r="B8" s="48" t="str">
        <f t="shared" si="0"/>
        <v>할인</v>
      </c>
      <c r="C8" s="44" t="s">
        <v>12</v>
      </c>
      <c r="D8" s="44" t="s">
        <v>11</v>
      </c>
    </row>
    <row r="9" spans="1:4" ht="16.5" customHeight="1">
      <c r="A9" s="44" t="s">
        <v>130</v>
      </c>
      <c r="B9" s="48" t="str">
        <f t="shared" si="0"/>
        <v>유료</v>
      </c>
      <c r="C9" s="44" t="s">
        <v>16</v>
      </c>
      <c r="D9" s="44" t="s">
        <v>13</v>
      </c>
    </row>
    <row r="10" spans="1:4" ht="16.5" customHeight="1">
      <c r="A10" s="44" t="s">
        <v>131</v>
      </c>
      <c r="B10" s="48" t="str">
        <f t="shared" si="0"/>
        <v>무료</v>
      </c>
      <c r="C10" s="44" t="s">
        <v>16</v>
      </c>
      <c r="D10" s="44" t="s">
        <v>13</v>
      </c>
    </row>
  </sheetData>
  <phoneticPr fontId="2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2:E8"/>
  <sheetViews>
    <sheetView workbookViewId="0"/>
  </sheetViews>
  <sheetFormatPr defaultRowHeight="16.5" customHeight="1"/>
  <cols>
    <col min="1" max="16384" width="8.88671875" style="1"/>
  </cols>
  <sheetData>
    <row r="2" spans="1:5" ht="16.5" customHeight="1">
      <c r="A2" s="2" t="s">
        <v>85</v>
      </c>
      <c r="B2" s="6" t="s">
        <v>252</v>
      </c>
      <c r="C2" s="6" t="s">
        <v>253</v>
      </c>
      <c r="D2" s="6" t="s">
        <v>254</v>
      </c>
      <c r="E2" s="7" t="s">
        <v>255</v>
      </c>
    </row>
    <row r="3" spans="1:5" ht="16.5" customHeight="1">
      <c r="A3" s="2" t="s">
        <v>256</v>
      </c>
      <c r="B3" s="41">
        <v>47</v>
      </c>
      <c r="C3" s="24">
        <v>45</v>
      </c>
      <c r="D3" s="24">
        <f t="shared" ref="D3:D8" si="0">SUM(B3:C3)</f>
        <v>92</v>
      </c>
      <c r="E3" s="2"/>
    </row>
    <row r="4" spans="1:5" ht="16.5" customHeight="1">
      <c r="A4" s="2" t="s">
        <v>257</v>
      </c>
      <c r="B4" s="41">
        <v>38</v>
      </c>
      <c r="C4" s="24">
        <v>47</v>
      </c>
      <c r="D4" s="24">
        <f t="shared" si="0"/>
        <v>85</v>
      </c>
      <c r="E4" s="2"/>
    </row>
    <row r="5" spans="1:5" ht="16.5" customHeight="1">
      <c r="A5" s="2" t="s">
        <v>258</v>
      </c>
      <c r="B5" s="41">
        <v>46</v>
      </c>
      <c r="C5" s="24">
        <v>48</v>
      </c>
      <c r="D5" s="24">
        <f t="shared" si="0"/>
        <v>94</v>
      </c>
      <c r="E5" s="2"/>
    </row>
    <row r="6" spans="1:5" ht="16.5" customHeight="1">
      <c r="A6" s="2" t="s">
        <v>259</v>
      </c>
      <c r="B6" s="41">
        <v>40</v>
      </c>
      <c r="C6" s="41">
        <v>42</v>
      </c>
      <c r="D6" s="24">
        <f t="shared" si="0"/>
        <v>82</v>
      </c>
      <c r="E6" s="2"/>
    </row>
    <row r="7" spans="1:5" ht="16.5" customHeight="1">
      <c r="A7" s="2" t="s">
        <v>260</v>
      </c>
      <c r="B7" s="41">
        <v>39</v>
      </c>
      <c r="C7" s="41">
        <v>45</v>
      </c>
      <c r="D7" s="24">
        <f t="shared" si="0"/>
        <v>84</v>
      </c>
      <c r="E7" s="2"/>
    </row>
    <row r="8" spans="1:5" ht="16.5" customHeight="1">
      <c r="A8" s="2" t="s">
        <v>261</v>
      </c>
      <c r="B8" s="41">
        <v>37</v>
      </c>
      <c r="C8" s="41">
        <v>43</v>
      </c>
      <c r="D8" s="24">
        <f t="shared" si="0"/>
        <v>80</v>
      </c>
      <c r="E8" s="2"/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30</vt:i4>
      </vt:variant>
    </vt:vector>
  </HeadingPairs>
  <TitlesOfParts>
    <vt:vector size="30" baseType="lpstr">
      <vt:lpstr>1</vt:lpstr>
      <vt:lpstr>1(결과)</vt:lpstr>
      <vt:lpstr>2</vt:lpstr>
      <vt:lpstr>2(결과)</vt:lpstr>
      <vt:lpstr>3</vt:lpstr>
      <vt:lpstr>3(결과)</vt:lpstr>
      <vt:lpstr>4</vt:lpstr>
      <vt:lpstr>4(결과)</vt:lpstr>
      <vt:lpstr>5</vt:lpstr>
      <vt:lpstr>5(결과)</vt:lpstr>
      <vt:lpstr>6</vt:lpstr>
      <vt:lpstr>6(결과)</vt:lpstr>
      <vt:lpstr>7</vt:lpstr>
      <vt:lpstr>7(결과)</vt:lpstr>
      <vt:lpstr>8</vt:lpstr>
      <vt:lpstr>8(결과)</vt:lpstr>
      <vt:lpstr>9</vt:lpstr>
      <vt:lpstr>9(결과)</vt:lpstr>
      <vt:lpstr>10</vt:lpstr>
      <vt:lpstr>10(결과)</vt:lpstr>
      <vt:lpstr>11</vt:lpstr>
      <vt:lpstr>11(결과)</vt:lpstr>
      <vt:lpstr>12</vt:lpstr>
      <vt:lpstr>12(결과)</vt:lpstr>
      <vt:lpstr>13</vt:lpstr>
      <vt:lpstr>13(결과)</vt:lpstr>
      <vt:lpstr>14</vt:lpstr>
      <vt:lpstr>14(결과)</vt:lpstr>
      <vt:lpstr>15</vt:lpstr>
      <vt:lpstr>15(결과)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빌 게이츠</dc:creator>
  <cp:lastModifiedBy>사용자</cp:lastModifiedBy>
  <cp:lastPrinted>2014-06-01T13:19:28Z</cp:lastPrinted>
  <dcterms:created xsi:type="dcterms:W3CDTF">2010-05-14T02:52:44Z</dcterms:created>
  <dcterms:modified xsi:type="dcterms:W3CDTF">2014-06-01T13:30:01Z</dcterms:modified>
</cp:coreProperties>
</file>