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80" yWindow="435" windowWidth="13680" windowHeight="8610" tabRatio="928"/>
  </bookViews>
  <sheets>
    <sheet name="SUM1(예제)" sheetId="3" r:id="rId1"/>
    <sheet name="SUM1(결과)" sheetId="8" r:id="rId2"/>
    <sheet name="SUM2(예제)" sheetId="28" r:id="rId3"/>
    <sheet name="SUM2(결과)" sheetId="29" r:id="rId4"/>
    <sheet name="ROUND1(예제)" sheetId="7" r:id="rId5"/>
    <sheet name="ROUND1(결과)" sheetId="9" r:id="rId6"/>
    <sheet name="ROUND2(예제)" sheetId="30" r:id="rId7"/>
    <sheet name="ROUND2(결과)" sheetId="31" r:id="rId8"/>
    <sheet name="ROUNDUP(예제)" sheetId="32" r:id="rId9"/>
    <sheet name="ROUNDUP(결과)" sheetId="33" r:id="rId10"/>
    <sheet name="ROUNDDOWN(예제)" sheetId="6" r:id="rId11"/>
    <sheet name="ROUNDDOWN(결과)" sheetId="11" r:id="rId12"/>
    <sheet name="SUMIF1(예제)" sheetId="13" r:id="rId13"/>
    <sheet name="SUMIF1(결과)" sheetId="14" r:id="rId14"/>
    <sheet name="SUMIF2(예제)" sheetId="48" r:id="rId15"/>
    <sheet name="SUMIF2(결과)" sheetId="49" r:id="rId16"/>
    <sheet name="SUMIF3(예제)" sheetId="34" r:id="rId17"/>
    <sheet name="SUMIF3(결과)" sheetId="35" r:id="rId18"/>
    <sheet name="SUMIF4(예제)" sheetId="47" r:id="rId19"/>
    <sheet name="SUMIF4(결과)" sheetId="46" r:id="rId20"/>
    <sheet name="ABS1(예제)" sheetId="2" r:id="rId21"/>
    <sheet name="ABS1(결과)" sheetId="12" r:id="rId22"/>
    <sheet name="ABS2(예제)" sheetId="36" r:id="rId23"/>
    <sheet name="ABS2(결과)" sheetId="37" r:id="rId24"/>
    <sheet name="MOD1(예제)" sheetId="38" r:id="rId25"/>
    <sheet name="MOD1(결과)" sheetId="39" r:id="rId26"/>
    <sheet name="MOD2(예제)" sheetId="1" r:id="rId27"/>
    <sheet name="MOD2(결과)" sheetId="15" r:id="rId28"/>
    <sheet name="MOD3(예제)" sheetId="44" r:id="rId29"/>
    <sheet name="MOD3(결과)" sheetId="45" r:id="rId30"/>
    <sheet name="INT(예제)" sheetId="43" r:id="rId31"/>
    <sheet name="INT(결과)" sheetId="42" r:id="rId32"/>
    <sheet name="TRUNC(예제)" sheetId="41" r:id="rId33"/>
    <sheet name="TRUNC(결과)" sheetId="40" r:id="rId34"/>
    <sheet name="SUMIFS" sheetId="50" r:id="rId35"/>
    <sheet name="SUMIFS(결과)" sheetId="51" r:id="rId36"/>
  </sheets>
  <calcPr calcId="125725"/>
</workbook>
</file>

<file path=xl/calcChain.xml><?xml version="1.0" encoding="utf-8"?>
<calcChain xmlns="http://schemas.openxmlformats.org/spreadsheetml/2006/main">
  <c r="C15" i="51"/>
  <c r="F7" i="49"/>
  <c r="D3" i="46"/>
  <c r="C4" i="45"/>
  <c r="C5"/>
  <c r="C6"/>
  <c r="C7"/>
  <c r="C8"/>
  <c r="E3" i="37"/>
  <c r="E4"/>
  <c r="E5"/>
  <c r="E6"/>
  <c r="E7"/>
  <c r="E8"/>
  <c r="E9"/>
  <c r="E3" i="36"/>
  <c r="E4"/>
  <c r="E5"/>
  <c r="E6"/>
  <c r="E7"/>
  <c r="E8"/>
  <c r="E9"/>
  <c r="D9" i="42"/>
  <c r="D8"/>
  <c r="D7"/>
  <c r="D6"/>
  <c r="D5"/>
  <c r="D4"/>
  <c r="D3"/>
  <c r="E9" i="40"/>
  <c r="E8"/>
  <c r="E7"/>
  <c r="E6"/>
  <c r="E5"/>
  <c r="E4"/>
  <c r="E3"/>
  <c r="B15" i="12"/>
  <c r="A12" i="37"/>
  <c r="C4" i="15"/>
  <c r="C5"/>
  <c r="C6"/>
  <c r="C7"/>
  <c r="C8"/>
  <c r="C9"/>
  <c r="C10"/>
  <c r="C11"/>
  <c r="C3"/>
  <c r="D6" i="39"/>
  <c r="D5"/>
  <c r="D4"/>
  <c r="D3"/>
  <c r="D2"/>
  <c r="C5" i="9"/>
  <c r="C6"/>
  <c r="C7"/>
  <c r="C8"/>
  <c r="C4"/>
  <c r="C15" i="31"/>
  <c r="E5" i="11"/>
  <c r="E6"/>
  <c r="E7"/>
  <c r="E8"/>
  <c r="E9"/>
  <c r="E4"/>
  <c r="E5" i="33"/>
  <c r="D4" i="8"/>
  <c r="E4" s="1"/>
  <c r="D5"/>
  <c r="E5"/>
  <c r="D6"/>
  <c r="E6"/>
  <c r="D7"/>
  <c r="E7"/>
  <c r="D8"/>
  <c r="E8"/>
  <c r="D9"/>
  <c r="E9"/>
  <c r="D10"/>
  <c r="E10"/>
  <c r="D10" i="3"/>
  <c r="D9"/>
  <c r="D8"/>
  <c r="D7"/>
  <c r="D6"/>
  <c r="D5"/>
  <c r="D4"/>
  <c r="E4" i="29"/>
  <c r="E5"/>
  <c r="E6"/>
  <c r="E7"/>
  <c r="E8"/>
  <c r="E9"/>
  <c r="E10"/>
  <c r="E3"/>
  <c r="D8" i="14"/>
  <c r="D4" i="35"/>
  <c r="D17" s="1"/>
  <c r="D8"/>
  <c r="D11"/>
  <c r="D15"/>
  <c r="D14"/>
  <c r="D13"/>
  <c r="D12"/>
  <c r="D10"/>
  <c r="D9"/>
  <c r="D7"/>
  <c r="D6"/>
  <c r="D5"/>
  <c r="D3"/>
  <c r="D15" i="34"/>
  <c r="D14"/>
  <c r="D13"/>
  <c r="D12"/>
  <c r="D11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<sst xmlns="http://schemas.openxmlformats.org/spreadsheetml/2006/main" count="546" uniqueCount="240">
  <si>
    <t>휴가비 지급 내역서</t>
  </si>
  <si>
    <t>서울 산성비(Ph) 측정 현황</t>
  </si>
  <si>
    <t>출고단가</t>
  </si>
  <si>
    <t>거래량</t>
  </si>
  <si>
    <t>분류</t>
    <phoneticPr fontId="2" type="noConversion"/>
  </si>
  <si>
    <t>브랜드</t>
    <phoneticPr fontId="2" type="noConversion"/>
  </si>
  <si>
    <t>제품명</t>
    <phoneticPr fontId="2" type="noConversion"/>
  </si>
  <si>
    <t>가격</t>
    <phoneticPr fontId="2" type="noConversion"/>
  </si>
  <si>
    <t>스킨케어</t>
    <phoneticPr fontId="2" type="noConversion"/>
  </si>
  <si>
    <t>스킨푸드</t>
    <phoneticPr fontId="2" type="noConversion"/>
  </si>
  <si>
    <t>블랙슈가 마스크 워시오프</t>
    <phoneticPr fontId="2" type="noConversion"/>
  </si>
  <si>
    <t>메이크업</t>
    <phoneticPr fontId="2" type="noConversion"/>
  </si>
  <si>
    <t>바닐라코</t>
    <phoneticPr fontId="2" type="noConversion"/>
  </si>
  <si>
    <t>스파클링 나이트 팔레트</t>
    <phoneticPr fontId="2" type="noConversion"/>
  </si>
  <si>
    <t>에뛰드하우스</t>
    <phoneticPr fontId="2" type="noConversion"/>
  </si>
  <si>
    <t>리얼 아트 클렌징 오일 모이스처</t>
    <phoneticPr fontId="2" type="noConversion"/>
  </si>
  <si>
    <t>토니모리</t>
    <phoneticPr fontId="2" type="noConversion"/>
  </si>
  <si>
    <t>인텍스 듀얼 이펙트 슬리핑팩</t>
    <phoneticPr fontId="2" type="noConversion"/>
  </si>
  <si>
    <t>이니스프리</t>
    <phoneticPr fontId="2" type="noConversion"/>
  </si>
  <si>
    <t>에코사이언스 링클스팟 에센스</t>
    <phoneticPr fontId="2" type="noConversion"/>
  </si>
  <si>
    <t>생과일 립 앤 치크</t>
    <phoneticPr fontId="2" type="noConversion"/>
  </si>
  <si>
    <t>수분 가득 콜라겐 퍼스트 원액 에센스</t>
    <phoneticPr fontId="2" type="noConversion"/>
  </si>
  <si>
    <t>베이스 메이크업</t>
    <phoneticPr fontId="2" type="noConversion"/>
  </si>
  <si>
    <t>미네랄 멜팅 파운데이션</t>
    <phoneticPr fontId="2" type="noConversion"/>
  </si>
  <si>
    <t>프라임 프라이머 클래식</t>
    <phoneticPr fontId="2" type="noConversion"/>
  </si>
  <si>
    <t>쏘내추럴</t>
    <phoneticPr fontId="2" type="noConversion"/>
  </si>
  <si>
    <t>라이트 에너자이징 페이셜 트리트먼트 오일</t>
    <phoneticPr fontId="2" type="noConversion"/>
  </si>
  <si>
    <t>1학기 국어 성적</t>
    <phoneticPr fontId="2" type="noConversion"/>
  </si>
  <si>
    <t>성명</t>
    <phoneticPr fontId="2" type="noConversion"/>
  </si>
  <si>
    <t>중간</t>
    <phoneticPr fontId="2" type="noConversion"/>
  </si>
  <si>
    <t>수행</t>
    <phoneticPr fontId="2" type="noConversion"/>
  </si>
  <si>
    <t>기말</t>
    <phoneticPr fontId="2" type="noConversion"/>
  </si>
  <si>
    <t>평균</t>
    <phoneticPr fontId="2" type="noConversion"/>
  </si>
  <si>
    <t>김정훈</t>
    <phoneticPr fontId="2" type="noConversion"/>
  </si>
  <si>
    <t>오석현</t>
    <phoneticPr fontId="2" type="noConversion"/>
  </si>
  <si>
    <t>이영선</t>
    <phoneticPr fontId="2" type="noConversion"/>
  </si>
  <si>
    <t>임현재</t>
    <phoneticPr fontId="2" type="noConversion"/>
  </si>
  <si>
    <t>남정왕</t>
    <phoneticPr fontId="2" type="noConversion"/>
  </si>
  <si>
    <t>고문섭</t>
    <phoneticPr fontId="2" type="noConversion"/>
  </si>
  <si>
    <t>라동훈</t>
    <phoneticPr fontId="2" type="noConversion"/>
  </si>
  <si>
    <t>일자</t>
    <phoneticPr fontId="2" type="noConversion"/>
  </si>
  <si>
    <t>건구온도</t>
    <phoneticPr fontId="2" type="noConversion"/>
  </si>
  <si>
    <t>습구온도</t>
    <phoneticPr fontId="2" type="noConversion"/>
  </si>
  <si>
    <t>불쾌지수</t>
    <phoneticPr fontId="2" type="noConversion"/>
  </si>
  <si>
    <t>차량 5부제</t>
    <phoneticPr fontId="2" type="noConversion"/>
  </si>
  <si>
    <t>차량번호</t>
    <phoneticPr fontId="2" type="noConversion"/>
  </si>
  <si>
    <t>차종</t>
    <phoneticPr fontId="2" type="noConversion"/>
  </si>
  <si>
    <t>쉬는날</t>
    <phoneticPr fontId="2" type="noConversion"/>
  </si>
  <si>
    <t>70조2855</t>
    <phoneticPr fontId="2" type="noConversion"/>
  </si>
  <si>
    <t>카니발</t>
    <phoneticPr fontId="2" type="noConversion"/>
  </si>
  <si>
    <t>43러2908</t>
    <phoneticPr fontId="2" type="noConversion"/>
  </si>
  <si>
    <t>마티즈</t>
    <phoneticPr fontId="2" type="noConversion"/>
  </si>
  <si>
    <t>01저4047</t>
    <phoneticPr fontId="2" type="noConversion"/>
  </si>
  <si>
    <t>체어맨</t>
    <phoneticPr fontId="2" type="noConversion"/>
  </si>
  <si>
    <t>65라2564</t>
    <phoneticPr fontId="2" type="noConversion"/>
  </si>
  <si>
    <t>로체</t>
    <phoneticPr fontId="2" type="noConversion"/>
  </si>
  <si>
    <t>55아2093</t>
    <phoneticPr fontId="2" type="noConversion"/>
  </si>
  <si>
    <t>에스엠3</t>
    <phoneticPr fontId="2" type="noConversion"/>
  </si>
  <si>
    <t>지역별 세대수 현황</t>
    <phoneticPr fontId="2" type="noConversion"/>
  </si>
  <si>
    <t>지역</t>
    <phoneticPr fontId="2" type="noConversion"/>
  </si>
  <si>
    <t>세대수</t>
    <phoneticPr fontId="2" type="noConversion"/>
  </si>
  <si>
    <t>짝홀수</t>
    <phoneticPr fontId="2" type="noConversion"/>
  </si>
  <si>
    <t>경기도</t>
    <phoneticPr fontId="3" type="noConversion"/>
  </si>
  <si>
    <t>강원도</t>
    <phoneticPr fontId="3" type="noConversion"/>
  </si>
  <si>
    <t>충청북도</t>
    <phoneticPr fontId="3" type="noConversion"/>
  </si>
  <si>
    <t>충청남도</t>
    <phoneticPr fontId="3" type="noConversion"/>
  </si>
  <si>
    <t>전라북도</t>
    <phoneticPr fontId="3" type="noConversion"/>
  </si>
  <si>
    <t>전라남도</t>
    <phoneticPr fontId="3" type="noConversion"/>
  </si>
  <si>
    <t>경상북도</t>
    <phoneticPr fontId="3" type="noConversion"/>
  </si>
  <si>
    <t>경상남도</t>
    <phoneticPr fontId="3" type="noConversion"/>
  </si>
  <si>
    <t>제주도</t>
    <phoneticPr fontId="3" type="noConversion"/>
  </si>
  <si>
    <t>품목</t>
    <phoneticPr fontId="2" type="noConversion"/>
  </si>
  <si>
    <t>생산량</t>
    <phoneticPr fontId="2" type="noConversion"/>
  </si>
  <si>
    <t>상자당 개수</t>
    <phoneticPr fontId="2" type="noConversion"/>
  </si>
  <si>
    <t>나머지</t>
    <phoneticPr fontId="2" type="noConversion"/>
  </si>
  <si>
    <t>사과</t>
    <phoneticPr fontId="2" type="noConversion"/>
  </si>
  <si>
    <t>배</t>
    <phoneticPr fontId="2" type="noConversion"/>
  </si>
  <si>
    <t>복숭아</t>
    <phoneticPr fontId="2" type="noConversion"/>
  </si>
  <si>
    <t>오렌지</t>
    <phoneticPr fontId="2" type="noConversion"/>
  </si>
  <si>
    <t>감</t>
    <phoneticPr fontId="2" type="noConversion"/>
  </si>
  <si>
    <t>매출 판매 수량 집계</t>
    <phoneticPr fontId="2" type="noConversion"/>
  </si>
  <si>
    <t>(단위 : 대)</t>
    <phoneticPr fontId="2" type="noConversion"/>
  </si>
  <si>
    <t>판매점</t>
    <phoneticPr fontId="2" type="noConversion"/>
  </si>
  <si>
    <t>냉장고</t>
    <phoneticPr fontId="2" type="noConversion"/>
  </si>
  <si>
    <t>홈시어터</t>
    <phoneticPr fontId="2" type="noConversion"/>
  </si>
  <si>
    <t>세탁기</t>
    <phoneticPr fontId="2" type="noConversion"/>
  </si>
  <si>
    <t>합계</t>
    <phoneticPr fontId="2" type="noConversion"/>
  </si>
  <si>
    <t>중구</t>
    <phoneticPr fontId="2" type="noConversion"/>
  </si>
  <si>
    <t>동구</t>
    <phoneticPr fontId="2" type="noConversion"/>
  </si>
  <si>
    <t>북구</t>
    <phoneticPr fontId="2" type="noConversion"/>
  </si>
  <si>
    <t>중구지점의 냉장고 최대수량과 중구지점의 세탁기 최소수량의 차이</t>
    <phoneticPr fontId="2" type="noConversion"/>
  </si>
  <si>
    <t>영업실적 현황</t>
    <phoneticPr fontId="2" type="noConversion"/>
  </si>
  <si>
    <t>소속</t>
    <phoneticPr fontId="2" type="noConversion"/>
  </si>
  <si>
    <t>영업평가</t>
    <phoneticPr fontId="2" type="noConversion"/>
  </si>
  <si>
    <t>박정호</t>
    <phoneticPr fontId="2" type="noConversion"/>
  </si>
  <si>
    <t>신촌</t>
    <phoneticPr fontId="2" type="noConversion"/>
  </si>
  <si>
    <t>신정희</t>
    <phoneticPr fontId="2" type="noConversion"/>
  </si>
  <si>
    <t>종로</t>
    <phoneticPr fontId="2" type="noConversion"/>
  </si>
  <si>
    <t>김용태</t>
    <phoneticPr fontId="2" type="noConversion"/>
  </si>
  <si>
    <t>구로</t>
    <phoneticPr fontId="2" type="noConversion"/>
  </si>
  <si>
    <t>김진영</t>
    <phoneticPr fontId="2" type="noConversion"/>
  </si>
  <si>
    <t>유현숙</t>
    <phoneticPr fontId="2" type="noConversion"/>
  </si>
  <si>
    <t>최정렬</t>
    <phoneticPr fontId="2" type="noConversion"/>
  </si>
  <si>
    <t>강창희</t>
    <phoneticPr fontId="2" type="noConversion"/>
  </si>
  <si>
    <t>천영주</t>
    <phoneticPr fontId="2" type="noConversion"/>
  </si>
  <si>
    <t>박인수</t>
    <phoneticPr fontId="2" type="noConversion"/>
  </si>
  <si>
    <t>장인구</t>
    <phoneticPr fontId="2" type="noConversion"/>
  </si>
  <si>
    <t>영업평가 차이값</t>
    <phoneticPr fontId="2" type="noConversion"/>
  </si>
  <si>
    <t>대출금 집행내역</t>
    <phoneticPr fontId="2" type="noConversion"/>
  </si>
  <si>
    <t>이름</t>
    <phoneticPr fontId="2" type="noConversion"/>
  </si>
  <si>
    <t>날짜</t>
    <phoneticPr fontId="2" type="noConversion"/>
  </si>
  <si>
    <t>집행금액</t>
    <phoneticPr fontId="2" type="noConversion"/>
  </si>
  <si>
    <t>200000~300000원 집행금액의 합계</t>
    <phoneticPr fontId="2" type="noConversion"/>
  </si>
  <si>
    <t>김미라</t>
    <phoneticPr fontId="2" type="noConversion"/>
  </si>
  <si>
    <t>강은철</t>
    <phoneticPr fontId="2" type="noConversion"/>
  </si>
  <si>
    <t>고아라</t>
    <phoneticPr fontId="2" type="noConversion"/>
  </si>
  <si>
    <t>김성일</t>
    <phoneticPr fontId="2" type="noConversion"/>
  </si>
  <si>
    <t>감우성</t>
    <phoneticPr fontId="2" type="noConversion"/>
  </si>
  <si>
    <t>오빈나</t>
    <phoneticPr fontId="2" type="noConversion"/>
  </si>
  <si>
    <t>김시은</t>
    <phoneticPr fontId="2" type="noConversion"/>
  </si>
  <si>
    <t>도서 거래 현황</t>
    <phoneticPr fontId="2" type="noConversion"/>
  </si>
  <si>
    <t>서점명</t>
    <phoneticPr fontId="2" type="noConversion"/>
  </si>
  <si>
    <t>판매금액</t>
    <phoneticPr fontId="2" type="noConversion"/>
  </si>
  <si>
    <t>세종서점</t>
    <phoneticPr fontId="2" type="noConversion"/>
  </si>
  <si>
    <t>상공문고</t>
    <phoneticPr fontId="2" type="noConversion"/>
  </si>
  <si>
    <t>대한서적</t>
    <phoneticPr fontId="2" type="noConversion"/>
  </si>
  <si>
    <t>상공문고 판매금액 합계</t>
    <phoneticPr fontId="2" type="noConversion"/>
  </si>
  <si>
    <t>도서 거래 현황</t>
    <phoneticPr fontId="2" type="noConversion"/>
  </si>
  <si>
    <t>서점명</t>
    <phoneticPr fontId="2" type="noConversion"/>
  </si>
  <si>
    <t>상품</t>
    <phoneticPr fontId="2" type="noConversion"/>
  </si>
  <si>
    <t>A-Market</t>
    <phoneticPr fontId="2" type="noConversion"/>
  </si>
  <si>
    <t>B-Market</t>
    <phoneticPr fontId="2" type="noConversion"/>
  </si>
  <si>
    <t>가격차이</t>
    <phoneticPr fontId="2" type="noConversion"/>
  </si>
  <si>
    <t>어린이바스</t>
    <phoneticPr fontId="2" type="noConversion"/>
  </si>
  <si>
    <t>바디클린저</t>
    <phoneticPr fontId="2" type="noConversion"/>
  </si>
  <si>
    <t>헤어샴프</t>
    <phoneticPr fontId="2" type="noConversion"/>
  </si>
  <si>
    <t>선크림</t>
    <phoneticPr fontId="2" type="noConversion"/>
  </si>
  <si>
    <t>풋케어1</t>
    <phoneticPr fontId="2" type="noConversion"/>
  </si>
  <si>
    <t xml:space="preserve">A-Market </t>
    <phoneticPr fontId="2" type="noConversion"/>
  </si>
  <si>
    <t>핸드케어</t>
    <phoneticPr fontId="2" type="noConversion"/>
  </si>
  <si>
    <t>사원 현황</t>
    <phoneticPr fontId="2" type="noConversion"/>
  </si>
  <si>
    <t>이름</t>
    <phoneticPr fontId="2" type="noConversion"/>
  </si>
  <si>
    <t>경력</t>
    <phoneticPr fontId="2" type="noConversion"/>
  </si>
  <si>
    <t>수당</t>
    <phoneticPr fontId="2" type="noConversion"/>
  </si>
  <si>
    <t>이민호</t>
    <phoneticPr fontId="2" type="noConversion"/>
  </si>
  <si>
    <t>최창수</t>
    <phoneticPr fontId="2" type="noConversion"/>
  </si>
  <si>
    <t>박지은</t>
    <phoneticPr fontId="2" type="noConversion"/>
  </si>
  <si>
    <t>연지연</t>
    <phoneticPr fontId="2" type="noConversion"/>
  </si>
  <si>
    <t>한상호</t>
    <phoneticPr fontId="2" type="noConversion"/>
  </si>
  <si>
    <t>10년 이상 사원 수당 합</t>
    <phoneticPr fontId="2" type="noConversion"/>
  </si>
  <si>
    <t>(단위:원)</t>
    <phoneticPr fontId="2" type="noConversion"/>
  </si>
  <si>
    <t>사원명</t>
    <phoneticPr fontId="2" type="noConversion"/>
  </si>
  <si>
    <t>휴가비</t>
    <phoneticPr fontId="2" type="noConversion"/>
  </si>
  <si>
    <t>특별휴가비</t>
    <phoneticPr fontId="2" type="noConversion"/>
  </si>
  <si>
    <t>총지급액</t>
    <phoneticPr fontId="2" type="noConversion"/>
  </si>
  <si>
    <t>조정지급액</t>
    <phoneticPr fontId="2" type="noConversion"/>
  </si>
  <si>
    <t>김성원</t>
    <phoneticPr fontId="2" type="noConversion"/>
  </si>
  <si>
    <t>최지성</t>
    <phoneticPr fontId="2" type="noConversion"/>
  </si>
  <si>
    <t>노재성</t>
    <phoneticPr fontId="2" type="noConversion"/>
  </si>
  <si>
    <t>성지영</t>
    <phoneticPr fontId="2" type="noConversion"/>
  </si>
  <si>
    <t>피천동</t>
    <phoneticPr fontId="2" type="noConversion"/>
  </si>
  <si>
    <t>심양섭</t>
    <phoneticPr fontId="2" type="noConversion"/>
  </si>
  <si>
    <t>가전제품 판매현황</t>
    <phoneticPr fontId="2" type="noConversion"/>
  </si>
  <si>
    <t>품목</t>
    <phoneticPr fontId="2" type="noConversion"/>
  </si>
  <si>
    <t>수량</t>
    <phoneticPr fontId="2" type="noConversion"/>
  </si>
  <si>
    <t>단가</t>
    <phoneticPr fontId="2" type="noConversion"/>
  </si>
  <si>
    <t>매출액</t>
    <phoneticPr fontId="2" type="noConversion"/>
  </si>
  <si>
    <t>세탁기</t>
    <phoneticPr fontId="2" type="noConversion"/>
  </si>
  <si>
    <t>DVD 재생기</t>
    <phoneticPr fontId="2" type="noConversion"/>
  </si>
  <si>
    <t>세탁기 품목의 매출액합계</t>
    <phoneticPr fontId="2" type="noConversion"/>
  </si>
  <si>
    <t>냉장고</t>
    <phoneticPr fontId="2" type="noConversion"/>
  </si>
  <si>
    <t>경시대회 성적</t>
    <phoneticPr fontId="2" type="noConversion"/>
  </si>
  <si>
    <t>성명</t>
    <phoneticPr fontId="2" type="noConversion"/>
  </si>
  <si>
    <t>출신고</t>
    <phoneticPr fontId="2" type="noConversion"/>
  </si>
  <si>
    <t>필기</t>
    <phoneticPr fontId="2" type="noConversion"/>
  </si>
  <si>
    <t>실기</t>
    <phoneticPr fontId="2" type="noConversion"/>
  </si>
  <si>
    <t>종합</t>
    <phoneticPr fontId="2" type="noConversion"/>
  </si>
  <si>
    <t>고영인</t>
    <phoneticPr fontId="2" type="noConversion"/>
  </si>
  <si>
    <t>우주고</t>
    <phoneticPr fontId="2" type="noConversion"/>
  </si>
  <si>
    <t>성수영</t>
    <phoneticPr fontId="2" type="noConversion"/>
  </si>
  <si>
    <t>대한고</t>
    <phoneticPr fontId="2" type="noConversion"/>
  </si>
  <si>
    <t>은혜영</t>
    <phoneticPr fontId="2" type="noConversion"/>
  </si>
  <si>
    <t>상공고</t>
    <phoneticPr fontId="2" type="noConversion"/>
  </si>
  <si>
    <t>남민철</t>
    <phoneticPr fontId="2" type="noConversion"/>
  </si>
  <si>
    <t>구정철</t>
    <phoneticPr fontId="2" type="noConversion"/>
  </si>
  <si>
    <t>박대철</t>
    <phoneticPr fontId="2" type="noConversion"/>
  </si>
  <si>
    <t>전소영</t>
    <phoneticPr fontId="2" type="noConversion"/>
  </si>
  <si>
    <t>여혜경</t>
    <phoneticPr fontId="2" type="noConversion"/>
  </si>
  <si>
    <t>기민해</t>
    <phoneticPr fontId="2" type="noConversion"/>
  </si>
  <si>
    <t>변진철</t>
    <phoneticPr fontId="2" type="noConversion"/>
  </si>
  <si>
    <t>우주고 종합 평균</t>
    <phoneticPr fontId="2" type="noConversion"/>
  </si>
  <si>
    <t>조사시기</t>
    <phoneticPr fontId="2" type="noConversion"/>
  </si>
  <si>
    <t>측정치</t>
    <phoneticPr fontId="2" type="noConversion"/>
  </si>
  <si>
    <t>조정 측정치</t>
    <phoneticPr fontId="2" type="noConversion"/>
  </si>
  <si>
    <t xml:space="preserve">필기 시험 평가 </t>
    <phoneticPr fontId="2" type="noConversion"/>
  </si>
  <si>
    <t>영어</t>
    <phoneticPr fontId="2" type="noConversion"/>
  </si>
  <si>
    <t>전산</t>
    <phoneticPr fontId="2" type="noConversion"/>
  </si>
  <si>
    <t>상식</t>
    <phoneticPr fontId="2" type="noConversion"/>
  </si>
  <si>
    <t>평가</t>
    <phoneticPr fontId="2" type="noConversion"/>
  </si>
  <si>
    <t>장혁준</t>
    <phoneticPr fontId="2" type="noConversion"/>
  </si>
  <si>
    <t>이선돌</t>
    <phoneticPr fontId="2" type="noConversion"/>
  </si>
  <si>
    <t>민영호</t>
    <phoneticPr fontId="2" type="noConversion"/>
  </si>
  <si>
    <t>곽태우</t>
    <phoneticPr fontId="2" type="noConversion"/>
  </si>
  <si>
    <t>전준호</t>
    <phoneticPr fontId="2" type="noConversion"/>
  </si>
  <si>
    <t>박태식</t>
    <phoneticPr fontId="2" type="noConversion"/>
  </si>
  <si>
    <t>차만석</t>
    <phoneticPr fontId="2" type="noConversion"/>
  </si>
  <si>
    <t>이미자</t>
    <phoneticPr fontId="2" type="noConversion"/>
  </si>
  <si>
    <t xml:space="preserve">지점별 재고 현황 </t>
    <phoneticPr fontId="2" type="noConversion"/>
  </si>
  <si>
    <t>단위: 대</t>
    <phoneticPr fontId="2" type="noConversion"/>
  </si>
  <si>
    <t>지점</t>
    <phoneticPr fontId="2" type="noConversion"/>
  </si>
  <si>
    <t>매입수량</t>
    <phoneticPr fontId="2" type="noConversion"/>
  </si>
  <si>
    <t>판매수량</t>
    <phoneticPr fontId="2" type="noConversion"/>
  </si>
  <si>
    <t>재고수량</t>
    <phoneticPr fontId="2" type="noConversion"/>
  </si>
  <si>
    <t>재고누계</t>
    <phoneticPr fontId="2" type="noConversion"/>
  </si>
  <si>
    <t>부산</t>
    <phoneticPr fontId="2" type="noConversion"/>
  </si>
  <si>
    <t>영등포</t>
    <phoneticPr fontId="2" type="noConversion"/>
  </si>
  <si>
    <t>강북</t>
    <phoneticPr fontId="2" type="noConversion"/>
  </si>
  <si>
    <t>강서</t>
    <phoneticPr fontId="2" type="noConversion"/>
  </si>
  <si>
    <t>강동</t>
    <phoneticPr fontId="2" type="noConversion"/>
  </si>
  <si>
    <t>강남</t>
    <phoneticPr fontId="2" type="noConversion"/>
  </si>
  <si>
    <t>광주</t>
    <phoneticPr fontId="2" type="noConversion"/>
  </si>
  <si>
    <t xml:space="preserve">지점별 재고 현황 </t>
    <phoneticPr fontId="2" type="noConversion"/>
  </si>
  <si>
    <t>단위: 대</t>
    <phoneticPr fontId="2" type="noConversion"/>
  </si>
  <si>
    <t>지점</t>
    <phoneticPr fontId="2" type="noConversion"/>
  </si>
  <si>
    <t>매입수량</t>
    <phoneticPr fontId="2" type="noConversion"/>
  </si>
  <si>
    <t>판매수량</t>
    <phoneticPr fontId="2" type="noConversion"/>
  </si>
  <si>
    <t>재고수량</t>
    <phoneticPr fontId="2" type="noConversion"/>
  </si>
  <si>
    <t>재고누계</t>
    <phoneticPr fontId="2" type="noConversion"/>
  </si>
  <si>
    <t>부산</t>
    <phoneticPr fontId="2" type="noConversion"/>
  </si>
  <si>
    <t>영등포</t>
    <phoneticPr fontId="2" type="noConversion"/>
  </si>
  <si>
    <t>강북</t>
    <phoneticPr fontId="2" type="noConversion"/>
  </si>
  <si>
    <t>강서</t>
    <phoneticPr fontId="2" type="noConversion"/>
  </si>
  <si>
    <t>강동</t>
    <phoneticPr fontId="2" type="noConversion"/>
  </si>
  <si>
    <t>강남</t>
    <phoneticPr fontId="2" type="noConversion"/>
  </si>
  <si>
    <t>광주</t>
    <phoneticPr fontId="2" type="noConversion"/>
  </si>
  <si>
    <t>2015. 6</t>
  </si>
  <si>
    <t>2015. 5</t>
  </si>
  <si>
    <t>2015. 4</t>
  </si>
  <si>
    <t>2015. 3</t>
  </si>
  <si>
    <t>2015. 2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</si>
</sst>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mm&quot;월&quot;\ dd&quot;일&quot;"/>
    <numFmt numFmtId="177" formatCode="#,##0_ "/>
  </numFmts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굴림"/>
      <family val="3"/>
      <charset val="129"/>
    </font>
    <font>
      <sz val="12"/>
      <color indexed="8"/>
      <name val="굴림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63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/>
    <xf numFmtId="0" fontId="4" fillId="0" borderId="0"/>
  </cellStyleXfs>
  <cellXfs count="51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/>
    </xf>
    <xf numFmtId="41" fontId="6" fillId="0" borderId="1" xfId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1" fontId="6" fillId="0" borderId="1" xfId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0" borderId="1" xfId="1" applyFont="1" applyBorder="1" applyAlignment="1">
      <alignment vertical="center"/>
    </xf>
    <xf numFmtId="0" fontId="9" fillId="0" borderId="1" xfId="3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41" fontId="6" fillId="0" borderId="1" xfId="1" applyFont="1" applyBorder="1" applyAlignment="1">
      <alignment horizontal="right" vertical="center"/>
    </xf>
    <xf numFmtId="177" fontId="6" fillId="0" borderId="1" xfId="1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1" fontId="6" fillId="0" borderId="1" xfId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41" fontId="6" fillId="0" borderId="0" xfId="1" applyFont="1" applyAlignment="1">
      <alignment vertical="center"/>
    </xf>
    <xf numFmtId="0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2" borderId="3" xfId="2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/>
    </xf>
    <xf numFmtId="41" fontId="6" fillId="0" borderId="1" xfId="1" applyNumberFormat="1" applyFont="1" applyBorder="1" applyAlignment="1">
      <alignment vertical="center"/>
    </xf>
    <xf numFmtId="3" fontId="6" fillId="0" borderId="1" xfId="1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1" xfId="2" applyFont="1" applyBorder="1" applyAlignment="1">
      <alignment vertical="center"/>
    </xf>
    <xf numFmtId="0" fontId="7" fillId="2" borderId="1" xfId="2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4" xfId="1" applyNumberFormat="1" applyFont="1" applyBorder="1" applyAlignment="1">
      <alignment horizontal="center" vertical="center"/>
    </xf>
    <xf numFmtId="177" fontId="6" fillId="0" borderId="5" xfId="1" applyNumberFormat="1" applyFont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0" borderId="1" xfId="2" applyNumberFormat="1" applyFont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_Sheet9" xfId="3"/>
    <cellStyle name="표준_소책자(1급)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6.5" customHeight="1"/>
  <cols>
    <col min="1" max="16384" width="8.88671875" style="19"/>
  </cols>
  <sheetData>
    <row r="1" spans="1:5" ht="16.5" customHeight="1">
      <c r="A1" s="18"/>
      <c r="C1" s="20" t="s">
        <v>221</v>
      </c>
    </row>
    <row r="2" spans="1:5" ht="16.5" customHeight="1">
      <c r="E2" s="21" t="s">
        <v>222</v>
      </c>
    </row>
    <row r="3" spans="1:5" ht="16.5" customHeight="1">
      <c r="A3" s="1" t="s">
        <v>223</v>
      </c>
      <c r="B3" s="1" t="s">
        <v>224</v>
      </c>
      <c r="C3" s="1" t="s">
        <v>225</v>
      </c>
      <c r="D3" s="1" t="s">
        <v>226</v>
      </c>
      <c r="E3" s="5" t="s">
        <v>227</v>
      </c>
    </row>
    <row r="4" spans="1:5" ht="16.5" customHeight="1">
      <c r="A4" s="1" t="s">
        <v>228</v>
      </c>
      <c r="B4" s="6">
        <v>3382</v>
      </c>
      <c r="C4" s="6">
        <v>3299</v>
      </c>
      <c r="D4" s="6">
        <f>B4-C4</f>
        <v>83</v>
      </c>
      <c r="E4" s="6"/>
    </row>
    <row r="5" spans="1:5" ht="16.5" customHeight="1">
      <c r="A5" s="1" t="s">
        <v>229</v>
      </c>
      <c r="B5" s="6">
        <v>2290</v>
      </c>
      <c r="C5" s="6">
        <v>1567</v>
      </c>
      <c r="D5" s="6">
        <f t="shared" ref="D5:D10" si="0">B5-C5</f>
        <v>723</v>
      </c>
      <c r="E5" s="6"/>
    </row>
    <row r="6" spans="1:5" ht="16.5" customHeight="1">
      <c r="A6" s="1" t="s">
        <v>230</v>
      </c>
      <c r="B6" s="6">
        <v>3457</v>
      </c>
      <c r="C6" s="6">
        <v>3420</v>
      </c>
      <c r="D6" s="6">
        <f t="shared" si="0"/>
        <v>37</v>
      </c>
      <c r="E6" s="6"/>
    </row>
    <row r="7" spans="1:5" ht="16.5" customHeight="1">
      <c r="A7" s="1" t="s">
        <v>231</v>
      </c>
      <c r="B7" s="6">
        <v>1578</v>
      </c>
      <c r="C7" s="6">
        <v>1578</v>
      </c>
      <c r="D7" s="6">
        <f t="shared" si="0"/>
        <v>0</v>
      </c>
      <c r="E7" s="6"/>
    </row>
    <row r="8" spans="1:5" ht="16.5" customHeight="1">
      <c r="A8" s="1" t="s">
        <v>232</v>
      </c>
      <c r="B8" s="6">
        <v>2106</v>
      </c>
      <c r="C8" s="6">
        <v>2000</v>
      </c>
      <c r="D8" s="6">
        <f t="shared" si="0"/>
        <v>106</v>
      </c>
      <c r="E8" s="6"/>
    </row>
    <row r="9" spans="1:5" ht="16.5" customHeight="1">
      <c r="A9" s="1" t="s">
        <v>233</v>
      </c>
      <c r="B9" s="6">
        <v>4250</v>
      </c>
      <c r="C9" s="6">
        <v>4239</v>
      </c>
      <c r="D9" s="6">
        <f t="shared" si="0"/>
        <v>11</v>
      </c>
      <c r="E9" s="6"/>
    </row>
    <row r="10" spans="1:5" ht="16.5" customHeight="1">
      <c r="A10" s="1" t="s">
        <v>234</v>
      </c>
      <c r="B10" s="22">
        <v>2350</v>
      </c>
      <c r="C10" s="22">
        <v>2278</v>
      </c>
      <c r="D10" s="6">
        <f t="shared" si="0"/>
        <v>72</v>
      </c>
      <c r="E10" s="6"/>
    </row>
  </sheetData>
  <phoneticPr fontId="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6.5" customHeight="1"/>
  <cols>
    <col min="1" max="1" width="10.77734375" style="32" customWidth="1"/>
    <col min="2" max="3" width="8.88671875" style="32"/>
    <col min="4" max="4" width="9.88671875" style="32" bestFit="1" customWidth="1"/>
    <col min="5" max="6" width="8.88671875" style="32"/>
    <col min="7" max="7" width="5.77734375" style="32" customWidth="1"/>
    <col min="8" max="16384" width="8.88671875" style="32"/>
  </cols>
  <sheetData>
    <row r="1" spans="1:7" ht="16.5" customHeight="1">
      <c r="A1" s="32" t="s">
        <v>162</v>
      </c>
    </row>
    <row r="2" spans="1:7" ht="16.5" customHeight="1">
      <c r="A2" s="33" t="s">
        <v>163</v>
      </c>
      <c r="B2" s="33" t="s">
        <v>164</v>
      </c>
      <c r="C2" s="33" t="s">
        <v>165</v>
      </c>
      <c r="D2" s="33" t="s">
        <v>166</v>
      </c>
    </row>
    <row r="3" spans="1:7" ht="16.5" customHeight="1">
      <c r="A3" s="44" t="s">
        <v>167</v>
      </c>
      <c r="B3" s="44">
        <v>15</v>
      </c>
      <c r="C3" s="6">
        <v>1575</v>
      </c>
      <c r="D3" s="6">
        <v>23625</v>
      </c>
    </row>
    <row r="4" spans="1:7" ht="16.5" customHeight="1">
      <c r="A4" s="44" t="s">
        <v>168</v>
      </c>
      <c r="B4" s="44">
        <v>20</v>
      </c>
      <c r="C4" s="6">
        <v>3287</v>
      </c>
      <c r="D4" s="6">
        <v>65740</v>
      </c>
      <c r="E4" s="45" t="s">
        <v>169</v>
      </c>
      <c r="F4" s="45"/>
      <c r="G4" s="45"/>
    </row>
    <row r="5" spans="1:7" ht="16.5" customHeight="1">
      <c r="A5" s="44" t="s">
        <v>170</v>
      </c>
      <c r="B5" s="44">
        <v>13</v>
      </c>
      <c r="C5" s="6">
        <v>1795</v>
      </c>
      <c r="D5" s="6">
        <v>23335</v>
      </c>
      <c r="E5" s="46">
        <f>ROUNDUP(DSUM(A2:D8,D2,A2:A3),-3)</f>
        <v>250000</v>
      </c>
      <c r="F5" s="47"/>
      <c r="G5" s="48"/>
    </row>
    <row r="6" spans="1:7" ht="16.5" customHeight="1">
      <c r="A6" s="44" t="s">
        <v>168</v>
      </c>
      <c r="B6" s="44">
        <v>18</v>
      </c>
      <c r="C6" s="6">
        <v>3687</v>
      </c>
      <c r="D6" s="6">
        <v>66366</v>
      </c>
    </row>
    <row r="7" spans="1:7" ht="16.5" customHeight="1">
      <c r="A7" s="44" t="s">
        <v>167</v>
      </c>
      <c r="B7" s="44">
        <v>11</v>
      </c>
      <c r="C7" s="6">
        <v>2874</v>
      </c>
      <c r="D7" s="6">
        <v>31614</v>
      </c>
    </row>
    <row r="8" spans="1:7" ht="16.5" customHeight="1">
      <c r="A8" s="44" t="s">
        <v>167</v>
      </c>
      <c r="B8" s="44">
        <v>15</v>
      </c>
      <c r="C8" s="6">
        <v>12959</v>
      </c>
      <c r="D8" s="6">
        <v>194385</v>
      </c>
    </row>
  </sheetData>
  <mergeCells count="2">
    <mergeCell ref="E4:G4"/>
    <mergeCell ref="E5:G5"/>
  </mergeCells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6.5" customHeight="1"/>
  <cols>
    <col min="1" max="1" width="8.88671875" style="19"/>
    <col min="2" max="2" width="11.21875" style="19" customWidth="1"/>
    <col min="3" max="3" width="8.88671875" style="19"/>
    <col min="4" max="5" width="9.88671875" style="19" bestFit="1" customWidth="1"/>
    <col min="6" max="16384" width="8.88671875" style="19"/>
  </cols>
  <sheetData>
    <row r="1" spans="1:5" ht="16.5" customHeight="1">
      <c r="A1" s="43"/>
      <c r="B1" s="20" t="s">
        <v>0</v>
      </c>
    </row>
    <row r="2" spans="1:5" ht="16.5" customHeight="1">
      <c r="E2" s="21" t="s">
        <v>150</v>
      </c>
    </row>
    <row r="3" spans="1:5" ht="16.5" customHeight="1">
      <c r="A3" s="1" t="s">
        <v>151</v>
      </c>
      <c r="B3" s="1" t="s">
        <v>152</v>
      </c>
      <c r="C3" s="1" t="s">
        <v>153</v>
      </c>
      <c r="D3" s="1" t="s">
        <v>154</v>
      </c>
      <c r="E3" s="5" t="s">
        <v>155</v>
      </c>
    </row>
    <row r="4" spans="1:5" ht="16.5" customHeight="1">
      <c r="A4" s="1" t="s">
        <v>156</v>
      </c>
      <c r="B4" s="6">
        <v>234543</v>
      </c>
      <c r="C4" s="6">
        <v>33345</v>
      </c>
      <c r="D4" s="6">
        <v>267888</v>
      </c>
      <c r="E4" s="6"/>
    </row>
    <row r="5" spans="1:5" ht="16.5" customHeight="1">
      <c r="A5" s="1" t="s">
        <v>157</v>
      </c>
      <c r="B5" s="6">
        <v>455654</v>
      </c>
      <c r="C5" s="6">
        <v>65655</v>
      </c>
      <c r="D5" s="6">
        <v>521309</v>
      </c>
      <c r="E5" s="6"/>
    </row>
    <row r="6" spans="1:5" ht="16.5" customHeight="1">
      <c r="A6" s="1" t="s">
        <v>158</v>
      </c>
      <c r="B6" s="6">
        <v>576767</v>
      </c>
      <c r="C6" s="6">
        <v>56565</v>
      </c>
      <c r="D6" s="6">
        <v>633332</v>
      </c>
      <c r="E6" s="6"/>
    </row>
    <row r="7" spans="1:5" ht="16.5" customHeight="1">
      <c r="A7" s="1" t="s">
        <v>159</v>
      </c>
      <c r="B7" s="6">
        <v>565454</v>
      </c>
      <c r="C7" s="6">
        <v>57678</v>
      </c>
      <c r="D7" s="6">
        <v>623132</v>
      </c>
      <c r="E7" s="6"/>
    </row>
    <row r="8" spans="1:5" ht="16.5" customHeight="1">
      <c r="A8" s="1" t="s">
        <v>160</v>
      </c>
      <c r="B8" s="6">
        <v>787897</v>
      </c>
      <c r="C8" s="6">
        <v>76766</v>
      </c>
      <c r="D8" s="6">
        <v>864663</v>
      </c>
      <c r="E8" s="6"/>
    </row>
    <row r="9" spans="1:5" ht="16.5" customHeight="1">
      <c r="A9" s="1" t="s">
        <v>161</v>
      </c>
      <c r="B9" s="6">
        <v>788877</v>
      </c>
      <c r="C9" s="6">
        <v>78787</v>
      </c>
      <c r="D9" s="6">
        <v>867664</v>
      </c>
      <c r="E9" s="6"/>
    </row>
  </sheetData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6.5" customHeight="1"/>
  <cols>
    <col min="1" max="1" width="8.88671875" style="19"/>
    <col min="2" max="2" width="11.21875" style="19" customWidth="1"/>
    <col min="3" max="3" width="8.88671875" style="19"/>
    <col min="4" max="5" width="9.88671875" style="19" bestFit="1" customWidth="1"/>
    <col min="6" max="16384" width="8.88671875" style="19"/>
  </cols>
  <sheetData>
    <row r="1" spans="1:5" ht="16.5" customHeight="1">
      <c r="A1" s="43"/>
      <c r="B1" s="20" t="s">
        <v>0</v>
      </c>
    </row>
    <row r="2" spans="1:5" ht="16.5" customHeight="1">
      <c r="E2" s="21" t="s">
        <v>150</v>
      </c>
    </row>
    <row r="3" spans="1:5" ht="16.5" customHeight="1">
      <c r="A3" s="1" t="s">
        <v>151</v>
      </c>
      <c r="B3" s="1" t="s">
        <v>152</v>
      </c>
      <c r="C3" s="1" t="s">
        <v>153</v>
      </c>
      <c r="D3" s="1" t="s">
        <v>154</v>
      </c>
      <c r="E3" s="5" t="s">
        <v>155</v>
      </c>
    </row>
    <row r="4" spans="1:5" ht="16.5" customHeight="1">
      <c r="A4" s="1" t="s">
        <v>156</v>
      </c>
      <c r="B4" s="6">
        <v>234543</v>
      </c>
      <c r="C4" s="6">
        <v>33345</v>
      </c>
      <c r="D4" s="6">
        <v>267888</v>
      </c>
      <c r="E4" s="6">
        <f t="shared" ref="E4:E9" si="0">ROUNDDOWN(D4,-3)</f>
        <v>267000</v>
      </c>
    </row>
    <row r="5" spans="1:5" ht="16.5" customHeight="1">
      <c r="A5" s="1" t="s">
        <v>157</v>
      </c>
      <c r="B5" s="6">
        <v>455654</v>
      </c>
      <c r="C5" s="6">
        <v>65655</v>
      </c>
      <c r="D5" s="6">
        <v>521309</v>
      </c>
      <c r="E5" s="6">
        <f t="shared" si="0"/>
        <v>521000</v>
      </c>
    </row>
    <row r="6" spans="1:5" ht="16.5" customHeight="1">
      <c r="A6" s="1" t="s">
        <v>158</v>
      </c>
      <c r="B6" s="6">
        <v>576767</v>
      </c>
      <c r="C6" s="6">
        <v>56565</v>
      </c>
      <c r="D6" s="6">
        <v>633332</v>
      </c>
      <c r="E6" s="6">
        <f t="shared" si="0"/>
        <v>633000</v>
      </c>
    </row>
    <row r="7" spans="1:5" ht="16.5" customHeight="1">
      <c r="A7" s="1" t="s">
        <v>159</v>
      </c>
      <c r="B7" s="6">
        <v>565454</v>
      </c>
      <c r="C7" s="6">
        <v>57678</v>
      </c>
      <c r="D7" s="6">
        <v>623132</v>
      </c>
      <c r="E7" s="6">
        <f t="shared" si="0"/>
        <v>623000</v>
      </c>
    </row>
    <row r="8" spans="1:5" ht="16.5" customHeight="1">
      <c r="A8" s="1" t="s">
        <v>160</v>
      </c>
      <c r="B8" s="6">
        <v>787897</v>
      </c>
      <c r="C8" s="6">
        <v>76766</v>
      </c>
      <c r="D8" s="6">
        <v>864663</v>
      </c>
      <c r="E8" s="6">
        <f t="shared" si="0"/>
        <v>864000</v>
      </c>
    </row>
    <row r="9" spans="1:5" ht="16.5" customHeight="1">
      <c r="A9" s="1" t="s">
        <v>161</v>
      </c>
      <c r="B9" s="6">
        <v>788877</v>
      </c>
      <c r="C9" s="6">
        <v>78787</v>
      </c>
      <c r="D9" s="6">
        <v>867664</v>
      </c>
      <c r="E9" s="6">
        <f t="shared" si="0"/>
        <v>867000</v>
      </c>
    </row>
  </sheetData>
  <phoneticPr fontId="2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B1:D8"/>
  <sheetViews>
    <sheetView workbookViewId="0"/>
  </sheetViews>
  <sheetFormatPr defaultRowHeight="16.5" customHeight="1"/>
  <cols>
    <col min="1" max="1" width="8.88671875" style="19"/>
    <col min="2" max="2" width="10.77734375" style="19" customWidth="1"/>
    <col min="3" max="3" width="9.88671875" style="19" customWidth="1"/>
    <col min="4" max="4" width="9.88671875" style="19" bestFit="1" customWidth="1"/>
    <col min="5" max="16384" width="8.88671875" style="19"/>
  </cols>
  <sheetData>
    <row r="1" spans="2:4" ht="16.5" customHeight="1">
      <c r="B1" s="19" t="s">
        <v>140</v>
      </c>
    </row>
    <row r="2" spans="2:4" ht="16.5" customHeight="1">
      <c r="B2" s="1" t="s">
        <v>141</v>
      </c>
      <c r="C2" s="1" t="s">
        <v>142</v>
      </c>
      <c r="D2" s="1" t="s">
        <v>143</v>
      </c>
    </row>
    <row r="3" spans="2:4" ht="16.5" customHeight="1">
      <c r="B3" s="1" t="s">
        <v>144</v>
      </c>
      <c r="C3" s="1">
        <v>17</v>
      </c>
      <c r="D3" s="6">
        <v>100000</v>
      </c>
    </row>
    <row r="4" spans="2:4" ht="16.5" customHeight="1">
      <c r="B4" s="1" t="s">
        <v>145</v>
      </c>
      <c r="C4" s="1">
        <v>10</v>
      </c>
      <c r="D4" s="6">
        <v>60000</v>
      </c>
    </row>
    <row r="5" spans="2:4" ht="16.5" customHeight="1">
      <c r="B5" s="1" t="s">
        <v>146</v>
      </c>
      <c r="C5" s="1">
        <v>15</v>
      </c>
      <c r="D5" s="6">
        <v>80000</v>
      </c>
    </row>
    <row r="6" spans="2:4" ht="16.5" customHeight="1">
      <c r="B6" s="1" t="s">
        <v>147</v>
      </c>
      <c r="C6" s="1">
        <v>2</v>
      </c>
      <c r="D6" s="6">
        <v>20000</v>
      </c>
    </row>
    <row r="7" spans="2:4" ht="16.5" customHeight="1">
      <c r="B7" s="1" t="s">
        <v>148</v>
      </c>
      <c r="C7" s="1">
        <v>5</v>
      </c>
      <c r="D7" s="6">
        <v>40000</v>
      </c>
    </row>
    <row r="8" spans="2:4" ht="16.5" customHeight="1">
      <c r="B8" s="16" t="s">
        <v>149</v>
      </c>
      <c r="C8" s="17"/>
      <c r="D8" s="6"/>
    </row>
  </sheetData>
  <mergeCells count="1">
    <mergeCell ref="B8:C8"/>
  </mergeCells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B1:D8"/>
  <sheetViews>
    <sheetView workbookViewId="0"/>
  </sheetViews>
  <sheetFormatPr defaultRowHeight="16.5" customHeight="1"/>
  <cols>
    <col min="1" max="1" width="8.88671875" style="19"/>
    <col min="2" max="2" width="10.77734375" style="19" customWidth="1"/>
    <col min="3" max="3" width="9.88671875" style="19" customWidth="1"/>
    <col min="4" max="4" width="9.88671875" style="19" bestFit="1" customWidth="1"/>
    <col min="5" max="16384" width="8.88671875" style="19"/>
  </cols>
  <sheetData>
    <row r="1" spans="2:4" ht="16.5" customHeight="1">
      <c r="B1" s="19" t="s">
        <v>140</v>
      </c>
    </row>
    <row r="2" spans="2:4" ht="16.5" customHeight="1">
      <c r="B2" s="1" t="s">
        <v>141</v>
      </c>
      <c r="C2" s="1" t="s">
        <v>142</v>
      </c>
      <c r="D2" s="1" t="s">
        <v>143</v>
      </c>
    </row>
    <row r="3" spans="2:4" ht="16.5" customHeight="1">
      <c r="B3" s="1" t="s">
        <v>144</v>
      </c>
      <c r="C3" s="1">
        <v>17</v>
      </c>
      <c r="D3" s="6">
        <v>100000</v>
      </c>
    </row>
    <row r="4" spans="2:4" ht="16.5" customHeight="1">
      <c r="B4" s="1" t="s">
        <v>145</v>
      </c>
      <c r="C4" s="1">
        <v>10</v>
      </c>
      <c r="D4" s="6">
        <v>60000</v>
      </c>
    </row>
    <row r="5" spans="2:4" ht="16.5" customHeight="1">
      <c r="B5" s="1" t="s">
        <v>146</v>
      </c>
      <c r="C5" s="1">
        <v>15</v>
      </c>
      <c r="D5" s="6">
        <v>80000</v>
      </c>
    </row>
    <row r="6" spans="2:4" ht="16.5" customHeight="1">
      <c r="B6" s="1" t="s">
        <v>147</v>
      </c>
      <c r="C6" s="1">
        <v>2</v>
      </c>
      <c r="D6" s="6">
        <v>20000</v>
      </c>
    </row>
    <row r="7" spans="2:4" ht="16.5" customHeight="1">
      <c r="B7" s="1" t="s">
        <v>148</v>
      </c>
      <c r="C7" s="1">
        <v>5</v>
      </c>
      <c r="D7" s="6">
        <v>40000</v>
      </c>
    </row>
    <row r="8" spans="2:4" ht="16.5" customHeight="1">
      <c r="B8" s="16" t="s">
        <v>149</v>
      </c>
      <c r="C8" s="17"/>
      <c r="D8" s="6">
        <f>SUMIF(C2:C7,"&gt;=10",D2:D7)</f>
        <v>240000</v>
      </c>
    </row>
  </sheetData>
  <mergeCells count="1">
    <mergeCell ref="B8:C8"/>
  </mergeCells>
  <phoneticPr fontId="2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6.5" customHeight="1"/>
  <cols>
    <col min="1" max="16384" width="8.88671875" style="19"/>
  </cols>
  <sheetData>
    <row r="1" spans="1:6" ht="16.5" customHeight="1">
      <c r="A1" s="1" t="s">
        <v>129</v>
      </c>
      <c r="B1" s="1" t="s">
        <v>130</v>
      </c>
      <c r="C1" s="1" t="s">
        <v>131</v>
      </c>
      <c r="D1" s="1" t="s">
        <v>132</v>
      </c>
    </row>
    <row r="2" spans="1:6" ht="16.5" customHeight="1">
      <c r="A2" s="23" t="s">
        <v>133</v>
      </c>
      <c r="B2" s="6">
        <v>5490</v>
      </c>
      <c r="C2" s="6">
        <v>4980</v>
      </c>
      <c r="D2" s="42">
        <v>510</v>
      </c>
    </row>
    <row r="3" spans="1:6" ht="16.5" customHeight="1">
      <c r="A3" s="23" t="s">
        <v>134</v>
      </c>
      <c r="B3" s="6">
        <v>6470</v>
      </c>
      <c r="C3" s="6">
        <v>5100</v>
      </c>
      <c r="D3" s="42">
        <v>1370</v>
      </c>
    </row>
    <row r="4" spans="1:6" ht="16.5" customHeight="1">
      <c r="A4" s="23" t="s">
        <v>135</v>
      </c>
      <c r="B4" s="6">
        <v>5520</v>
      </c>
      <c r="C4" s="6">
        <v>5100</v>
      </c>
      <c r="D4" s="42">
        <v>420</v>
      </c>
    </row>
    <row r="5" spans="1:6" ht="16.5" customHeight="1">
      <c r="A5" s="23" t="s">
        <v>136</v>
      </c>
      <c r="B5" s="6">
        <v>6500</v>
      </c>
      <c r="C5" s="6">
        <v>7400</v>
      </c>
      <c r="D5" s="42">
        <v>-900</v>
      </c>
    </row>
    <row r="6" spans="1:6" ht="16.5" customHeight="1">
      <c r="A6" s="23" t="s">
        <v>137</v>
      </c>
      <c r="B6" s="6">
        <v>5200</v>
      </c>
      <c r="C6" s="6">
        <v>4800</v>
      </c>
      <c r="D6" s="42">
        <v>400</v>
      </c>
      <c r="F6" s="26" t="s">
        <v>138</v>
      </c>
    </row>
    <row r="7" spans="1:6" ht="16.5" customHeight="1">
      <c r="A7" s="23" t="s">
        <v>139</v>
      </c>
      <c r="B7" s="6">
        <v>4800</v>
      </c>
      <c r="C7" s="6">
        <v>5200</v>
      </c>
      <c r="D7" s="42">
        <v>-400</v>
      </c>
      <c r="F7" s="6"/>
    </row>
  </sheetData>
  <phoneticPr fontId="2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6.5" customHeight="1"/>
  <cols>
    <col min="1" max="16384" width="8.88671875" style="19"/>
  </cols>
  <sheetData>
    <row r="1" spans="1:6" ht="16.5" customHeight="1">
      <c r="A1" s="1" t="s">
        <v>129</v>
      </c>
      <c r="B1" s="1" t="s">
        <v>130</v>
      </c>
      <c r="C1" s="1" t="s">
        <v>131</v>
      </c>
      <c r="D1" s="1" t="s">
        <v>132</v>
      </c>
    </row>
    <row r="2" spans="1:6" ht="16.5" customHeight="1">
      <c r="A2" s="23" t="s">
        <v>133</v>
      </c>
      <c r="B2" s="6">
        <v>5490</v>
      </c>
      <c r="C2" s="6">
        <v>4980</v>
      </c>
      <c r="D2" s="42">
        <v>510</v>
      </c>
    </row>
    <row r="3" spans="1:6" ht="16.5" customHeight="1">
      <c r="A3" s="23" t="s">
        <v>134</v>
      </c>
      <c r="B3" s="6">
        <v>6470</v>
      </c>
      <c r="C3" s="6">
        <v>5100</v>
      </c>
      <c r="D3" s="42">
        <v>1370</v>
      </c>
    </row>
    <row r="4" spans="1:6" ht="16.5" customHeight="1">
      <c r="A4" s="23" t="s">
        <v>135</v>
      </c>
      <c r="B4" s="6">
        <v>5520</v>
      </c>
      <c r="C4" s="6">
        <v>5100</v>
      </c>
      <c r="D4" s="42">
        <v>420</v>
      </c>
    </row>
    <row r="5" spans="1:6" ht="16.5" customHeight="1">
      <c r="A5" s="23" t="s">
        <v>136</v>
      </c>
      <c r="B5" s="6">
        <v>6500</v>
      </c>
      <c r="C5" s="6">
        <v>7400</v>
      </c>
      <c r="D5" s="42">
        <v>-900</v>
      </c>
    </row>
    <row r="6" spans="1:6" ht="16.5" customHeight="1">
      <c r="A6" s="23" t="s">
        <v>137</v>
      </c>
      <c r="B6" s="6">
        <v>5200</v>
      </c>
      <c r="C6" s="6">
        <v>4800</v>
      </c>
      <c r="D6" s="42">
        <v>400</v>
      </c>
      <c r="F6" s="26" t="s">
        <v>138</v>
      </c>
    </row>
    <row r="7" spans="1:6" ht="16.5" customHeight="1">
      <c r="A7" s="23" t="s">
        <v>139</v>
      </c>
      <c r="B7" s="6">
        <v>4800</v>
      </c>
      <c r="C7" s="6">
        <v>5200</v>
      </c>
      <c r="D7" s="42">
        <v>-400</v>
      </c>
      <c r="F7" s="6">
        <f>SUMIF(D2:D7,"&lt;0",B2:B7)</f>
        <v>11300</v>
      </c>
    </row>
  </sheetData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6.5" customHeight="1"/>
  <cols>
    <col min="1" max="1" width="8.88671875" style="32"/>
    <col min="2" max="3" width="11.33203125" style="32" customWidth="1"/>
    <col min="4" max="4" width="9.88671875" style="32" bestFit="1" customWidth="1"/>
    <col min="5" max="16384" width="8.88671875" style="32"/>
  </cols>
  <sheetData>
    <row r="1" spans="1:4" ht="16.5" customHeight="1">
      <c r="A1" s="32" t="s">
        <v>127</v>
      </c>
    </row>
    <row r="2" spans="1:4" ht="16.5" customHeight="1">
      <c r="A2" s="33" t="s">
        <v>128</v>
      </c>
      <c r="B2" s="33" t="s">
        <v>2</v>
      </c>
      <c r="C2" s="33" t="s">
        <v>3</v>
      </c>
      <c r="D2" s="33" t="s">
        <v>122</v>
      </c>
    </row>
    <row r="3" spans="1:4" ht="16.5" customHeight="1">
      <c r="A3" s="33" t="s">
        <v>123</v>
      </c>
      <c r="B3" s="33">
        <v>5763</v>
      </c>
      <c r="C3" s="33">
        <v>15</v>
      </c>
      <c r="D3" s="4">
        <f>B3*C3</f>
        <v>86445</v>
      </c>
    </row>
    <row r="4" spans="1:4" ht="16.5" customHeight="1">
      <c r="A4" s="33" t="s">
        <v>124</v>
      </c>
      <c r="B4" s="33">
        <v>4567</v>
      </c>
      <c r="C4" s="33">
        <v>21</v>
      </c>
      <c r="D4" s="4">
        <f t="shared" ref="D4:D15" si="0">B4*C4</f>
        <v>95907</v>
      </c>
    </row>
    <row r="5" spans="1:4" ht="16.5" customHeight="1">
      <c r="A5" s="33" t="s">
        <v>125</v>
      </c>
      <c r="B5" s="33">
        <v>4532</v>
      </c>
      <c r="C5" s="33">
        <v>16</v>
      </c>
      <c r="D5" s="4">
        <f t="shared" si="0"/>
        <v>72512</v>
      </c>
    </row>
    <row r="6" spans="1:4" ht="16.5" customHeight="1">
      <c r="A6" s="33" t="s">
        <v>125</v>
      </c>
      <c r="B6" s="33">
        <v>6231</v>
      </c>
      <c r="C6" s="33">
        <v>17</v>
      </c>
      <c r="D6" s="4">
        <f t="shared" si="0"/>
        <v>105927</v>
      </c>
    </row>
    <row r="7" spans="1:4" ht="16.5" customHeight="1">
      <c r="A7" s="33" t="s">
        <v>123</v>
      </c>
      <c r="B7" s="33">
        <v>6520</v>
      </c>
      <c r="C7" s="33">
        <v>18</v>
      </c>
      <c r="D7" s="4">
        <f t="shared" si="0"/>
        <v>117360</v>
      </c>
    </row>
    <row r="8" spans="1:4" ht="16.5" customHeight="1">
      <c r="A8" s="33" t="s">
        <v>124</v>
      </c>
      <c r="B8" s="33">
        <v>9870</v>
      </c>
      <c r="C8" s="33">
        <v>32</v>
      </c>
      <c r="D8" s="4">
        <f t="shared" si="0"/>
        <v>315840</v>
      </c>
    </row>
    <row r="9" spans="1:4" ht="16.5" customHeight="1">
      <c r="A9" s="33" t="s">
        <v>123</v>
      </c>
      <c r="B9" s="33">
        <v>7450</v>
      </c>
      <c r="C9" s="33">
        <v>25</v>
      </c>
      <c r="D9" s="4">
        <f t="shared" si="0"/>
        <v>186250</v>
      </c>
    </row>
    <row r="10" spans="1:4" ht="16.5" customHeight="1">
      <c r="A10" s="33" t="s">
        <v>125</v>
      </c>
      <c r="B10" s="33">
        <v>6543</v>
      </c>
      <c r="C10" s="33">
        <v>18</v>
      </c>
      <c r="D10" s="4">
        <f t="shared" si="0"/>
        <v>117774</v>
      </c>
    </row>
    <row r="11" spans="1:4" ht="16.5" customHeight="1">
      <c r="A11" s="33" t="s">
        <v>124</v>
      </c>
      <c r="B11" s="33">
        <v>6289</v>
      </c>
      <c r="C11" s="33">
        <v>23</v>
      </c>
      <c r="D11" s="4">
        <f t="shared" si="0"/>
        <v>144647</v>
      </c>
    </row>
    <row r="12" spans="1:4" ht="16.5" customHeight="1">
      <c r="A12" s="33" t="s">
        <v>125</v>
      </c>
      <c r="B12" s="33">
        <v>5546</v>
      </c>
      <c r="C12" s="33">
        <v>23</v>
      </c>
      <c r="D12" s="4">
        <f t="shared" si="0"/>
        <v>127558</v>
      </c>
    </row>
    <row r="13" spans="1:4" ht="16.5" customHeight="1">
      <c r="A13" s="33" t="s">
        <v>123</v>
      </c>
      <c r="B13" s="33">
        <v>6800</v>
      </c>
      <c r="C13" s="33">
        <v>25</v>
      </c>
      <c r="D13" s="4">
        <f t="shared" si="0"/>
        <v>170000</v>
      </c>
    </row>
    <row r="14" spans="1:4" ht="16.5" customHeight="1">
      <c r="A14" s="33" t="s">
        <v>125</v>
      </c>
      <c r="B14" s="33">
        <v>8700</v>
      </c>
      <c r="C14" s="33">
        <v>25</v>
      </c>
      <c r="D14" s="4">
        <f t="shared" si="0"/>
        <v>217500</v>
      </c>
    </row>
    <row r="15" spans="1:4" ht="16.5" customHeight="1">
      <c r="A15" s="33" t="s">
        <v>124</v>
      </c>
      <c r="B15" s="33">
        <v>7600</v>
      </c>
      <c r="C15" s="33">
        <v>46</v>
      </c>
      <c r="D15" s="4">
        <f t="shared" si="0"/>
        <v>349600</v>
      </c>
    </row>
    <row r="17" spans="2:4" ht="16.5" customHeight="1">
      <c r="B17" s="39" t="s">
        <v>126</v>
      </c>
      <c r="C17" s="40"/>
      <c r="D17" s="41"/>
    </row>
  </sheetData>
  <mergeCells count="1">
    <mergeCell ref="B17:C17"/>
  </mergeCells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6.5" customHeight="1"/>
  <cols>
    <col min="1" max="1" width="8.88671875" style="32"/>
    <col min="2" max="3" width="11.33203125" style="32" customWidth="1"/>
    <col min="4" max="4" width="9.88671875" style="32" bestFit="1" customWidth="1"/>
    <col min="5" max="16384" width="8.88671875" style="32"/>
  </cols>
  <sheetData>
    <row r="1" spans="1:4" ht="16.5" customHeight="1">
      <c r="A1" s="32" t="s">
        <v>120</v>
      </c>
    </row>
    <row r="2" spans="1:4" ht="16.5" customHeight="1">
      <c r="A2" s="33" t="s">
        <v>121</v>
      </c>
      <c r="B2" s="33" t="s">
        <v>2</v>
      </c>
      <c r="C2" s="33" t="s">
        <v>3</v>
      </c>
      <c r="D2" s="33" t="s">
        <v>122</v>
      </c>
    </row>
    <row r="3" spans="1:4" ht="16.5" customHeight="1">
      <c r="A3" s="33" t="s">
        <v>123</v>
      </c>
      <c r="B3" s="33">
        <v>5763</v>
      </c>
      <c r="C3" s="33">
        <v>15</v>
      </c>
      <c r="D3" s="4">
        <f t="shared" ref="D3:D15" si="0">B3*C3</f>
        <v>86445</v>
      </c>
    </row>
    <row r="4" spans="1:4" ht="16.5" customHeight="1">
      <c r="A4" s="33" t="s">
        <v>124</v>
      </c>
      <c r="B4" s="33">
        <v>4567</v>
      </c>
      <c r="C4" s="33">
        <v>21</v>
      </c>
      <c r="D4" s="4">
        <f t="shared" si="0"/>
        <v>95907</v>
      </c>
    </row>
    <row r="5" spans="1:4" ht="16.5" customHeight="1">
      <c r="A5" s="33" t="s">
        <v>125</v>
      </c>
      <c r="B5" s="33">
        <v>4532</v>
      </c>
      <c r="C5" s="33">
        <v>16</v>
      </c>
      <c r="D5" s="4">
        <f t="shared" si="0"/>
        <v>72512</v>
      </c>
    </row>
    <row r="6" spans="1:4" ht="16.5" customHeight="1">
      <c r="A6" s="33" t="s">
        <v>125</v>
      </c>
      <c r="B6" s="33">
        <v>6231</v>
      </c>
      <c r="C6" s="33">
        <v>17</v>
      </c>
      <c r="D6" s="4">
        <f t="shared" si="0"/>
        <v>105927</v>
      </c>
    </row>
    <row r="7" spans="1:4" ht="16.5" customHeight="1">
      <c r="A7" s="33" t="s">
        <v>123</v>
      </c>
      <c r="B7" s="33">
        <v>6520</v>
      </c>
      <c r="C7" s="33">
        <v>18</v>
      </c>
      <c r="D7" s="4">
        <f t="shared" si="0"/>
        <v>117360</v>
      </c>
    </row>
    <row r="8" spans="1:4" ht="16.5" customHeight="1">
      <c r="A8" s="33" t="s">
        <v>124</v>
      </c>
      <c r="B8" s="33">
        <v>9870</v>
      </c>
      <c r="C8" s="33">
        <v>32</v>
      </c>
      <c r="D8" s="4">
        <f t="shared" si="0"/>
        <v>315840</v>
      </c>
    </row>
    <row r="9" spans="1:4" ht="16.5" customHeight="1">
      <c r="A9" s="33" t="s">
        <v>123</v>
      </c>
      <c r="B9" s="33">
        <v>7450</v>
      </c>
      <c r="C9" s="33">
        <v>25</v>
      </c>
      <c r="D9" s="4">
        <f t="shared" si="0"/>
        <v>186250</v>
      </c>
    </row>
    <row r="10" spans="1:4" ht="16.5" customHeight="1">
      <c r="A10" s="33" t="s">
        <v>125</v>
      </c>
      <c r="B10" s="33">
        <v>6543</v>
      </c>
      <c r="C10" s="33">
        <v>18</v>
      </c>
      <c r="D10" s="4">
        <f t="shared" si="0"/>
        <v>117774</v>
      </c>
    </row>
    <row r="11" spans="1:4" ht="16.5" customHeight="1">
      <c r="A11" s="33" t="s">
        <v>124</v>
      </c>
      <c r="B11" s="33">
        <v>6289</v>
      </c>
      <c r="C11" s="33">
        <v>23</v>
      </c>
      <c r="D11" s="4">
        <f t="shared" si="0"/>
        <v>144647</v>
      </c>
    </row>
    <row r="12" spans="1:4" ht="16.5" customHeight="1">
      <c r="A12" s="33" t="s">
        <v>125</v>
      </c>
      <c r="B12" s="33">
        <v>5546</v>
      </c>
      <c r="C12" s="33">
        <v>23</v>
      </c>
      <c r="D12" s="4">
        <f t="shared" si="0"/>
        <v>127558</v>
      </c>
    </row>
    <row r="13" spans="1:4" ht="16.5" customHeight="1">
      <c r="A13" s="33" t="s">
        <v>123</v>
      </c>
      <c r="B13" s="33">
        <v>6800</v>
      </c>
      <c r="C13" s="33">
        <v>25</v>
      </c>
      <c r="D13" s="4">
        <f t="shared" si="0"/>
        <v>170000</v>
      </c>
    </row>
    <row r="14" spans="1:4" ht="16.5" customHeight="1">
      <c r="A14" s="33" t="s">
        <v>125</v>
      </c>
      <c r="B14" s="33">
        <v>8700</v>
      </c>
      <c r="C14" s="33">
        <v>25</v>
      </c>
      <c r="D14" s="4">
        <f t="shared" si="0"/>
        <v>217500</v>
      </c>
    </row>
    <row r="15" spans="1:4" ht="16.5" customHeight="1">
      <c r="A15" s="33" t="s">
        <v>124</v>
      </c>
      <c r="B15" s="33">
        <v>7600</v>
      </c>
      <c r="C15" s="33">
        <v>46</v>
      </c>
      <c r="D15" s="4">
        <f t="shared" si="0"/>
        <v>349600</v>
      </c>
    </row>
    <row r="17" spans="2:4" ht="16.5" customHeight="1">
      <c r="B17" s="39" t="s">
        <v>126</v>
      </c>
      <c r="C17" s="40"/>
      <c r="D17" s="41">
        <f>ROUNDUP(SUMIF(A3:A15,"상공문고",D3:D15),-2)</f>
        <v>906000</v>
      </c>
    </row>
  </sheetData>
  <mergeCells count="1">
    <mergeCell ref="B17:C17"/>
  </mergeCells>
  <phoneticPr fontId="2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6.5" customHeight="1"/>
  <cols>
    <col min="1" max="2" width="8.88671875" style="19"/>
    <col min="3" max="3" width="9.88671875" style="19" bestFit="1" customWidth="1"/>
    <col min="4" max="6" width="9.5546875" style="19" customWidth="1"/>
    <col min="7" max="16384" width="8.88671875" style="19"/>
  </cols>
  <sheetData>
    <row r="1" spans="1:6" ht="16.5" customHeight="1">
      <c r="B1" s="19" t="s">
        <v>108</v>
      </c>
    </row>
    <row r="2" spans="1:6" ht="16.5" customHeight="1">
      <c r="A2" s="10" t="s">
        <v>109</v>
      </c>
      <c r="B2" s="1" t="s">
        <v>110</v>
      </c>
      <c r="C2" s="1" t="s">
        <v>111</v>
      </c>
      <c r="D2" s="11" t="s">
        <v>112</v>
      </c>
      <c r="E2" s="11"/>
      <c r="F2" s="11"/>
    </row>
    <row r="3" spans="1:6" ht="16.5" customHeight="1">
      <c r="A3" s="1" t="s">
        <v>113</v>
      </c>
      <c r="B3" s="12">
        <v>42096</v>
      </c>
      <c r="C3" s="13">
        <v>250000</v>
      </c>
      <c r="D3" s="14"/>
      <c r="E3" s="14"/>
      <c r="F3" s="14"/>
    </row>
    <row r="4" spans="1:6" ht="16.5" customHeight="1">
      <c r="A4" s="1" t="s">
        <v>114</v>
      </c>
      <c r="B4" s="12">
        <v>42099</v>
      </c>
      <c r="C4" s="13">
        <v>345000</v>
      </c>
    </row>
    <row r="5" spans="1:6" ht="16.5" customHeight="1">
      <c r="A5" s="1" t="s">
        <v>115</v>
      </c>
      <c r="B5" s="12">
        <v>42102</v>
      </c>
      <c r="C5" s="13">
        <v>705000</v>
      </c>
    </row>
    <row r="6" spans="1:6" ht="16.5" customHeight="1">
      <c r="A6" s="1" t="s">
        <v>116</v>
      </c>
      <c r="B6" s="12">
        <v>42109</v>
      </c>
      <c r="C6" s="13">
        <v>120000</v>
      </c>
      <c r="D6" s="15"/>
      <c r="E6" s="38"/>
    </row>
    <row r="7" spans="1:6" ht="16.5" customHeight="1">
      <c r="A7" s="1" t="s">
        <v>117</v>
      </c>
      <c r="B7" s="12">
        <v>42111</v>
      </c>
      <c r="C7" s="13">
        <v>234000</v>
      </c>
      <c r="D7" s="15"/>
      <c r="E7" s="38"/>
    </row>
    <row r="8" spans="1:6" ht="16.5" customHeight="1">
      <c r="A8" s="1" t="s">
        <v>118</v>
      </c>
      <c r="B8" s="12">
        <v>42115</v>
      </c>
      <c r="C8" s="13">
        <v>123500</v>
      </c>
      <c r="D8" s="15"/>
    </row>
    <row r="9" spans="1:6" ht="16.5" customHeight="1">
      <c r="A9" s="1" t="s">
        <v>119</v>
      </c>
      <c r="B9" s="12">
        <v>42122</v>
      </c>
      <c r="C9" s="13">
        <v>258000</v>
      </c>
      <c r="D9" s="15"/>
    </row>
  </sheetData>
  <mergeCells count="2">
    <mergeCell ref="D2:F2"/>
    <mergeCell ref="D3:F3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6.5" customHeight="1"/>
  <cols>
    <col min="1" max="16384" width="8.88671875" style="19"/>
  </cols>
  <sheetData>
    <row r="1" spans="1:5" ht="16.5" customHeight="1">
      <c r="A1" s="18"/>
      <c r="C1" s="20" t="s">
        <v>207</v>
      </c>
    </row>
    <row r="2" spans="1:5" ht="16.5" customHeight="1">
      <c r="E2" s="21" t="s">
        <v>208</v>
      </c>
    </row>
    <row r="3" spans="1:5" ht="16.5" customHeight="1">
      <c r="A3" s="1" t="s">
        <v>209</v>
      </c>
      <c r="B3" s="1" t="s">
        <v>210</v>
      </c>
      <c r="C3" s="1" t="s">
        <v>211</v>
      </c>
      <c r="D3" s="1" t="s">
        <v>212</v>
      </c>
      <c r="E3" s="5" t="s">
        <v>213</v>
      </c>
    </row>
    <row r="4" spans="1:5" ht="16.5" customHeight="1">
      <c r="A4" s="1" t="s">
        <v>214</v>
      </c>
      <c r="B4" s="6">
        <v>3382</v>
      </c>
      <c r="C4" s="6">
        <v>3299</v>
      </c>
      <c r="D4" s="6">
        <f t="shared" ref="D4:D10" si="0">B4-C4</f>
        <v>83</v>
      </c>
      <c r="E4" s="6">
        <f>SUM($D$4:D4)</f>
        <v>83</v>
      </c>
    </row>
    <row r="5" spans="1:5" ht="16.5" customHeight="1">
      <c r="A5" s="1" t="s">
        <v>215</v>
      </c>
      <c r="B5" s="6">
        <v>2290</v>
      </c>
      <c r="C5" s="6">
        <v>1567</v>
      </c>
      <c r="D5" s="6">
        <f t="shared" si="0"/>
        <v>723</v>
      </c>
      <c r="E5" s="6">
        <f>SUM($D$4:D5)</f>
        <v>806</v>
      </c>
    </row>
    <row r="6" spans="1:5" ht="16.5" customHeight="1">
      <c r="A6" s="1" t="s">
        <v>216</v>
      </c>
      <c r="B6" s="6">
        <v>3457</v>
      </c>
      <c r="C6" s="6">
        <v>3420</v>
      </c>
      <c r="D6" s="6">
        <f t="shared" si="0"/>
        <v>37</v>
      </c>
      <c r="E6" s="6">
        <f>SUM($D$4:D6)</f>
        <v>843</v>
      </c>
    </row>
    <row r="7" spans="1:5" ht="16.5" customHeight="1">
      <c r="A7" s="1" t="s">
        <v>217</v>
      </c>
      <c r="B7" s="6">
        <v>1578</v>
      </c>
      <c r="C7" s="6">
        <v>1578</v>
      </c>
      <c r="D7" s="6">
        <f t="shared" si="0"/>
        <v>0</v>
      </c>
      <c r="E7" s="6">
        <f>SUM($D$4:D7)</f>
        <v>843</v>
      </c>
    </row>
    <row r="8" spans="1:5" ht="16.5" customHeight="1">
      <c r="A8" s="1" t="s">
        <v>218</v>
      </c>
      <c r="B8" s="6">
        <v>2106</v>
      </c>
      <c r="C8" s="6">
        <v>2000</v>
      </c>
      <c r="D8" s="6">
        <f t="shared" si="0"/>
        <v>106</v>
      </c>
      <c r="E8" s="6">
        <f>SUM($D$4:D8)</f>
        <v>949</v>
      </c>
    </row>
    <row r="9" spans="1:5" ht="16.5" customHeight="1">
      <c r="A9" s="1" t="s">
        <v>219</v>
      </c>
      <c r="B9" s="6">
        <v>4250</v>
      </c>
      <c r="C9" s="6">
        <v>4239</v>
      </c>
      <c r="D9" s="6">
        <f t="shared" si="0"/>
        <v>11</v>
      </c>
      <c r="E9" s="6">
        <f>SUM($D$4:D9)</f>
        <v>960</v>
      </c>
    </row>
    <row r="10" spans="1:5" ht="16.5" customHeight="1">
      <c r="A10" s="1" t="s">
        <v>220</v>
      </c>
      <c r="B10" s="22">
        <v>2350</v>
      </c>
      <c r="C10" s="22">
        <v>2278</v>
      </c>
      <c r="D10" s="6">
        <f t="shared" si="0"/>
        <v>72</v>
      </c>
      <c r="E10" s="6">
        <f>SUM($D$4:D10)</f>
        <v>1032</v>
      </c>
    </row>
  </sheetData>
  <phoneticPr fontId="2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6.5" customHeight="1"/>
  <cols>
    <col min="1" max="2" width="8.88671875" style="19"/>
    <col min="3" max="3" width="9.88671875" style="19" bestFit="1" customWidth="1"/>
    <col min="4" max="6" width="9.5546875" style="19" customWidth="1"/>
    <col min="7" max="16384" width="8.88671875" style="19"/>
  </cols>
  <sheetData>
    <row r="1" spans="1:6" ht="16.5" customHeight="1">
      <c r="B1" s="19" t="s">
        <v>108</v>
      </c>
    </row>
    <row r="2" spans="1:6" ht="16.5" customHeight="1">
      <c r="A2" s="10" t="s">
        <v>109</v>
      </c>
      <c r="B2" s="1" t="s">
        <v>110</v>
      </c>
      <c r="C2" s="1" t="s">
        <v>111</v>
      </c>
      <c r="D2" s="11" t="s">
        <v>112</v>
      </c>
      <c r="E2" s="11"/>
      <c r="F2" s="11"/>
    </row>
    <row r="3" spans="1:6" ht="16.5" customHeight="1">
      <c r="A3" s="1" t="s">
        <v>113</v>
      </c>
      <c r="B3" s="12">
        <v>42096</v>
      </c>
      <c r="C3" s="13">
        <v>250000</v>
      </c>
      <c r="D3" s="14">
        <f>SUMIF(C3:C9,"&gt;=200000",C3:C9)-SUMIF(C3:C9,"&gt;=300000",C3:C9)</f>
        <v>742000</v>
      </c>
      <c r="E3" s="14"/>
      <c r="F3" s="14"/>
    </row>
    <row r="4" spans="1:6" ht="16.5" customHeight="1">
      <c r="A4" s="1" t="s">
        <v>114</v>
      </c>
      <c r="B4" s="12">
        <v>42099</v>
      </c>
      <c r="C4" s="13">
        <v>345000</v>
      </c>
    </row>
    <row r="5" spans="1:6" ht="16.5" customHeight="1">
      <c r="A5" s="1" t="s">
        <v>115</v>
      </c>
      <c r="B5" s="12">
        <v>42102</v>
      </c>
      <c r="C5" s="13">
        <v>705000</v>
      </c>
    </row>
    <row r="6" spans="1:6" ht="16.5" customHeight="1">
      <c r="A6" s="1" t="s">
        <v>116</v>
      </c>
      <c r="B6" s="12">
        <v>42109</v>
      </c>
      <c r="C6" s="13">
        <v>120000</v>
      </c>
      <c r="D6" s="15"/>
      <c r="E6" s="38"/>
    </row>
    <row r="7" spans="1:6" ht="16.5" customHeight="1">
      <c r="A7" s="1" t="s">
        <v>117</v>
      </c>
      <c r="B7" s="12">
        <v>42111</v>
      </c>
      <c r="C7" s="13">
        <v>234000</v>
      </c>
      <c r="D7" s="15"/>
      <c r="E7" s="38"/>
    </row>
    <row r="8" spans="1:6" ht="16.5" customHeight="1">
      <c r="A8" s="1" t="s">
        <v>118</v>
      </c>
      <c r="B8" s="12">
        <v>42115</v>
      </c>
      <c r="C8" s="13">
        <v>123500</v>
      </c>
      <c r="D8" s="15"/>
    </row>
    <row r="9" spans="1:6" ht="16.5" customHeight="1">
      <c r="A9" s="1" t="s">
        <v>119</v>
      </c>
      <c r="B9" s="12">
        <v>42122</v>
      </c>
      <c r="C9" s="13">
        <v>258000</v>
      </c>
      <c r="D9" s="15"/>
    </row>
  </sheetData>
  <mergeCells count="2">
    <mergeCell ref="D2:F2"/>
    <mergeCell ref="D3:F3"/>
  </mergeCells>
  <phoneticPr fontId="2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6.5" customHeight="1"/>
  <cols>
    <col min="1" max="16384" width="8.88671875" style="19"/>
  </cols>
  <sheetData>
    <row r="1" spans="1:3" ht="16.5" customHeight="1">
      <c r="A1" s="29"/>
      <c r="B1" s="20" t="s">
        <v>91</v>
      </c>
    </row>
    <row r="2" spans="1:3" ht="16.5" customHeight="1">
      <c r="A2" s="1" t="s">
        <v>28</v>
      </c>
      <c r="B2" s="1" t="s">
        <v>92</v>
      </c>
      <c r="C2" s="1" t="s">
        <v>93</v>
      </c>
    </row>
    <row r="3" spans="1:3" ht="16.5" customHeight="1">
      <c r="A3" s="1" t="s">
        <v>94</v>
      </c>
      <c r="B3" s="1" t="s">
        <v>95</v>
      </c>
      <c r="C3" s="36">
        <v>73</v>
      </c>
    </row>
    <row r="4" spans="1:3" ht="16.5" customHeight="1">
      <c r="A4" s="1" t="s">
        <v>96</v>
      </c>
      <c r="B4" s="1" t="s">
        <v>97</v>
      </c>
      <c r="C4" s="36">
        <v>92</v>
      </c>
    </row>
    <row r="5" spans="1:3" ht="16.5" customHeight="1">
      <c r="A5" s="1" t="s">
        <v>98</v>
      </c>
      <c r="B5" s="1" t="s">
        <v>99</v>
      </c>
      <c r="C5" s="36">
        <v>98</v>
      </c>
    </row>
    <row r="6" spans="1:3" ht="16.5" customHeight="1">
      <c r="A6" s="1" t="s">
        <v>100</v>
      </c>
      <c r="B6" s="1" t="s">
        <v>95</v>
      </c>
      <c r="C6" s="36">
        <v>65</v>
      </c>
    </row>
    <row r="7" spans="1:3" ht="16.5" customHeight="1">
      <c r="A7" s="1" t="s">
        <v>101</v>
      </c>
      <c r="B7" s="1" t="s">
        <v>97</v>
      </c>
      <c r="C7" s="36">
        <v>69</v>
      </c>
    </row>
    <row r="8" spans="1:3" ht="16.5" customHeight="1">
      <c r="A8" s="1" t="s">
        <v>102</v>
      </c>
      <c r="B8" s="1" t="s">
        <v>95</v>
      </c>
      <c r="C8" s="36">
        <v>80</v>
      </c>
    </row>
    <row r="9" spans="1:3" ht="16.5" customHeight="1">
      <c r="A9" s="1" t="s">
        <v>103</v>
      </c>
      <c r="B9" s="1" t="s">
        <v>95</v>
      </c>
      <c r="C9" s="36">
        <v>86</v>
      </c>
    </row>
    <row r="10" spans="1:3" ht="16.5" customHeight="1">
      <c r="A10" s="1" t="s">
        <v>104</v>
      </c>
      <c r="B10" s="1" t="s">
        <v>97</v>
      </c>
      <c r="C10" s="36">
        <v>85</v>
      </c>
    </row>
    <row r="11" spans="1:3" ht="16.5" customHeight="1">
      <c r="A11" s="10" t="s">
        <v>105</v>
      </c>
      <c r="B11" s="1" t="s">
        <v>99</v>
      </c>
      <c r="C11" s="37">
        <v>68</v>
      </c>
    </row>
    <row r="12" spans="1:3" ht="16.5" customHeight="1">
      <c r="A12" s="10" t="s">
        <v>106</v>
      </c>
      <c r="B12" s="1" t="s">
        <v>97</v>
      </c>
      <c r="C12" s="37">
        <v>80</v>
      </c>
    </row>
    <row r="14" spans="1:3" ht="16.5" customHeight="1">
      <c r="B14" s="11" t="s">
        <v>107</v>
      </c>
      <c r="C14" s="11"/>
    </row>
    <row r="15" spans="1:3" ht="16.5" customHeight="1">
      <c r="B15" s="9"/>
      <c r="C15" s="9"/>
    </row>
  </sheetData>
  <mergeCells count="2">
    <mergeCell ref="B14:C14"/>
    <mergeCell ref="B15:C15"/>
  </mergeCells>
  <phoneticPr fontId="2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6.5" customHeight="1"/>
  <cols>
    <col min="1" max="16384" width="8.88671875" style="19"/>
  </cols>
  <sheetData>
    <row r="1" spans="1:3" ht="16.5" customHeight="1">
      <c r="A1" s="29"/>
      <c r="B1" s="20" t="s">
        <v>91</v>
      </c>
    </row>
    <row r="2" spans="1:3" ht="16.5" customHeight="1">
      <c r="A2" s="1" t="s">
        <v>28</v>
      </c>
      <c r="B2" s="1" t="s">
        <v>92</v>
      </c>
      <c r="C2" s="1" t="s">
        <v>93</v>
      </c>
    </row>
    <row r="3" spans="1:3" ht="16.5" customHeight="1">
      <c r="A3" s="1" t="s">
        <v>94</v>
      </c>
      <c r="B3" s="1" t="s">
        <v>95</v>
      </c>
      <c r="C3" s="36">
        <v>73</v>
      </c>
    </row>
    <row r="4" spans="1:3" ht="16.5" customHeight="1">
      <c r="A4" s="1" t="s">
        <v>96</v>
      </c>
      <c r="B4" s="1" t="s">
        <v>97</v>
      </c>
      <c r="C4" s="36">
        <v>92</v>
      </c>
    </row>
    <row r="5" spans="1:3" ht="16.5" customHeight="1">
      <c r="A5" s="1" t="s">
        <v>98</v>
      </c>
      <c r="B5" s="1" t="s">
        <v>99</v>
      </c>
      <c r="C5" s="36">
        <v>98</v>
      </c>
    </row>
    <row r="6" spans="1:3" ht="16.5" customHeight="1">
      <c r="A6" s="1" t="s">
        <v>100</v>
      </c>
      <c r="B6" s="1" t="s">
        <v>95</v>
      </c>
      <c r="C6" s="36">
        <v>65</v>
      </c>
    </row>
    <row r="7" spans="1:3" ht="16.5" customHeight="1">
      <c r="A7" s="1" t="s">
        <v>101</v>
      </c>
      <c r="B7" s="1" t="s">
        <v>97</v>
      </c>
      <c r="C7" s="36">
        <v>69</v>
      </c>
    </row>
    <row r="8" spans="1:3" ht="16.5" customHeight="1">
      <c r="A8" s="1" t="s">
        <v>102</v>
      </c>
      <c r="B8" s="1" t="s">
        <v>95</v>
      </c>
      <c r="C8" s="36">
        <v>80</v>
      </c>
    </row>
    <row r="9" spans="1:3" ht="16.5" customHeight="1">
      <c r="A9" s="1" t="s">
        <v>103</v>
      </c>
      <c r="B9" s="1" t="s">
        <v>95</v>
      </c>
      <c r="C9" s="36">
        <v>86</v>
      </c>
    </row>
    <row r="10" spans="1:3" ht="16.5" customHeight="1">
      <c r="A10" s="1" t="s">
        <v>104</v>
      </c>
      <c r="B10" s="1" t="s">
        <v>97</v>
      </c>
      <c r="C10" s="36">
        <v>85</v>
      </c>
    </row>
    <row r="11" spans="1:3" ht="16.5" customHeight="1">
      <c r="A11" s="10" t="s">
        <v>105</v>
      </c>
      <c r="B11" s="1" t="s">
        <v>99</v>
      </c>
      <c r="C11" s="37">
        <v>68</v>
      </c>
    </row>
    <row r="12" spans="1:3" ht="16.5" customHeight="1">
      <c r="A12" s="10" t="s">
        <v>106</v>
      </c>
      <c r="B12" s="1" t="s">
        <v>97</v>
      </c>
      <c r="C12" s="37">
        <v>80</v>
      </c>
    </row>
    <row r="14" spans="1:3" ht="16.5" customHeight="1">
      <c r="B14" s="11" t="s">
        <v>107</v>
      </c>
      <c r="C14" s="11"/>
    </row>
    <row r="15" spans="1:3" ht="16.5" customHeight="1">
      <c r="B15" s="9">
        <f>ABS(SUMIF(B3:B12,"신촌",C3:C12)-SUMIF(B3:B12,"종로",C3:C12))</f>
        <v>22</v>
      </c>
      <c r="C15" s="9"/>
    </row>
  </sheetData>
  <mergeCells count="2">
    <mergeCell ref="B14:C14"/>
    <mergeCell ref="B15:C15"/>
  </mergeCells>
  <phoneticPr fontId="2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6.5" customHeight="1"/>
  <cols>
    <col min="1" max="16384" width="8.88671875" style="32"/>
  </cols>
  <sheetData>
    <row r="1" spans="1:6" ht="16.5" customHeight="1">
      <c r="A1" s="32" t="s">
        <v>80</v>
      </c>
      <c r="E1" s="32" t="s">
        <v>81</v>
      </c>
    </row>
    <row r="2" spans="1:6" ht="16.5" customHeight="1">
      <c r="A2" s="33" t="s">
        <v>82</v>
      </c>
      <c r="B2" s="33" t="s">
        <v>83</v>
      </c>
      <c r="C2" s="33" t="s">
        <v>84</v>
      </c>
      <c r="D2" s="33" t="s">
        <v>85</v>
      </c>
      <c r="E2" s="33" t="s">
        <v>86</v>
      </c>
    </row>
    <row r="3" spans="1:6" ht="16.5" customHeight="1">
      <c r="A3" s="33" t="s">
        <v>87</v>
      </c>
      <c r="B3" s="33">
        <v>78</v>
      </c>
      <c r="C3" s="33">
        <v>86</v>
      </c>
      <c r="D3" s="33">
        <v>75</v>
      </c>
      <c r="E3" s="33">
        <f t="shared" ref="E3:E9" si="0">SUM(B3:D3)</f>
        <v>239</v>
      </c>
    </row>
    <row r="4" spans="1:6" ht="16.5" customHeight="1">
      <c r="A4" s="33" t="s">
        <v>88</v>
      </c>
      <c r="B4" s="33">
        <v>85</v>
      </c>
      <c r="C4" s="33">
        <v>86</v>
      </c>
      <c r="D4" s="33">
        <v>95</v>
      </c>
      <c r="E4" s="33">
        <f t="shared" si="0"/>
        <v>266</v>
      </c>
    </row>
    <row r="5" spans="1:6" ht="16.5" customHeight="1">
      <c r="A5" s="33" t="s">
        <v>87</v>
      </c>
      <c r="B5" s="33">
        <v>98</v>
      </c>
      <c r="C5" s="33">
        <v>78</v>
      </c>
      <c r="D5" s="33">
        <v>98</v>
      </c>
      <c r="E5" s="33">
        <f t="shared" si="0"/>
        <v>274</v>
      </c>
    </row>
    <row r="6" spans="1:6" ht="16.5" customHeight="1">
      <c r="A6" s="33" t="s">
        <v>89</v>
      </c>
      <c r="B6" s="33">
        <v>100</v>
      </c>
      <c r="C6" s="33">
        <v>95</v>
      </c>
      <c r="D6" s="33">
        <v>98</v>
      </c>
      <c r="E6" s="33">
        <f t="shared" si="0"/>
        <v>293</v>
      </c>
    </row>
    <row r="7" spans="1:6" ht="16.5" customHeight="1">
      <c r="A7" s="33" t="s">
        <v>88</v>
      </c>
      <c r="B7" s="33">
        <v>85</v>
      </c>
      <c r="C7" s="33">
        <v>75</v>
      </c>
      <c r="D7" s="33">
        <v>75</v>
      </c>
      <c r="E7" s="33">
        <f t="shared" si="0"/>
        <v>235</v>
      </c>
    </row>
    <row r="8" spans="1:6" ht="16.5" customHeight="1">
      <c r="A8" s="33" t="s">
        <v>87</v>
      </c>
      <c r="B8" s="33">
        <v>100</v>
      </c>
      <c r="C8" s="33">
        <v>95</v>
      </c>
      <c r="D8" s="33">
        <v>98</v>
      </c>
      <c r="E8" s="33">
        <f t="shared" si="0"/>
        <v>293</v>
      </c>
    </row>
    <row r="9" spans="1:6" ht="16.5" customHeight="1">
      <c r="A9" s="33" t="s">
        <v>89</v>
      </c>
      <c r="B9" s="33">
        <v>85</v>
      </c>
      <c r="C9" s="33">
        <v>75</v>
      </c>
      <c r="D9" s="33">
        <v>75</v>
      </c>
      <c r="E9" s="33">
        <f t="shared" si="0"/>
        <v>235</v>
      </c>
    </row>
    <row r="11" spans="1:6" ht="16.5" customHeight="1">
      <c r="A11" s="34" t="s">
        <v>90</v>
      </c>
      <c r="B11" s="34"/>
      <c r="C11" s="34"/>
      <c r="D11" s="34"/>
      <c r="E11" s="34"/>
      <c r="F11" s="34"/>
    </row>
    <row r="12" spans="1:6" ht="16.5" customHeight="1">
      <c r="A12" s="35"/>
      <c r="B12" s="35"/>
      <c r="C12" s="35"/>
      <c r="D12" s="35"/>
      <c r="E12" s="35"/>
      <c r="F12" s="35"/>
    </row>
  </sheetData>
  <mergeCells count="2">
    <mergeCell ref="A11:F11"/>
    <mergeCell ref="A12:F12"/>
  </mergeCells>
  <phoneticPr fontId="2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6.5" customHeight="1"/>
  <cols>
    <col min="1" max="16384" width="8.88671875" style="32"/>
  </cols>
  <sheetData>
    <row r="1" spans="1:6" ht="16.5" customHeight="1">
      <c r="A1" s="32" t="s">
        <v>80</v>
      </c>
      <c r="E1" s="32" t="s">
        <v>81</v>
      </c>
    </row>
    <row r="2" spans="1:6" ht="16.5" customHeight="1">
      <c r="A2" s="33" t="s">
        <v>82</v>
      </c>
      <c r="B2" s="33" t="s">
        <v>83</v>
      </c>
      <c r="C2" s="33" t="s">
        <v>84</v>
      </c>
      <c r="D2" s="33" t="s">
        <v>85</v>
      </c>
      <c r="E2" s="33" t="s">
        <v>86</v>
      </c>
    </row>
    <row r="3" spans="1:6" ht="16.5" customHeight="1">
      <c r="A3" s="33" t="s">
        <v>87</v>
      </c>
      <c r="B3" s="33">
        <v>78</v>
      </c>
      <c r="C3" s="33">
        <v>86</v>
      </c>
      <c r="D3" s="33">
        <v>75</v>
      </c>
      <c r="E3" s="33">
        <f t="shared" ref="E3:E9" si="0">SUM(B3:D3)</f>
        <v>239</v>
      </c>
    </row>
    <row r="4" spans="1:6" ht="16.5" customHeight="1">
      <c r="A4" s="33" t="s">
        <v>88</v>
      </c>
      <c r="B4" s="33">
        <v>85</v>
      </c>
      <c r="C4" s="33">
        <v>86</v>
      </c>
      <c r="D4" s="33">
        <v>95</v>
      </c>
      <c r="E4" s="33">
        <f t="shared" si="0"/>
        <v>266</v>
      </c>
    </row>
    <row r="5" spans="1:6" ht="16.5" customHeight="1">
      <c r="A5" s="33" t="s">
        <v>87</v>
      </c>
      <c r="B5" s="33">
        <v>98</v>
      </c>
      <c r="C5" s="33">
        <v>78</v>
      </c>
      <c r="D5" s="33">
        <v>98</v>
      </c>
      <c r="E5" s="33">
        <f t="shared" si="0"/>
        <v>274</v>
      </c>
    </row>
    <row r="6" spans="1:6" ht="16.5" customHeight="1">
      <c r="A6" s="33" t="s">
        <v>89</v>
      </c>
      <c r="B6" s="33">
        <v>100</v>
      </c>
      <c r="C6" s="33">
        <v>95</v>
      </c>
      <c r="D6" s="33">
        <v>98</v>
      </c>
      <c r="E6" s="33">
        <f t="shared" si="0"/>
        <v>293</v>
      </c>
    </row>
    <row r="7" spans="1:6" ht="16.5" customHeight="1">
      <c r="A7" s="33" t="s">
        <v>88</v>
      </c>
      <c r="B7" s="33">
        <v>85</v>
      </c>
      <c r="C7" s="33">
        <v>75</v>
      </c>
      <c r="D7" s="33">
        <v>75</v>
      </c>
      <c r="E7" s="33">
        <f t="shared" si="0"/>
        <v>235</v>
      </c>
    </row>
    <row r="8" spans="1:6" ht="16.5" customHeight="1">
      <c r="A8" s="33" t="s">
        <v>87</v>
      </c>
      <c r="B8" s="33">
        <v>100</v>
      </c>
      <c r="C8" s="33">
        <v>95</v>
      </c>
      <c r="D8" s="33">
        <v>98</v>
      </c>
      <c r="E8" s="33">
        <f t="shared" si="0"/>
        <v>293</v>
      </c>
    </row>
    <row r="9" spans="1:6" ht="16.5" customHeight="1">
      <c r="A9" s="33" t="s">
        <v>89</v>
      </c>
      <c r="B9" s="33">
        <v>85</v>
      </c>
      <c r="C9" s="33">
        <v>75</v>
      </c>
      <c r="D9" s="33">
        <v>75</v>
      </c>
      <c r="E9" s="33">
        <f t="shared" si="0"/>
        <v>235</v>
      </c>
    </row>
    <row r="11" spans="1:6" ht="16.5" customHeight="1">
      <c r="A11" s="34" t="s">
        <v>90</v>
      </c>
      <c r="B11" s="34"/>
      <c r="C11" s="34"/>
      <c r="D11" s="34"/>
      <c r="E11" s="34"/>
      <c r="F11" s="34"/>
    </row>
    <row r="12" spans="1:6" ht="16.5" customHeight="1">
      <c r="A12" s="35">
        <f>ABS(DMAX(A2:E9,B2,A2:A3)-DMIN(A2:E9,D2,A2:A3))</f>
        <v>25</v>
      </c>
      <c r="B12" s="35"/>
      <c r="C12" s="35"/>
      <c r="D12" s="35"/>
      <c r="E12" s="35"/>
      <c r="F12" s="35"/>
    </row>
  </sheetData>
  <mergeCells count="2">
    <mergeCell ref="A11:F11"/>
    <mergeCell ref="A12:F12"/>
  </mergeCells>
  <phoneticPr fontId="2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6.5" customHeight="1"/>
  <cols>
    <col min="1" max="2" width="8.88671875" style="19"/>
    <col min="3" max="3" width="10.21875" style="19" bestFit="1" customWidth="1"/>
    <col min="4" max="16384" width="8.88671875" style="19"/>
  </cols>
  <sheetData>
    <row r="1" spans="1:4" ht="16.5" customHeight="1">
      <c r="A1" s="7" t="s">
        <v>71</v>
      </c>
      <c r="B1" s="7" t="s">
        <v>72</v>
      </c>
      <c r="C1" s="7" t="s">
        <v>73</v>
      </c>
      <c r="D1" s="8" t="s">
        <v>74</v>
      </c>
    </row>
    <row r="2" spans="1:4" ht="16.5" customHeight="1">
      <c r="A2" s="1" t="s">
        <v>75</v>
      </c>
      <c r="B2" s="1">
        <v>250</v>
      </c>
      <c r="C2" s="1">
        <v>24</v>
      </c>
      <c r="D2" s="1"/>
    </row>
    <row r="3" spans="1:4" ht="16.5" customHeight="1">
      <c r="A3" s="1" t="s">
        <v>76</v>
      </c>
      <c r="B3" s="1">
        <v>170</v>
      </c>
      <c r="C3" s="1">
        <v>16</v>
      </c>
      <c r="D3" s="1"/>
    </row>
    <row r="4" spans="1:4" ht="16.5" customHeight="1">
      <c r="A4" s="1" t="s">
        <v>77</v>
      </c>
      <c r="B4" s="1">
        <v>330</v>
      </c>
      <c r="C4" s="1">
        <v>30</v>
      </c>
      <c r="D4" s="1"/>
    </row>
    <row r="5" spans="1:4" ht="16.5" customHeight="1">
      <c r="A5" s="1" t="s">
        <v>78</v>
      </c>
      <c r="B5" s="1">
        <v>290</v>
      </c>
      <c r="C5" s="1">
        <v>17</v>
      </c>
      <c r="D5" s="1"/>
    </row>
    <row r="6" spans="1:4" ht="16.5" customHeight="1">
      <c r="A6" s="1" t="s">
        <v>79</v>
      </c>
      <c r="B6" s="1">
        <v>560</v>
      </c>
      <c r="C6" s="1">
        <v>34</v>
      </c>
      <c r="D6" s="1"/>
    </row>
  </sheetData>
  <phoneticPr fontId="2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6.5" customHeight="1"/>
  <cols>
    <col min="1" max="2" width="8.88671875" style="19"/>
    <col min="3" max="3" width="10.21875" style="19" bestFit="1" customWidth="1"/>
    <col min="4" max="16384" width="8.88671875" style="19"/>
  </cols>
  <sheetData>
    <row r="1" spans="1:4" ht="16.5" customHeight="1">
      <c r="A1" s="7" t="s">
        <v>71</v>
      </c>
      <c r="B1" s="7" t="s">
        <v>72</v>
      </c>
      <c r="C1" s="7" t="s">
        <v>73</v>
      </c>
      <c r="D1" s="8" t="s">
        <v>74</v>
      </c>
    </row>
    <row r="2" spans="1:4" ht="16.5" customHeight="1">
      <c r="A2" s="1" t="s">
        <v>75</v>
      </c>
      <c r="B2" s="1">
        <v>250</v>
      </c>
      <c r="C2" s="1">
        <v>24</v>
      </c>
      <c r="D2" s="1">
        <f>MOD(B2,C2)</f>
        <v>10</v>
      </c>
    </row>
    <row r="3" spans="1:4" ht="16.5" customHeight="1">
      <c r="A3" s="1" t="s">
        <v>76</v>
      </c>
      <c r="B3" s="1">
        <v>170</v>
      </c>
      <c r="C3" s="1">
        <v>16</v>
      </c>
      <c r="D3" s="1">
        <f>MOD(B3,C3)</f>
        <v>10</v>
      </c>
    </row>
    <row r="4" spans="1:4" ht="16.5" customHeight="1">
      <c r="A4" s="1" t="s">
        <v>77</v>
      </c>
      <c r="B4" s="1">
        <v>330</v>
      </c>
      <c r="C4" s="1">
        <v>30</v>
      </c>
      <c r="D4" s="1">
        <f>MOD(B4,C4)</f>
        <v>0</v>
      </c>
    </row>
    <row r="5" spans="1:4" ht="16.5" customHeight="1">
      <c r="A5" s="1" t="s">
        <v>78</v>
      </c>
      <c r="B5" s="1">
        <v>290</v>
      </c>
      <c r="C5" s="1">
        <v>17</v>
      </c>
      <c r="D5" s="1">
        <f>MOD(B5,C5)</f>
        <v>1</v>
      </c>
    </row>
    <row r="6" spans="1:4" ht="16.5" customHeight="1">
      <c r="A6" s="1" t="s">
        <v>79</v>
      </c>
      <c r="B6" s="1">
        <v>560</v>
      </c>
      <c r="C6" s="1">
        <v>34</v>
      </c>
      <c r="D6" s="1">
        <f>MOD(B6,C6)</f>
        <v>16</v>
      </c>
    </row>
  </sheetData>
  <phoneticPr fontId="2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6.5" customHeight="1"/>
  <cols>
    <col min="1" max="16384" width="8.88671875" style="19"/>
  </cols>
  <sheetData>
    <row r="1" spans="1:3" ht="16.5" customHeight="1">
      <c r="A1" s="30"/>
      <c r="B1" s="31" t="s">
        <v>58</v>
      </c>
    </row>
    <row r="2" spans="1:3" ht="16.5" customHeight="1">
      <c r="A2" s="1" t="s">
        <v>59</v>
      </c>
      <c r="B2" s="1" t="s">
        <v>60</v>
      </c>
      <c r="C2" s="5" t="s">
        <v>61</v>
      </c>
    </row>
    <row r="3" spans="1:3" ht="16.5" customHeight="1">
      <c r="A3" s="6" t="s">
        <v>62</v>
      </c>
      <c r="B3" s="6">
        <v>253875</v>
      </c>
      <c r="C3" s="1"/>
    </row>
    <row r="4" spans="1:3" ht="16.5" customHeight="1">
      <c r="A4" s="6" t="s">
        <v>63</v>
      </c>
      <c r="B4" s="6">
        <v>150770</v>
      </c>
      <c r="C4" s="1"/>
    </row>
    <row r="5" spans="1:3" ht="16.5" customHeight="1">
      <c r="A5" s="6" t="s">
        <v>64</v>
      </c>
      <c r="B5" s="6">
        <v>159441</v>
      </c>
      <c r="C5" s="1"/>
    </row>
    <row r="6" spans="1:3" ht="16.5" customHeight="1">
      <c r="A6" s="6" t="s">
        <v>65</v>
      </c>
      <c r="B6" s="6">
        <v>270016</v>
      </c>
      <c r="C6" s="1"/>
    </row>
    <row r="7" spans="1:3" ht="16.5" customHeight="1">
      <c r="A7" s="6" t="s">
        <v>66</v>
      </c>
      <c r="B7" s="6">
        <v>269507</v>
      </c>
      <c r="C7" s="1"/>
    </row>
    <row r="8" spans="1:3" ht="16.5" customHeight="1">
      <c r="A8" s="6" t="s">
        <v>67</v>
      </c>
      <c r="B8" s="6">
        <v>408708</v>
      </c>
      <c r="C8" s="1"/>
    </row>
    <row r="9" spans="1:3" ht="16.5" customHeight="1">
      <c r="A9" s="6" t="s">
        <v>68</v>
      </c>
      <c r="B9" s="6">
        <v>405806</v>
      </c>
      <c r="C9" s="1"/>
    </row>
    <row r="10" spans="1:3" ht="16.5" customHeight="1">
      <c r="A10" s="6" t="s">
        <v>69</v>
      </c>
      <c r="B10" s="6">
        <v>355713</v>
      </c>
      <c r="C10" s="1"/>
    </row>
    <row r="11" spans="1:3" ht="16.5" customHeight="1">
      <c r="A11" s="6" t="s">
        <v>70</v>
      </c>
      <c r="B11" s="6">
        <v>48996</v>
      </c>
      <c r="C11" s="1"/>
    </row>
  </sheetData>
  <phoneticPr fontId="2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6.5" customHeight="1"/>
  <cols>
    <col min="1" max="16384" width="8.88671875" style="19"/>
  </cols>
  <sheetData>
    <row r="1" spans="1:3" ht="16.5" customHeight="1">
      <c r="A1" s="30"/>
      <c r="B1" s="31" t="s">
        <v>58</v>
      </c>
    </row>
    <row r="2" spans="1:3" ht="16.5" customHeight="1">
      <c r="A2" s="1" t="s">
        <v>59</v>
      </c>
      <c r="B2" s="1" t="s">
        <v>60</v>
      </c>
      <c r="C2" s="5" t="s">
        <v>61</v>
      </c>
    </row>
    <row r="3" spans="1:3" ht="16.5" customHeight="1">
      <c r="A3" s="6" t="s">
        <v>62</v>
      </c>
      <c r="B3" s="6">
        <v>253875</v>
      </c>
      <c r="C3" s="1" t="str">
        <f>IF(MOD(B3,2)=0,"짝수","홀수")</f>
        <v>홀수</v>
      </c>
    </row>
    <row r="4" spans="1:3" ht="16.5" customHeight="1">
      <c r="A4" s="6" t="s">
        <v>63</v>
      </c>
      <c r="B4" s="6">
        <v>150770</v>
      </c>
      <c r="C4" s="1" t="str">
        <f t="shared" ref="C4:C11" si="0">IF(MOD(B4,2)=0,"짝수","홀수")</f>
        <v>짝수</v>
      </c>
    </row>
    <row r="5" spans="1:3" ht="16.5" customHeight="1">
      <c r="A5" s="6" t="s">
        <v>64</v>
      </c>
      <c r="B5" s="6">
        <v>159441</v>
      </c>
      <c r="C5" s="1" t="str">
        <f t="shared" si="0"/>
        <v>홀수</v>
      </c>
    </row>
    <row r="6" spans="1:3" ht="16.5" customHeight="1">
      <c r="A6" s="6" t="s">
        <v>65</v>
      </c>
      <c r="B6" s="6">
        <v>270016</v>
      </c>
      <c r="C6" s="1" t="str">
        <f t="shared" si="0"/>
        <v>짝수</v>
      </c>
    </row>
    <row r="7" spans="1:3" ht="16.5" customHeight="1">
      <c r="A7" s="6" t="s">
        <v>66</v>
      </c>
      <c r="B7" s="6">
        <v>269507</v>
      </c>
      <c r="C7" s="1" t="str">
        <f t="shared" si="0"/>
        <v>홀수</v>
      </c>
    </row>
    <row r="8" spans="1:3" ht="16.5" customHeight="1">
      <c r="A8" s="6" t="s">
        <v>67</v>
      </c>
      <c r="B8" s="6">
        <v>408708</v>
      </c>
      <c r="C8" s="1" t="str">
        <f t="shared" si="0"/>
        <v>짝수</v>
      </c>
    </row>
    <row r="9" spans="1:3" ht="16.5" customHeight="1">
      <c r="A9" s="6" t="s">
        <v>68</v>
      </c>
      <c r="B9" s="6">
        <v>405806</v>
      </c>
      <c r="C9" s="1" t="str">
        <f t="shared" si="0"/>
        <v>짝수</v>
      </c>
    </row>
    <row r="10" spans="1:3" ht="16.5" customHeight="1">
      <c r="A10" s="6" t="s">
        <v>69</v>
      </c>
      <c r="B10" s="6">
        <v>355713</v>
      </c>
      <c r="C10" s="1" t="str">
        <f t="shared" si="0"/>
        <v>홀수</v>
      </c>
    </row>
    <row r="11" spans="1:3" ht="16.5" customHeight="1">
      <c r="A11" s="6" t="s">
        <v>70</v>
      </c>
      <c r="B11" s="6">
        <v>48996</v>
      </c>
      <c r="C11" s="1" t="str">
        <f t="shared" si="0"/>
        <v>짝수</v>
      </c>
    </row>
  </sheetData>
  <phoneticPr fontId="2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6.5" customHeight="1"/>
  <cols>
    <col min="1" max="16384" width="8.88671875" style="19"/>
  </cols>
  <sheetData>
    <row r="1" spans="1:3" ht="16.5" customHeight="1">
      <c r="B1" s="28" t="s">
        <v>44</v>
      </c>
    </row>
    <row r="2" spans="1:3" ht="16.5" customHeight="1">
      <c r="A2" s="29"/>
    </row>
    <row r="3" spans="1:3" ht="16.5" customHeight="1">
      <c r="A3" s="1" t="s">
        <v>45</v>
      </c>
      <c r="B3" s="1" t="s">
        <v>46</v>
      </c>
      <c r="C3" s="5" t="s">
        <v>47</v>
      </c>
    </row>
    <row r="4" spans="1:3" ht="16.5" customHeight="1">
      <c r="A4" s="1" t="s">
        <v>48</v>
      </c>
      <c r="B4" s="6" t="s">
        <v>49</v>
      </c>
      <c r="C4" s="1"/>
    </row>
    <row r="5" spans="1:3" ht="16.5" customHeight="1">
      <c r="A5" s="1" t="s">
        <v>50</v>
      </c>
      <c r="B5" s="6" t="s">
        <v>51</v>
      </c>
      <c r="C5" s="1"/>
    </row>
    <row r="6" spans="1:3" ht="16.5" customHeight="1">
      <c r="A6" s="1" t="s">
        <v>52</v>
      </c>
      <c r="B6" s="6" t="s">
        <v>53</v>
      </c>
      <c r="C6" s="1"/>
    </row>
    <row r="7" spans="1:3" ht="16.5" customHeight="1">
      <c r="A7" s="1" t="s">
        <v>54</v>
      </c>
      <c r="B7" s="6" t="s">
        <v>55</v>
      </c>
      <c r="C7" s="1"/>
    </row>
    <row r="8" spans="1:3" ht="16.5" customHeight="1">
      <c r="A8" s="10" t="s">
        <v>56</v>
      </c>
      <c r="B8" s="6" t="s">
        <v>57</v>
      </c>
      <c r="C8" s="1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6.5" customHeight="1"/>
  <cols>
    <col min="1" max="16384" width="8.88671875" style="32"/>
  </cols>
  <sheetData>
    <row r="1" spans="1:5" ht="16.5" customHeight="1">
      <c r="A1" s="32" t="s">
        <v>194</v>
      </c>
    </row>
    <row r="2" spans="1:5" ht="16.5" customHeight="1">
      <c r="A2" s="33" t="s">
        <v>172</v>
      </c>
      <c r="B2" s="33" t="s">
        <v>195</v>
      </c>
      <c r="C2" s="33" t="s">
        <v>196</v>
      </c>
      <c r="D2" s="33" t="s">
        <v>197</v>
      </c>
      <c r="E2" s="49" t="s">
        <v>198</v>
      </c>
    </row>
    <row r="3" spans="1:5" ht="16.5" customHeight="1">
      <c r="A3" s="33" t="s">
        <v>199</v>
      </c>
      <c r="B3" s="33">
        <v>75</v>
      </c>
      <c r="C3" s="33">
        <v>86</v>
      </c>
      <c r="D3" s="33">
        <v>85</v>
      </c>
      <c r="E3" s="33"/>
    </row>
    <row r="4" spans="1:5" ht="16.5" customHeight="1">
      <c r="A4" s="33" t="s">
        <v>200</v>
      </c>
      <c r="B4" s="33">
        <v>92</v>
      </c>
      <c r="C4" s="33">
        <v>89</v>
      </c>
      <c r="D4" s="33">
        <v>94</v>
      </c>
      <c r="E4" s="33"/>
    </row>
    <row r="5" spans="1:5" ht="16.5" customHeight="1">
      <c r="A5" s="33" t="s">
        <v>201</v>
      </c>
      <c r="B5" s="33">
        <v>50</v>
      </c>
      <c r="C5" s="33">
        <v>98</v>
      </c>
      <c r="D5" s="33">
        <v>90</v>
      </c>
      <c r="E5" s="33"/>
    </row>
    <row r="6" spans="1:5" ht="16.5" customHeight="1">
      <c r="A6" s="33" t="s">
        <v>202</v>
      </c>
      <c r="B6" s="33">
        <v>55</v>
      </c>
      <c r="C6" s="33">
        <v>90</v>
      </c>
      <c r="D6" s="33">
        <v>95</v>
      </c>
      <c r="E6" s="33"/>
    </row>
    <row r="7" spans="1:5" ht="16.5" customHeight="1">
      <c r="A7" s="33" t="s">
        <v>203</v>
      </c>
      <c r="B7" s="33">
        <v>65</v>
      </c>
      <c r="C7" s="33">
        <v>85</v>
      </c>
      <c r="D7" s="33">
        <v>70</v>
      </c>
      <c r="E7" s="33"/>
    </row>
    <row r="8" spans="1:5" ht="16.5" customHeight="1">
      <c r="A8" s="33" t="s">
        <v>204</v>
      </c>
      <c r="B8" s="33">
        <v>75</v>
      </c>
      <c r="C8" s="33">
        <v>65</v>
      </c>
      <c r="D8" s="33">
        <v>40</v>
      </c>
      <c r="E8" s="33"/>
    </row>
    <row r="9" spans="1:5" ht="16.5" customHeight="1">
      <c r="A9" s="33" t="s">
        <v>205</v>
      </c>
      <c r="B9" s="33">
        <v>86</v>
      </c>
      <c r="C9" s="33">
        <v>100</v>
      </c>
      <c r="D9" s="33">
        <v>95</v>
      </c>
      <c r="E9" s="33"/>
    </row>
    <row r="10" spans="1:5" ht="16.5" customHeight="1">
      <c r="A10" s="33" t="s">
        <v>206</v>
      </c>
      <c r="B10" s="33">
        <v>85</v>
      </c>
      <c r="C10" s="33">
        <v>68</v>
      </c>
      <c r="D10" s="33">
        <v>98</v>
      </c>
      <c r="E10" s="33"/>
    </row>
  </sheetData>
  <phoneticPr fontId="2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6.5" customHeight="1"/>
  <cols>
    <col min="1" max="16384" width="8.88671875" style="19"/>
  </cols>
  <sheetData>
    <row r="1" spans="1:3" ht="16.5" customHeight="1">
      <c r="B1" s="28" t="s">
        <v>44</v>
      </c>
    </row>
    <row r="2" spans="1:3" ht="16.5" customHeight="1">
      <c r="A2" s="29"/>
    </row>
    <row r="3" spans="1:3" ht="16.5" customHeight="1">
      <c r="A3" s="1" t="s">
        <v>45</v>
      </c>
      <c r="B3" s="1" t="s">
        <v>46</v>
      </c>
      <c r="C3" s="5" t="s">
        <v>47</v>
      </c>
    </row>
    <row r="4" spans="1:3" ht="16.5" customHeight="1">
      <c r="A4" s="1" t="s">
        <v>48</v>
      </c>
      <c r="B4" s="6" t="s">
        <v>49</v>
      </c>
      <c r="C4" s="1" t="str">
        <f>IF(MOD(RIGHT(A4,1),5)=1,"월",IF(MOD(RIGHT(A4,1),5)=2,"화",IF(MOD(RIGHT(A4,1),5)=3,"수",IF(MOD(RIGHT(A4,1),5)=4,"목","금"))))</f>
        <v>금</v>
      </c>
    </row>
    <row r="5" spans="1:3" ht="16.5" customHeight="1">
      <c r="A5" s="1" t="s">
        <v>50</v>
      </c>
      <c r="B5" s="6" t="s">
        <v>51</v>
      </c>
      <c r="C5" s="1" t="str">
        <f>IF(MOD(RIGHT(A5,1),5)=1,"월",IF(MOD(RIGHT(A5,1),5)=2,"화",IF(MOD(RIGHT(A5,1),5)=3,"수",IF(MOD(RIGHT(A5,1),5)=4,"목","금"))))</f>
        <v>수</v>
      </c>
    </row>
    <row r="6" spans="1:3" ht="16.5" customHeight="1">
      <c r="A6" s="1" t="s">
        <v>52</v>
      </c>
      <c r="B6" s="6" t="s">
        <v>53</v>
      </c>
      <c r="C6" s="1" t="str">
        <f>IF(MOD(RIGHT(A6,1),5)=1,"월",IF(MOD(RIGHT(A6,1),5)=2,"화",IF(MOD(RIGHT(A6,1),5)=3,"수",IF(MOD(RIGHT(A6,1),5)=4,"목","금"))))</f>
        <v>화</v>
      </c>
    </row>
    <row r="7" spans="1:3" ht="16.5" customHeight="1">
      <c r="A7" s="1" t="s">
        <v>54</v>
      </c>
      <c r="B7" s="6" t="s">
        <v>55</v>
      </c>
      <c r="C7" s="1" t="str">
        <f>IF(MOD(RIGHT(A7,1),5)=1,"월",IF(MOD(RIGHT(A7,1),5)=2,"화",IF(MOD(RIGHT(A7,1),5)=3,"수",IF(MOD(RIGHT(A7,1),5)=4,"목","금"))))</f>
        <v>목</v>
      </c>
    </row>
    <row r="8" spans="1:3" ht="16.5" customHeight="1">
      <c r="A8" s="10" t="s">
        <v>56</v>
      </c>
      <c r="B8" s="6" t="s">
        <v>57</v>
      </c>
      <c r="C8" s="1" t="str">
        <f>IF(MOD(RIGHT(A8,1),5)=1,"월",IF(MOD(RIGHT(A8,1),5)=2,"화",IF(MOD(RIGHT(A8,1),5)=3,"수",IF(MOD(RIGHT(A8,1),5)=4,"목","금"))))</f>
        <v>수</v>
      </c>
    </row>
  </sheetData>
  <phoneticPr fontId="2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2:D9"/>
  <sheetViews>
    <sheetView workbookViewId="0"/>
  </sheetViews>
  <sheetFormatPr defaultRowHeight="16.5" customHeight="1"/>
  <cols>
    <col min="1" max="16384" width="8.88671875" style="19"/>
  </cols>
  <sheetData>
    <row r="2" spans="1:4" ht="16.5" customHeight="1">
      <c r="A2" s="1" t="s">
        <v>40</v>
      </c>
      <c r="B2" s="1" t="s">
        <v>41</v>
      </c>
      <c r="C2" s="1" t="s">
        <v>42</v>
      </c>
      <c r="D2" s="26" t="s">
        <v>43</v>
      </c>
    </row>
    <row r="3" spans="1:4" ht="16.5" customHeight="1">
      <c r="A3" s="12">
        <v>42231</v>
      </c>
      <c r="B3" s="27">
        <v>30.4</v>
      </c>
      <c r="C3" s="1">
        <v>30</v>
      </c>
      <c r="D3" s="23"/>
    </row>
    <row r="4" spans="1:4" ht="16.5" customHeight="1">
      <c r="A4" s="12">
        <v>42232</v>
      </c>
      <c r="B4" s="27">
        <v>29.6</v>
      </c>
      <c r="C4" s="1">
        <v>45</v>
      </c>
      <c r="D4" s="23"/>
    </row>
    <row r="5" spans="1:4" ht="16.5" customHeight="1">
      <c r="A5" s="12">
        <v>42233</v>
      </c>
      <c r="B5" s="27">
        <v>28.7</v>
      </c>
      <c r="C5" s="1">
        <v>32</v>
      </c>
      <c r="D5" s="23"/>
    </row>
    <row r="6" spans="1:4" ht="16.5" customHeight="1">
      <c r="A6" s="12">
        <v>42234</v>
      </c>
      <c r="B6" s="27">
        <v>26.3</v>
      </c>
      <c r="C6" s="1">
        <v>10</v>
      </c>
      <c r="D6" s="23"/>
    </row>
    <row r="7" spans="1:4" ht="16.5" customHeight="1">
      <c r="A7" s="12">
        <v>42235</v>
      </c>
      <c r="B7" s="27">
        <v>26.7</v>
      </c>
      <c r="C7" s="1">
        <v>15</v>
      </c>
      <c r="D7" s="23"/>
    </row>
    <row r="8" spans="1:4" ht="16.5" customHeight="1">
      <c r="A8" s="12">
        <v>42236</v>
      </c>
      <c r="B8" s="27">
        <v>25</v>
      </c>
      <c r="C8" s="1">
        <v>20</v>
      </c>
      <c r="D8" s="23"/>
    </row>
    <row r="9" spans="1:4" ht="16.5" customHeight="1">
      <c r="A9" s="12">
        <v>42237</v>
      </c>
      <c r="B9" s="27">
        <v>23.1</v>
      </c>
      <c r="C9" s="1">
        <v>30</v>
      </c>
      <c r="D9" s="23"/>
    </row>
  </sheetData>
  <phoneticPr fontId="2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2:D9"/>
  <sheetViews>
    <sheetView workbookViewId="0"/>
  </sheetViews>
  <sheetFormatPr defaultRowHeight="16.5" customHeight="1"/>
  <cols>
    <col min="1" max="16384" width="8.88671875" style="19"/>
  </cols>
  <sheetData>
    <row r="2" spans="1:4" ht="16.5" customHeight="1">
      <c r="A2" s="1" t="s">
        <v>40</v>
      </c>
      <c r="B2" s="1" t="s">
        <v>41</v>
      </c>
      <c r="C2" s="1" t="s">
        <v>42</v>
      </c>
      <c r="D2" s="26" t="s">
        <v>43</v>
      </c>
    </row>
    <row r="3" spans="1:4" ht="16.5" customHeight="1">
      <c r="A3" s="12">
        <v>42231</v>
      </c>
      <c r="B3" s="27">
        <v>30.4</v>
      </c>
      <c r="C3" s="1">
        <v>30</v>
      </c>
      <c r="D3" s="23">
        <f>INT((B3+C3)*0.72+40.6)</f>
        <v>84</v>
      </c>
    </row>
    <row r="4" spans="1:4" ht="16.5" customHeight="1">
      <c r="A4" s="12">
        <v>42232</v>
      </c>
      <c r="B4" s="27">
        <v>29.6</v>
      </c>
      <c r="C4" s="1">
        <v>45</v>
      </c>
      <c r="D4" s="23">
        <f t="shared" ref="D4:D9" si="0">INT((B4+C4)*0.72+40.6)</f>
        <v>94</v>
      </c>
    </row>
    <row r="5" spans="1:4" ht="16.5" customHeight="1">
      <c r="A5" s="12">
        <v>42233</v>
      </c>
      <c r="B5" s="27">
        <v>28.7</v>
      </c>
      <c r="C5" s="1">
        <v>32</v>
      </c>
      <c r="D5" s="23">
        <f t="shared" si="0"/>
        <v>84</v>
      </c>
    </row>
    <row r="6" spans="1:4" ht="16.5" customHeight="1">
      <c r="A6" s="12">
        <v>42234</v>
      </c>
      <c r="B6" s="27">
        <v>26.3</v>
      </c>
      <c r="C6" s="1">
        <v>10</v>
      </c>
      <c r="D6" s="23">
        <f t="shared" si="0"/>
        <v>66</v>
      </c>
    </row>
    <row r="7" spans="1:4" ht="16.5" customHeight="1">
      <c r="A7" s="12">
        <v>42235</v>
      </c>
      <c r="B7" s="27">
        <v>26.7</v>
      </c>
      <c r="C7" s="1">
        <v>15</v>
      </c>
      <c r="D7" s="23">
        <f t="shared" si="0"/>
        <v>70</v>
      </c>
    </row>
    <row r="8" spans="1:4" ht="16.5" customHeight="1">
      <c r="A8" s="12">
        <v>42236</v>
      </c>
      <c r="B8" s="27">
        <v>25</v>
      </c>
      <c r="C8" s="1">
        <v>20</v>
      </c>
      <c r="D8" s="23">
        <f t="shared" si="0"/>
        <v>73</v>
      </c>
    </row>
    <row r="9" spans="1:4" ht="16.5" customHeight="1">
      <c r="A9" s="12">
        <v>42237</v>
      </c>
      <c r="B9" s="27">
        <v>23.1</v>
      </c>
      <c r="C9" s="1">
        <v>30</v>
      </c>
      <c r="D9" s="23">
        <f t="shared" si="0"/>
        <v>78</v>
      </c>
    </row>
  </sheetData>
  <phoneticPr fontId="2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6.5" customHeight="1"/>
  <cols>
    <col min="1" max="16384" width="8.88671875" style="19"/>
  </cols>
  <sheetData>
    <row r="1" spans="1:5" ht="16.5" customHeight="1">
      <c r="A1" s="19" t="s">
        <v>27</v>
      </c>
    </row>
    <row r="2" spans="1:5" ht="16.5" customHeight="1">
      <c r="A2" s="1" t="s">
        <v>28</v>
      </c>
      <c r="B2" s="1" t="s">
        <v>29</v>
      </c>
      <c r="C2" s="1" t="s">
        <v>30</v>
      </c>
      <c r="D2" s="1" t="s">
        <v>31</v>
      </c>
      <c r="E2" s="5" t="s">
        <v>32</v>
      </c>
    </row>
    <row r="3" spans="1:5" ht="16.5" customHeight="1">
      <c r="A3" s="1" t="s">
        <v>33</v>
      </c>
      <c r="B3" s="25">
        <v>78.45</v>
      </c>
      <c r="C3" s="25">
        <v>45.78</v>
      </c>
      <c r="D3" s="25">
        <v>87.23</v>
      </c>
      <c r="E3" s="1"/>
    </row>
    <row r="4" spans="1:5" ht="16.5" customHeight="1">
      <c r="A4" s="1" t="s">
        <v>34</v>
      </c>
      <c r="B4" s="25">
        <v>88.79</v>
      </c>
      <c r="C4" s="25">
        <v>87.34</v>
      </c>
      <c r="D4" s="25">
        <v>90.45</v>
      </c>
      <c r="E4" s="1"/>
    </row>
    <row r="5" spans="1:5" ht="16.5" customHeight="1">
      <c r="A5" s="1" t="s">
        <v>35</v>
      </c>
      <c r="B5" s="25">
        <v>92.45</v>
      </c>
      <c r="C5" s="25">
        <v>80.23</v>
      </c>
      <c r="D5" s="25">
        <v>78.23</v>
      </c>
      <c r="E5" s="1"/>
    </row>
    <row r="6" spans="1:5" ht="16.5" customHeight="1">
      <c r="A6" s="1" t="s">
        <v>36</v>
      </c>
      <c r="B6" s="25">
        <v>88.45</v>
      </c>
      <c r="C6" s="25">
        <v>77.540000000000006</v>
      </c>
      <c r="D6" s="25">
        <v>98.56</v>
      </c>
      <c r="E6" s="1"/>
    </row>
    <row r="7" spans="1:5" ht="16.5" customHeight="1">
      <c r="A7" s="1" t="s">
        <v>37</v>
      </c>
      <c r="B7" s="25">
        <v>88.66</v>
      </c>
      <c r="C7" s="25">
        <v>89.12</v>
      </c>
      <c r="D7" s="25">
        <v>89.54</v>
      </c>
      <c r="E7" s="1"/>
    </row>
    <row r="8" spans="1:5" ht="16.5" customHeight="1">
      <c r="A8" s="1" t="s">
        <v>38</v>
      </c>
      <c r="B8" s="25">
        <v>90</v>
      </c>
      <c r="C8" s="25">
        <v>90.23</v>
      </c>
      <c r="D8" s="25">
        <v>77.45</v>
      </c>
      <c r="E8" s="1"/>
    </row>
    <row r="9" spans="1:5" ht="16.5" customHeight="1">
      <c r="A9" s="1" t="s">
        <v>39</v>
      </c>
      <c r="B9" s="25">
        <v>48.54</v>
      </c>
      <c r="C9" s="25">
        <v>94.35</v>
      </c>
      <c r="D9" s="25">
        <v>67.790000000000006</v>
      </c>
      <c r="E9" s="1"/>
    </row>
  </sheetData>
  <phoneticPr fontId="2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6.5" customHeight="1"/>
  <cols>
    <col min="1" max="16384" width="8.88671875" style="19"/>
  </cols>
  <sheetData>
    <row r="1" spans="1:5" ht="16.5" customHeight="1">
      <c r="A1" s="19" t="s">
        <v>27</v>
      </c>
    </row>
    <row r="2" spans="1:5" ht="16.5" customHeight="1">
      <c r="A2" s="1" t="s">
        <v>28</v>
      </c>
      <c r="B2" s="1" t="s">
        <v>29</v>
      </c>
      <c r="C2" s="1" t="s">
        <v>30</v>
      </c>
      <c r="D2" s="1" t="s">
        <v>31</v>
      </c>
      <c r="E2" s="5" t="s">
        <v>32</v>
      </c>
    </row>
    <row r="3" spans="1:5" ht="16.5" customHeight="1">
      <c r="A3" s="1" t="s">
        <v>33</v>
      </c>
      <c r="B3" s="25">
        <v>78.45</v>
      </c>
      <c r="C3" s="25">
        <v>45.78</v>
      </c>
      <c r="D3" s="25">
        <v>87.23</v>
      </c>
      <c r="E3" s="1">
        <f>TRUNC(AVERAGE(B3:D3),1)</f>
        <v>70.400000000000006</v>
      </c>
    </row>
    <row r="4" spans="1:5" ht="16.5" customHeight="1">
      <c r="A4" s="1" t="s">
        <v>34</v>
      </c>
      <c r="B4" s="25">
        <v>88.79</v>
      </c>
      <c r="C4" s="25">
        <v>87.34</v>
      </c>
      <c r="D4" s="25">
        <v>90.45</v>
      </c>
      <c r="E4" s="1">
        <f t="shared" ref="E4:E9" si="0">TRUNC(AVERAGE(B4:D4),1)</f>
        <v>88.8</v>
      </c>
    </row>
    <row r="5" spans="1:5" ht="16.5" customHeight="1">
      <c r="A5" s="1" t="s">
        <v>35</v>
      </c>
      <c r="B5" s="25">
        <v>92.45</v>
      </c>
      <c r="C5" s="25">
        <v>80.23</v>
      </c>
      <c r="D5" s="25">
        <v>78.23</v>
      </c>
      <c r="E5" s="1">
        <f t="shared" si="0"/>
        <v>83.6</v>
      </c>
    </row>
    <row r="6" spans="1:5" ht="16.5" customHeight="1">
      <c r="A6" s="1" t="s">
        <v>36</v>
      </c>
      <c r="B6" s="25">
        <v>88.45</v>
      </c>
      <c r="C6" s="25">
        <v>77.540000000000006</v>
      </c>
      <c r="D6" s="25">
        <v>98.56</v>
      </c>
      <c r="E6" s="1">
        <f t="shared" si="0"/>
        <v>88.1</v>
      </c>
    </row>
    <row r="7" spans="1:5" ht="16.5" customHeight="1">
      <c r="A7" s="1" t="s">
        <v>37</v>
      </c>
      <c r="B7" s="25">
        <v>88.66</v>
      </c>
      <c r="C7" s="25">
        <v>89.12</v>
      </c>
      <c r="D7" s="25">
        <v>89.54</v>
      </c>
      <c r="E7" s="1">
        <f t="shared" si="0"/>
        <v>89.1</v>
      </c>
    </row>
    <row r="8" spans="1:5" ht="16.5" customHeight="1">
      <c r="A8" s="1" t="s">
        <v>38</v>
      </c>
      <c r="B8" s="25">
        <v>90</v>
      </c>
      <c r="C8" s="25">
        <v>90.23</v>
      </c>
      <c r="D8" s="25">
        <v>77.45</v>
      </c>
      <c r="E8" s="1">
        <f t="shared" si="0"/>
        <v>85.8</v>
      </c>
    </row>
    <row r="9" spans="1:5" ht="16.5" customHeight="1">
      <c r="A9" s="1" t="s">
        <v>39</v>
      </c>
      <c r="B9" s="25">
        <v>48.54</v>
      </c>
      <c r="C9" s="25">
        <v>94.35</v>
      </c>
      <c r="D9" s="25">
        <v>67.790000000000006</v>
      </c>
      <c r="E9" s="1">
        <f t="shared" si="0"/>
        <v>70.2</v>
      </c>
    </row>
  </sheetData>
  <phoneticPr fontId="2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2:D15"/>
  <sheetViews>
    <sheetView workbookViewId="0"/>
  </sheetViews>
  <sheetFormatPr defaultRowHeight="16.5" customHeight="1"/>
  <cols>
    <col min="1" max="1" width="14.109375" style="19" bestFit="1" customWidth="1"/>
    <col min="2" max="2" width="11.6640625" style="19" bestFit="1" customWidth="1"/>
    <col min="3" max="3" width="36.109375" style="19" bestFit="1" customWidth="1"/>
    <col min="4" max="4" width="8.88671875" style="24"/>
    <col min="5" max="16384" width="8.88671875" style="19"/>
  </cols>
  <sheetData>
    <row r="2" spans="1:4" ht="16.5" customHeight="1">
      <c r="A2" s="1" t="s">
        <v>4</v>
      </c>
      <c r="B2" s="1" t="s">
        <v>5</v>
      </c>
      <c r="C2" s="1" t="s">
        <v>6</v>
      </c>
      <c r="D2" s="2" t="s">
        <v>7</v>
      </c>
    </row>
    <row r="3" spans="1:4" ht="16.5" customHeight="1">
      <c r="A3" s="23" t="s">
        <v>8</v>
      </c>
      <c r="B3" s="23" t="s">
        <v>9</v>
      </c>
      <c r="C3" s="23" t="s">
        <v>10</v>
      </c>
      <c r="D3" s="6">
        <v>7700</v>
      </c>
    </row>
    <row r="4" spans="1:4" ht="16.5" customHeight="1">
      <c r="A4" s="23" t="s">
        <v>11</v>
      </c>
      <c r="B4" s="23" t="s">
        <v>12</v>
      </c>
      <c r="C4" s="23" t="s">
        <v>13</v>
      </c>
      <c r="D4" s="6">
        <v>28000</v>
      </c>
    </row>
    <row r="5" spans="1:4" ht="16.5" customHeight="1">
      <c r="A5" s="23" t="s">
        <v>8</v>
      </c>
      <c r="B5" s="23" t="s">
        <v>14</v>
      </c>
      <c r="C5" s="23" t="s">
        <v>15</v>
      </c>
      <c r="D5" s="6">
        <v>12800</v>
      </c>
    </row>
    <row r="6" spans="1:4" ht="16.5" customHeight="1">
      <c r="A6" s="23" t="s">
        <v>8</v>
      </c>
      <c r="B6" s="23" t="s">
        <v>16</v>
      </c>
      <c r="C6" s="23" t="s">
        <v>17</v>
      </c>
      <c r="D6" s="6">
        <v>15800</v>
      </c>
    </row>
    <row r="7" spans="1:4" ht="16.5" customHeight="1">
      <c r="A7" s="23" t="s">
        <v>8</v>
      </c>
      <c r="B7" s="23" t="s">
        <v>18</v>
      </c>
      <c r="C7" s="23" t="s">
        <v>19</v>
      </c>
      <c r="D7" s="6">
        <v>33000</v>
      </c>
    </row>
    <row r="8" spans="1:4" ht="16.5" customHeight="1">
      <c r="A8" s="23" t="s">
        <v>11</v>
      </c>
      <c r="B8" s="23" t="s">
        <v>9</v>
      </c>
      <c r="C8" s="23" t="s">
        <v>20</v>
      </c>
      <c r="D8" s="6">
        <v>6000</v>
      </c>
    </row>
    <row r="9" spans="1:4" ht="16.5" customHeight="1">
      <c r="A9" s="23" t="s">
        <v>8</v>
      </c>
      <c r="B9" s="23" t="s">
        <v>14</v>
      </c>
      <c r="C9" s="23" t="s">
        <v>21</v>
      </c>
      <c r="D9" s="6">
        <v>15000</v>
      </c>
    </row>
    <row r="10" spans="1:4" ht="16.5" customHeight="1">
      <c r="A10" s="23" t="s">
        <v>22</v>
      </c>
      <c r="B10" s="23" t="s">
        <v>18</v>
      </c>
      <c r="C10" s="23" t="s">
        <v>23</v>
      </c>
      <c r="D10" s="6">
        <v>12000</v>
      </c>
    </row>
    <row r="11" spans="1:4" ht="16.5" customHeight="1">
      <c r="A11" s="23" t="s">
        <v>22</v>
      </c>
      <c r="B11" s="23" t="s">
        <v>12</v>
      </c>
      <c r="C11" s="23" t="s">
        <v>24</v>
      </c>
      <c r="D11" s="6">
        <v>18000</v>
      </c>
    </row>
    <row r="12" spans="1:4" ht="16.5" customHeight="1">
      <c r="A12" s="23" t="s">
        <v>8</v>
      </c>
      <c r="B12" s="23" t="s">
        <v>25</v>
      </c>
      <c r="C12" s="23" t="s">
        <v>26</v>
      </c>
      <c r="D12" s="6">
        <v>24000</v>
      </c>
    </row>
    <row r="14" spans="1:4" ht="16.5" customHeight="1">
      <c r="A14" s="1" t="s">
        <v>4</v>
      </c>
      <c r="B14" s="1" t="s">
        <v>5</v>
      </c>
      <c r="C14" s="3" t="s">
        <v>7</v>
      </c>
    </row>
    <row r="15" spans="1:4" ht="16.5" customHeight="1">
      <c r="A15" s="1" t="s">
        <v>8</v>
      </c>
      <c r="B15" s="1" t="s">
        <v>14</v>
      </c>
      <c r="C15" s="4"/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2:D15"/>
  <sheetViews>
    <sheetView workbookViewId="0"/>
  </sheetViews>
  <sheetFormatPr defaultRowHeight="16.5" customHeight="1"/>
  <cols>
    <col min="1" max="1" width="14.109375" style="19" bestFit="1" customWidth="1"/>
    <col min="2" max="2" width="11.6640625" style="19" bestFit="1" customWidth="1"/>
    <col min="3" max="3" width="36.109375" style="19" bestFit="1" customWidth="1"/>
    <col min="4" max="4" width="8.88671875" style="24"/>
    <col min="5" max="16384" width="8.88671875" style="19"/>
  </cols>
  <sheetData>
    <row r="2" spans="1:4" ht="16.5" customHeight="1">
      <c r="A2" s="1" t="s">
        <v>4</v>
      </c>
      <c r="B2" s="1" t="s">
        <v>5</v>
      </c>
      <c r="C2" s="1" t="s">
        <v>6</v>
      </c>
      <c r="D2" s="2" t="s">
        <v>7</v>
      </c>
    </row>
    <row r="3" spans="1:4" ht="16.5" customHeight="1">
      <c r="A3" s="23" t="s">
        <v>8</v>
      </c>
      <c r="B3" s="23" t="s">
        <v>9</v>
      </c>
      <c r="C3" s="23" t="s">
        <v>10</v>
      </c>
      <c r="D3" s="6">
        <v>7700</v>
      </c>
    </row>
    <row r="4" spans="1:4" ht="16.5" customHeight="1">
      <c r="A4" s="23" t="s">
        <v>11</v>
      </c>
      <c r="B4" s="23" t="s">
        <v>12</v>
      </c>
      <c r="C4" s="23" t="s">
        <v>13</v>
      </c>
      <c r="D4" s="6">
        <v>28000</v>
      </c>
    </row>
    <row r="5" spans="1:4" ht="16.5" customHeight="1">
      <c r="A5" s="23" t="s">
        <v>8</v>
      </c>
      <c r="B5" s="23" t="s">
        <v>14</v>
      </c>
      <c r="C5" s="23" t="s">
        <v>15</v>
      </c>
      <c r="D5" s="6">
        <v>12800</v>
      </c>
    </row>
    <row r="6" spans="1:4" ht="16.5" customHeight="1">
      <c r="A6" s="23" t="s">
        <v>8</v>
      </c>
      <c r="B6" s="23" t="s">
        <v>16</v>
      </c>
      <c r="C6" s="23" t="s">
        <v>17</v>
      </c>
      <c r="D6" s="6">
        <v>15800</v>
      </c>
    </row>
    <row r="7" spans="1:4" ht="16.5" customHeight="1">
      <c r="A7" s="23" t="s">
        <v>8</v>
      </c>
      <c r="B7" s="23" t="s">
        <v>18</v>
      </c>
      <c r="C7" s="23" t="s">
        <v>19</v>
      </c>
      <c r="D7" s="6">
        <v>33000</v>
      </c>
    </row>
    <row r="8" spans="1:4" ht="16.5" customHeight="1">
      <c r="A8" s="23" t="s">
        <v>11</v>
      </c>
      <c r="B8" s="23" t="s">
        <v>9</v>
      </c>
      <c r="C8" s="23" t="s">
        <v>20</v>
      </c>
      <c r="D8" s="6">
        <v>6000</v>
      </c>
    </row>
    <row r="9" spans="1:4" ht="16.5" customHeight="1">
      <c r="A9" s="23" t="s">
        <v>8</v>
      </c>
      <c r="B9" s="23" t="s">
        <v>14</v>
      </c>
      <c r="C9" s="23" t="s">
        <v>21</v>
      </c>
      <c r="D9" s="6">
        <v>15000</v>
      </c>
    </row>
    <row r="10" spans="1:4" ht="16.5" customHeight="1">
      <c r="A10" s="23" t="s">
        <v>22</v>
      </c>
      <c r="B10" s="23" t="s">
        <v>18</v>
      </c>
      <c r="C10" s="23" t="s">
        <v>23</v>
      </c>
      <c r="D10" s="6">
        <v>12000</v>
      </c>
    </row>
    <row r="11" spans="1:4" ht="16.5" customHeight="1">
      <c r="A11" s="23" t="s">
        <v>22</v>
      </c>
      <c r="B11" s="23" t="s">
        <v>12</v>
      </c>
      <c r="C11" s="23" t="s">
        <v>24</v>
      </c>
      <c r="D11" s="6">
        <v>18000</v>
      </c>
    </row>
    <row r="12" spans="1:4" ht="16.5" customHeight="1">
      <c r="A12" s="23" t="s">
        <v>8</v>
      </c>
      <c r="B12" s="23" t="s">
        <v>25</v>
      </c>
      <c r="C12" s="23" t="s">
        <v>26</v>
      </c>
      <c r="D12" s="6">
        <v>24000</v>
      </c>
    </row>
    <row r="14" spans="1:4" ht="16.5" customHeight="1">
      <c r="A14" s="1" t="s">
        <v>4</v>
      </c>
      <c r="B14" s="1" t="s">
        <v>5</v>
      </c>
      <c r="C14" s="3" t="s">
        <v>7</v>
      </c>
    </row>
    <row r="15" spans="1:4" ht="16.5" customHeight="1">
      <c r="A15" s="1" t="s">
        <v>8</v>
      </c>
      <c r="B15" s="1" t="s">
        <v>14</v>
      </c>
      <c r="C15" s="4">
        <f>SUMIFS(D3:D12,A3:A12,A15,B3:B12,B15)</f>
        <v>27800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6.5" customHeight="1"/>
  <cols>
    <col min="1" max="16384" width="8.88671875" style="32"/>
  </cols>
  <sheetData>
    <row r="1" spans="1:5" ht="16.5" customHeight="1">
      <c r="A1" s="32" t="s">
        <v>194</v>
      </c>
    </row>
    <row r="2" spans="1:5" ht="16.5" customHeight="1">
      <c r="A2" s="33" t="s">
        <v>172</v>
      </c>
      <c r="B2" s="33" t="s">
        <v>195</v>
      </c>
      <c r="C2" s="33" t="s">
        <v>196</v>
      </c>
      <c r="D2" s="33" t="s">
        <v>197</v>
      </c>
      <c r="E2" s="49" t="s">
        <v>198</v>
      </c>
    </row>
    <row r="3" spans="1:5" ht="16.5" customHeight="1">
      <c r="A3" s="33" t="s">
        <v>199</v>
      </c>
      <c r="B3" s="33">
        <v>75</v>
      </c>
      <c r="C3" s="33">
        <v>86</v>
      </c>
      <c r="D3" s="33">
        <v>85</v>
      </c>
      <c r="E3" s="33" t="str">
        <f>IF(SUM(B3:D3)&gt;=270,"우수상","")</f>
        <v/>
      </c>
    </row>
    <row r="4" spans="1:5" ht="16.5" customHeight="1">
      <c r="A4" s="33" t="s">
        <v>200</v>
      </c>
      <c r="B4" s="33">
        <v>92</v>
      </c>
      <c r="C4" s="33">
        <v>89</v>
      </c>
      <c r="D4" s="33">
        <v>94</v>
      </c>
      <c r="E4" s="33" t="str">
        <f t="shared" ref="E4:E10" si="0">IF(SUM(B4:D4)&gt;=270,"우수상","")</f>
        <v>우수상</v>
      </c>
    </row>
    <row r="5" spans="1:5" ht="16.5" customHeight="1">
      <c r="A5" s="33" t="s">
        <v>201</v>
      </c>
      <c r="B5" s="33">
        <v>50</v>
      </c>
      <c r="C5" s="33">
        <v>98</v>
      </c>
      <c r="D5" s="33">
        <v>90</v>
      </c>
      <c r="E5" s="33" t="str">
        <f t="shared" si="0"/>
        <v/>
      </c>
    </row>
    <row r="6" spans="1:5" ht="16.5" customHeight="1">
      <c r="A6" s="33" t="s">
        <v>202</v>
      </c>
      <c r="B6" s="33">
        <v>55</v>
      </c>
      <c r="C6" s="33">
        <v>90</v>
      </c>
      <c r="D6" s="33">
        <v>95</v>
      </c>
      <c r="E6" s="33" t="str">
        <f t="shared" si="0"/>
        <v/>
      </c>
    </row>
    <row r="7" spans="1:5" ht="16.5" customHeight="1">
      <c r="A7" s="33" t="s">
        <v>203</v>
      </c>
      <c r="B7" s="33">
        <v>65</v>
      </c>
      <c r="C7" s="33">
        <v>85</v>
      </c>
      <c r="D7" s="33">
        <v>70</v>
      </c>
      <c r="E7" s="33" t="str">
        <f t="shared" si="0"/>
        <v/>
      </c>
    </row>
    <row r="8" spans="1:5" ht="16.5" customHeight="1">
      <c r="A8" s="33" t="s">
        <v>204</v>
      </c>
      <c r="B8" s="33">
        <v>75</v>
      </c>
      <c r="C8" s="33">
        <v>65</v>
      </c>
      <c r="D8" s="33">
        <v>40</v>
      </c>
      <c r="E8" s="33" t="str">
        <f t="shared" si="0"/>
        <v/>
      </c>
    </row>
    <row r="9" spans="1:5" ht="16.5" customHeight="1">
      <c r="A9" s="33" t="s">
        <v>205</v>
      </c>
      <c r="B9" s="33">
        <v>86</v>
      </c>
      <c r="C9" s="33">
        <v>100</v>
      </c>
      <c r="D9" s="33">
        <v>95</v>
      </c>
      <c r="E9" s="33" t="str">
        <f t="shared" si="0"/>
        <v>우수상</v>
      </c>
    </row>
    <row r="10" spans="1:5" ht="16.5" customHeight="1">
      <c r="A10" s="33" t="s">
        <v>206</v>
      </c>
      <c r="B10" s="33">
        <v>85</v>
      </c>
      <c r="C10" s="33">
        <v>68</v>
      </c>
      <c r="D10" s="33">
        <v>98</v>
      </c>
      <c r="E10" s="33" t="str">
        <f t="shared" si="0"/>
        <v/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6.5" customHeight="1"/>
  <cols>
    <col min="1" max="2" width="8.88671875" style="19"/>
    <col min="3" max="3" width="9.77734375" style="19" customWidth="1"/>
    <col min="4" max="16384" width="8.88671875" style="19"/>
  </cols>
  <sheetData>
    <row r="1" spans="1:3" ht="16.5" customHeight="1">
      <c r="A1" s="20" t="s">
        <v>1</v>
      </c>
    </row>
    <row r="3" spans="1:3" ht="16.5" customHeight="1">
      <c r="A3" s="1" t="s">
        <v>191</v>
      </c>
      <c r="B3" s="1" t="s">
        <v>192</v>
      </c>
      <c r="C3" s="5" t="s">
        <v>193</v>
      </c>
    </row>
    <row r="4" spans="1:3" ht="16.5" customHeight="1">
      <c r="A4" s="1" t="s">
        <v>235</v>
      </c>
      <c r="B4" s="1">
        <v>6.3547894999999999</v>
      </c>
      <c r="C4" s="1"/>
    </row>
    <row r="5" spans="1:3" ht="16.5" customHeight="1">
      <c r="A5" s="1" t="s">
        <v>236</v>
      </c>
      <c r="B5" s="1">
        <v>6.2134589</v>
      </c>
      <c r="C5" s="1"/>
    </row>
    <row r="6" spans="1:3" ht="16.5" customHeight="1">
      <c r="A6" s="1" t="s">
        <v>237</v>
      </c>
      <c r="B6" s="1">
        <v>6.2857893999999996</v>
      </c>
      <c r="C6" s="1"/>
    </row>
    <row r="7" spans="1:3" ht="16.5" customHeight="1">
      <c r="A7" s="1" t="s">
        <v>238</v>
      </c>
      <c r="B7" s="1">
        <v>5.7845654</v>
      </c>
      <c r="C7" s="1"/>
    </row>
    <row r="8" spans="1:3" ht="16.5" customHeight="1">
      <c r="A8" s="1" t="s">
        <v>239</v>
      </c>
      <c r="B8" s="1">
        <v>6.0124231999999997</v>
      </c>
      <c r="C8" s="1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6.5" customHeight="1"/>
  <cols>
    <col min="1" max="2" width="8.88671875" style="19"/>
    <col min="3" max="3" width="9.77734375" style="19" customWidth="1"/>
    <col min="4" max="16384" width="8.88671875" style="19"/>
  </cols>
  <sheetData>
    <row r="1" spans="1:3" ht="16.5" customHeight="1">
      <c r="A1" s="20" t="s">
        <v>1</v>
      </c>
    </row>
    <row r="3" spans="1:3" ht="16.5" customHeight="1">
      <c r="A3" s="1" t="s">
        <v>191</v>
      </c>
      <c r="B3" s="1" t="s">
        <v>192</v>
      </c>
      <c r="C3" s="5" t="s">
        <v>193</v>
      </c>
    </row>
    <row r="4" spans="1:3" ht="16.5" customHeight="1">
      <c r="A4" s="1" t="s">
        <v>235</v>
      </c>
      <c r="B4" s="1">
        <v>6.3547894999999999</v>
      </c>
      <c r="C4" s="1">
        <f>ROUND(B4,2)</f>
        <v>6.35</v>
      </c>
    </row>
    <row r="5" spans="1:3" ht="16.5" customHeight="1">
      <c r="A5" s="1" t="s">
        <v>236</v>
      </c>
      <c r="B5" s="1">
        <v>6.2134589</v>
      </c>
      <c r="C5" s="1">
        <f>ROUND(B5,2)</f>
        <v>6.21</v>
      </c>
    </row>
    <row r="6" spans="1:3" ht="16.5" customHeight="1">
      <c r="A6" s="1" t="s">
        <v>237</v>
      </c>
      <c r="B6" s="1">
        <v>6.2857893999999996</v>
      </c>
      <c r="C6" s="1">
        <f>ROUND(B6,2)</f>
        <v>6.29</v>
      </c>
    </row>
    <row r="7" spans="1:3" ht="16.5" customHeight="1">
      <c r="A7" s="1" t="s">
        <v>238</v>
      </c>
      <c r="B7" s="1">
        <v>5.7845654</v>
      </c>
      <c r="C7" s="1">
        <f>ROUND(B7,2)</f>
        <v>5.78</v>
      </c>
    </row>
    <row r="8" spans="1:3" ht="16.5" customHeight="1">
      <c r="A8" s="1" t="s">
        <v>239</v>
      </c>
      <c r="B8" s="1">
        <v>6.0124231999999997</v>
      </c>
      <c r="C8" s="1">
        <f>ROUND(B8,2)</f>
        <v>6.01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5"/>
  <sheetViews>
    <sheetView workbookViewId="0"/>
  </sheetViews>
  <sheetFormatPr defaultRowHeight="16.5" customHeight="1"/>
  <cols>
    <col min="1" max="2" width="8.88671875" style="32"/>
    <col min="3" max="3" width="14.77734375" style="32" bestFit="1" customWidth="1"/>
    <col min="4" max="16384" width="8.88671875" style="32"/>
  </cols>
  <sheetData>
    <row r="1" spans="1:5" ht="16.5" customHeight="1">
      <c r="A1" s="32" t="s">
        <v>171</v>
      </c>
    </row>
    <row r="2" spans="1:5" ht="16.5" customHeight="1">
      <c r="A2" s="33" t="s">
        <v>172</v>
      </c>
      <c r="B2" s="33" t="s">
        <v>173</v>
      </c>
      <c r="C2" s="33" t="s">
        <v>174</v>
      </c>
      <c r="D2" s="33" t="s">
        <v>175</v>
      </c>
      <c r="E2" s="33" t="s">
        <v>176</v>
      </c>
    </row>
    <row r="3" spans="1:5" ht="16.5" customHeight="1">
      <c r="A3" s="33" t="s">
        <v>177</v>
      </c>
      <c r="B3" s="33" t="s">
        <v>178</v>
      </c>
      <c r="C3" s="33">
        <v>77</v>
      </c>
      <c r="D3" s="33">
        <v>97</v>
      </c>
      <c r="E3" s="33">
        <v>87</v>
      </c>
    </row>
    <row r="4" spans="1:5" ht="16.5" customHeight="1">
      <c r="A4" s="33" t="s">
        <v>179</v>
      </c>
      <c r="B4" s="33" t="s">
        <v>180</v>
      </c>
      <c r="C4" s="33">
        <v>77</v>
      </c>
      <c r="D4" s="33">
        <v>89</v>
      </c>
      <c r="E4" s="33">
        <v>83</v>
      </c>
    </row>
    <row r="5" spans="1:5" ht="16.5" customHeight="1">
      <c r="A5" s="33" t="s">
        <v>181</v>
      </c>
      <c r="B5" s="33" t="s">
        <v>182</v>
      </c>
      <c r="C5" s="33">
        <v>56</v>
      </c>
      <c r="D5" s="33">
        <v>76</v>
      </c>
      <c r="E5" s="33">
        <v>66</v>
      </c>
    </row>
    <row r="6" spans="1:5" ht="16.5" customHeight="1">
      <c r="A6" s="33" t="s">
        <v>183</v>
      </c>
      <c r="B6" s="33" t="s">
        <v>180</v>
      </c>
      <c r="C6" s="33">
        <v>88</v>
      </c>
      <c r="D6" s="33">
        <v>80</v>
      </c>
      <c r="E6" s="33">
        <v>84</v>
      </c>
    </row>
    <row r="7" spans="1:5" ht="16.5" customHeight="1">
      <c r="A7" s="33" t="s">
        <v>184</v>
      </c>
      <c r="B7" s="33" t="s">
        <v>178</v>
      </c>
      <c r="C7" s="33">
        <v>88</v>
      </c>
      <c r="D7" s="33">
        <v>93</v>
      </c>
      <c r="E7" s="33">
        <v>90.5</v>
      </c>
    </row>
    <row r="8" spans="1:5" ht="16.5" customHeight="1">
      <c r="A8" s="33" t="s">
        <v>185</v>
      </c>
      <c r="B8" s="33" t="s">
        <v>178</v>
      </c>
      <c r="C8" s="33">
        <v>91</v>
      </c>
      <c r="D8" s="33">
        <v>67</v>
      </c>
      <c r="E8" s="33">
        <v>79</v>
      </c>
    </row>
    <row r="9" spans="1:5" ht="16.5" customHeight="1">
      <c r="A9" s="33" t="s">
        <v>186</v>
      </c>
      <c r="B9" s="33" t="s">
        <v>182</v>
      </c>
      <c r="C9" s="33">
        <v>85</v>
      </c>
      <c r="D9" s="33">
        <v>56</v>
      </c>
      <c r="E9" s="33">
        <v>70.5</v>
      </c>
    </row>
    <row r="10" spans="1:5" ht="16.5" customHeight="1">
      <c r="A10" s="33" t="s">
        <v>187</v>
      </c>
      <c r="B10" s="33" t="s">
        <v>178</v>
      </c>
      <c r="C10" s="33">
        <v>76</v>
      </c>
      <c r="D10" s="33">
        <v>89</v>
      </c>
      <c r="E10" s="33">
        <v>82.5</v>
      </c>
    </row>
    <row r="11" spans="1:5" ht="16.5" customHeight="1">
      <c r="A11" s="33" t="s">
        <v>188</v>
      </c>
      <c r="B11" s="33" t="s">
        <v>180</v>
      </c>
      <c r="C11" s="33">
        <v>34</v>
      </c>
      <c r="D11" s="33">
        <v>90</v>
      </c>
      <c r="E11" s="33">
        <v>62</v>
      </c>
    </row>
    <row r="12" spans="1:5" ht="16.5" customHeight="1">
      <c r="A12" s="33" t="s">
        <v>189</v>
      </c>
      <c r="B12" s="33" t="s">
        <v>182</v>
      </c>
      <c r="C12" s="33">
        <v>59</v>
      </c>
      <c r="D12" s="33">
        <v>91</v>
      </c>
      <c r="E12" s="33">
        <v>75</v>
      </c>
    </row>
    <row r="14" spans="1:5" ht="16.5" customHeight="1">
      <c r="C14" s="49" t="s">
        <v>190</v>
      </c>
    </row>
    <row r="15" spans="1:5" ht="16.5" customHeight="1">
      <c r="C15" s="50"/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5"/>
  <sheetViews>
    <sheetView workbookViewId="0"/>
  </sheetViews>
  <sheetFormatPr defaultRowHeight="16.5" customHeight="1"/>
  <cols>
    <col min="1" max="2" width="8.88671875" style="32"/>
    <col min="3" max="3" width="14.77734375" style="32" bestFit="1" customWidth="1"/>
    <col min="4" max="16384" width="8.88671875" style="32"/>
  </cols>
  <sheetData>
    <row r="1" spans="1:5" ht="16.5" customHeight="1">
      <c r="A1" s="32" t="s">
        <v>171</v>
      </c>
    </row>
    <row r="2" spans="1:5" ht="16.5" customHeight="1">
      <c r="A2" s="33" t="s">
        <v>172</v>
      </c>
      <c r="B2" s="33" t="s">
        <v>173</v>
      </c>
      <c r="C2" s="33" t="s">
        <v>174</v>
      </c>
      <c r="D2" s="33" t="s">
        <v>175</v>
      </c>
      <c r="E2" s="33" t="s">
        <v>176</v>
      </c>
    </row>
    <row r="3" spans="1:5" ht="16.5" customHeight="1">
      <c r="A3" s="33" t="s">
        <v>177</v>
      </c>
      <c r="B3" s="33" t="s">
        <v>178</v>
      </c>
      <c r="C3" s="33">
        <v>77</v>
      </c>
      <c r="D3" s="33">
        <v>97</v>
      </c>
      <c r="E3" s="33">
        <v>87</v>
      </c>
    </row>
    <row r="4" spans="1:5" ht="16.5" customHeight="1">
      <c r="A4" s="33" t="s">
        <v>179</v>
      </c>
      <c r="B4" s="33" t="s">
        <v>180</v>
      </c>
      <c r="C4" s="33">
        <v>77</v>
      </c>
      <c r="D4" s="33">
        <v>89</v>
      </c>
      <c r="E4" s="33">
        <v>83</v>
      </c>
    </row>
    <row r="5" spans="1:5" ht="16.5" customHeight="1">
      <c r="A5" s="33" t="s">
        <v>181</v>
      </c>
      <c r="B5" s="33" t="s">
        <v>182</v>
      </c>
      <c r="C5" s="33">
        <v>56</v>
      </c>
      <c r="D5" s="33">
        <v>76</v>
      </c>
      <c r="E5" s="33">
        <v>66</v>
      </c>
    </row>
    <row r="6" spans="1:5" ht="16.5" customHeight="1">
      <c r="A6" s="33" t="s">
        <v>183</v>
      </c>
      <c r="B6" s="33" t="s">
        <v>180</v>
      </c>
      <c r="C6" s="33">
        <v>88</v>
      </c>
      <c r="D6" s="33">
        <v>80</v>
      </c>
      <c r="E6" s="33">
        <v>84</v>
      </c>
    </row>
    <row r="7" spans="1:5" ht="16.5" customHeight="1">
      <c r="A7" s="33" t="s">
        <v>184</v>
      </c>
      <c r="B7" s="33" t="s">
        <v>178</v>
      </c>
      <c r="C7" s="33">
        <v>88</v>
      </c>
      <c r="D7" s="33">
        <v>93</v>
      </c>
      <c r="E7" s="33">
        <v>90.5</v>
      </c>
    </row>
    <row r="8" spans="1:5" ht="16.5" customHeight="1">
      <c r="A8" s="33" t="s">
        <v>185</v>
      </c>
      <c r="B8" s="33" t="s">
        <v>178</v>
      </c>
      <c r="C8" s="33">
        <v>91</v>
      </c>
      <c r="D8" s="33">
        <v>67</v>
      </c>
      <c r="E8" s="33">
        <v>79</v>
      </c>
    </row>
    <row r="9" spans="1:5" ht="16.5" customHeight="1">
      <c r="A9" s="33" t="s">
        <v>186</v>
      </c>
      <c r="B9" s="33" t="s">
        <v>182</v>
      </c>
      <c r="C9" s="33">
        <v>85</v>
      </c>
      <c r="D9" s="33">
        <v>56</v>
      </c>
      <c r="E9" s="33">
        <v>70.5</v>
      </c>
    </row>
    <row r="10" spans="1:5" ht="16.5" customHeight="1">
      <c r="A10" s="33" t="s">
        <v>187</v>
      </c>
      <c r="B10" s="33" t="s">
        <v>178</v>
      </c>
      <c r="C10" s="33">
        <v>76</v>
      </c>
      <c r="D10" s="33">
        <v>89</v>
      </c>
      <c r="E10" s="33">
        <v>82.5</v>
      </c>
    </row>
    <row r="11" spans="1:5" ht="16.5" customHeight="1">
      <c r="A11" s="33" t="s">
        <v>188</v>
      </c>
      <c r="B11" s="33" t="s">
        <v>180</v>
      </c>
      <c r="C11" s="33">
        <v>34</v>
      </c>
      <c r="D11" s="33">
        <v>90</v>
      </c>
      <c r="E11" s="33">
        <v>62</v>
      </c>
    </row>
    <row r="12" spans="1:5" ht="16.5" customHeight="1">
      <c r="A12" s="33" t="s">
        <v>189</v>
      </c>
      <c r="B12" s="33" t="s">
        <v>182</v>
      </c>
      <c r="C12" s="33">
        <v>59</v>
      </c>
      <c r="D12" s="33">
        <v>91</v>
      </c>
      <c r="E12" s="33">
        <v>75</v>
      </c>
    </row>
    <row r="14" spans="1:5" ht="16.5" customHeight="1">
      <c r="C14" s="49" t="s">
        <v>190</v>
      </c>
    </row>
    <row r="15" spans="1:5" ht="16.5" customHeight="1">
      <c r="C15" s="50">
        <f>ROUND(DAVERAGE(A2:E12,E2,B2:B3),1)</f>
        <v>84.8</v>
      </c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6.5" customHeight="1"/>
  <cols>
    <col min="1" max="1" width="10.77734375" style="32" customWidth="1"/>
    <col min="2" max="3" width="8.88671875" style="32"/>
    <col min="4" max="4" width="9.88671875" style="32" bestFit="1" customWidth="1"/>
    <col min="5" max="6" width="8.88671875" style="32"/>
    <col min="7" max="7" width="5.77734375" style="32" customWidth="1"/>
    <col min="8" max="16384" width="8.88671875" style="32"/>
  </cols>
  <sheetData>
    <row r="1" spans="1:7" ht="16.5" customHeight="1">
      <c r="A1" s="32" t="s">
        <v>162</v>
      </c>
    </row>
    <row r="2" spans="1:7" ht="16.5" customHeight="1">
      <c r="A2" s="33" t="s">
        <v>163</v>
      </c>
      <c r="B2" s="33" t="s">
        <v>164</v>
      </c>
      <c r="C2" s="33" t="s">
        <v>165</v>
      </c>
      <c r="D2" s="33" t="s">
        <v>166</v>
      </c>
    </row>
    <row r="3" spans="1:7" ht="16.5" customHeight="1">
      <c r="A3" s="44" t="s">
        <v>167</v>
      </c>
      <c r="B3" s="44">
        <v>15</v>
      </c>
      <c r="C3" s="6">
        <v>1575</v>
      </c>
      <c r="D3" s="6">
        <v>23625</v>
      </c>
    </row>
    <row r="4" spans="1:7" ht="16.5" customHeight="1">
      <c r="A4" s="44" t="s">
        <v>168</v>
      </c>
      <c r="B4" s="44">
        <v>20</v>
      </c>
      <c r="C4" s="6">
        <v>3287</v>
      </c>
      <c r="D4" s="6">
        <v>65740</v>
      </c>
      <c r="E4" s="45" t="s">
        <v>169</v>
      </c>
      <c r="F4" s="45"/>
      <c r="G4" s="45"/>
    </row>
    <row r="5" spans="1:7" ht="16.5" customHeight="1">
      <c r="A5" s="44" t="s">
        <v>170</v>
      </c>
      <c r="B5" s="44">
        <v>13</v>
      </c>
      <c r="C5" s="6">
        <v>1795</v>
      </c>
      <c r="D5" s="6">
        <v>23335</v>
      </c>
      <c r="E5" s="46"/>
      <c r="F5" s="47"/>
      <c r="G5" s="48"/>
    </row>
    <row r="6" spans="1:7" ht="16.5" customHeight="1">
      <c r="A6" s="44" t="s">
        <v>168</v>
      </c>
      <c r="B6" s="44">
        <v>18</v>
      </c>
      <c r="C6" s="6">
        <v>3687</v>
      </c>
      <c r="D6" s="6">
        <v>66366</v>
      </c>
    </row>
    <row r="7" spans="1:7" ht="16.5" customHeight="1">
      <c r="A7" s="44" t="s">
        <v>167</v>
      </c>
      <c r="B7" s="44">
        <v>11</v>
      </c>
      <c r="C7" s="6">
        <v>2874</v>
      </c>
      <c r="D7" s="6">
        <v>31614</v>
      </c>
    </row>
    <row r="8" spans="1:7" ht="16.5" customHeight="1">
      <c r="A8" s="44" t="s">
        <v>167</v>
      </c>
      <c r="B8" s="44">
        <v>15</v>
      </c>
      <c r="C8" s="6">
        <v>12959</v>
      </c>
      <c r="D8" s="6">
        <v>194385</v>
      </c>
    </row>
  </sheetData>
  <mergeCells count="2">
    <mergeCell ref="E4:G4"/>
    <mergeCell ref="E5:G5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SUM1(예제)</vt:lpstr>
      <vt:lpstr>SUM1(결과)</vt:lpstr>
      <vt:lpstr>SUM2(예제)</vt:lpstr>
      <vt:lpstr>SUM2(결과)</vt:lpstr>
      <vt:lpstr>ROUND1(예제)</vt:lpstr>
      <vt:lpstr>ROUND1(결과)</vt:lpstr>
      <vt:lpstr>ROUND2(예제)</vt:lpstr>
      <vt:lpstr>ROUND2(결과)</vt:lpstr>
      <vt:lpstr>ROUNDUP(예제)</vt:lpstr>
      <vt:lpstr>ROUNDUP(결과)</vt:lpstr>
      <vt:lpstr>ROUNDDOWN(예제)</vt:lpstr>
      <vt:lpstr>ROUNDDOWN(결과)</vt:lpstr>
      <vt:lpstr>SUMIF1(예제)</vt:lpstr>
      <vt:lpstr>SUMIF1(결과)</vt:lpstr>
      <vt:lpstr>SUMIF2(예제)</vt:lpstr>
      <vt:lpstr>SUMIF2(결과)</vt:lpstr>
      <vt:lpstr>SUMIF3(예제)</vt:lpstr>
      <vt:lpstr>SUMIF3(결과)</vt:lpstr>
      <vt:lpstr>SUMIF4(예제)</vt:lpstr>
      <vt:lpstr>SUMIF4(결과)</vt:lpstr>
      <vt:lpstr>ABS1(예제)</vt:lpstr>
      <vt:lpstr>ABS1(결과)</vt:lpstr>
      <vt:lpstr>ABS2(예제)</vt:lpstr>
      <vt:lpstr>ABS2(결과)</vt:lpstr>
      <vt:lpstr>MOD1(예제)</vt:lpstr>
      <vt:lpstr>MOD1(결과)</vt:lpstr>
      <vt:lpstr>MOD2(예제)</vt:lpstr>
      <vt:lpstr>MOD2(결과)</vt:lpstr>
      <vt:lpstr>MOD3(예제)</vt:lpstr>
      <vt:lpstr>MOD3(결과)</vt:lpstr>
      <vt:lpstr>INT(예제)</vt:lpstr>
      <vt:lpstr>INT(결과)</vt:lpstr>
      <vt:lpstr>TRUNC(예제)</vt:lpstr>
      <vt:lpstr>TRUNC(결과)</vt:lpstr>
      <vt:lpstr>SUMIFS</vt:lpstr>
      <vt:lpstr>SUMIFS(결과)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사용자</cp:lastModifiedBy>
  <dcterms:created xsi:type="dcterms:W3CDTF">2003-09-08T06:33:50Z</dcterms:created>
  <dcterms:modified xsi:type="dcterms:W3CDTF">2014-06-01T14:32:58Z</dcterms:modified>
</cp:coreProperties>
</file>