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240" windowWidth="13920" windowHeight="6645" tabRatio="987"/>
  </bookViews>
  <sheets>
    <sheet name="AVERAGE1(예제)" sheetId="9" r:id="rId1"/>
    <sheet name="AVERAGE1(결과)" sheetId="12" r:id="rId2"/>
    <sheet name="AVERAGE2(예제)" sheetId="46" r:id="rId3"/>
    <sheet name="AVERAGE2(결과)" sheetId="47" r:id="rId4"/>
    <sheet name="AVERAGE3(예제)" sheetId="44" r:id="rId5"/>
    <sheet name="AVERAGE3(결과)" sheetId="45" r:id="rId6"/>
    <sheet name="AVERAGEA(예제)" sheetId="13" r:id="rId7"/>
    <sheet name="AVERAGEA(결과)" sheetId="14" r:id="rId8"/>
    <sheet name="MAX(예제)" sheetId="54" r:id="rId9"/>
    <sheet name="MAX(결과)" sheetId="55" r:id="rId10"/>
    <sheet name="MAX,MIN(예제)" sheetId="7" r:id="rId11"/>
    <sheet name="MAX,MIN(결과)" sheetId="15" r:id="rId12"/>
    <sheet name="LARGE(예제)" sheetId="4" r:id="rId13"/>
    <sheet name="LARGE(결과)" sheetId="17" r:id="rId14"/>
    <sheet name="SMALL(예제)" sheetId="5" r:id="rId15"/>
    <sheet name="SMALL(결과)" sheetId="18" r:id="rId16"/>
    <sheet name="RANK1(예제)" sheetId="2" r:id="rId17"/>
    <sheet name="RANK1(결과)" sheetId="19" r:id="rId18"/>
    <sheet name="RANK2(예제)" sheetId="42" r:id="rId19"/>
    <sheet name="RANK2(결과)" sheetId="43" r:id="rId20"/>
    <sheet name="VAR(예제)" sheetId="20" r:id="rId21"/>
    <sheet name="VAR(결과)" sheetId="21" r:id="rId22"/>
    <sheet name="STDEV(예제)" sheetId="11" r:id="rId23"/>
    <sheet name="STDEV(결과)" sheetId="22" r:id="rId24"/>
    <sheet name="COUNT1(예제)" sheetId="10" r:id="rId25"/>
    <sheet name="COUNT1(결과)" sheetId="23" r:id="rId26"/>
    <sheet name="COUNT2(예제)" sheetId="38" r:id="rId27"/>
    <sheet name="COUNT2(결과)" sheetId="39" r:id="rId28"/>
    <sheet name="COUNTA(예제)" sheetId="52" r:id="rId29"/>
    <sheet name="COUNTA(결과)" sheetId="53" r:id="rId30"/>
    <sheet name="COUNTBLANK(예제)" sheetId="6" r:id="rId31"/>
    <sheet name="COUNTBLANK(결과)" sheetId="26" r:id="rId32"/>
    <sheet name="COUNTIF1(예제)" sheetId="1" r:id="rId33"/>
    <sheet name="COUNTIF1(결과)" sheetId="28" r:id="rId34"/>
    <sheet name="COUNTIF2(예제)" sheetId="40" r:id="rId35"/>
    <sheet name="COUNTIF2(결과)" sheetId="41" r:id="rId36"/>
    <sheet name="MODE(예제)" sheetId="27" r:id="rId37"/>
    <sheet name="MODE(결과)" sheetId="29" r:id="rId38"/>
    <sheet name="AVERAGEIF(예제)" sheetId="56" r:id="rId39"/>
    <sheet name="AVERAGEIF(결과)" sheetId="57" r:id="rId40"/>
    <sheet name="AVERAGEIFS(예제)" sheetId="58" r:id="rId41"/>
    <sheet name="AVERAGEIFS(결과)" sheetId="59" r:id="rId42"/>
    <sheet name="COUNTIFS(예제)" sheetId="60" r:id="rId43"/>
    <sheet name="COUNTIFS(결과)" sheetId="61" r:id="rId44"/>
    <sheet name="MAXA(예제)" sheetId="62" r:id="rId45"/>
    <sheet name="MAXA(결과)" sheetId="63" r:id="rId46"/>
  </sheets>
  <calcPr calcId="125725"/>
</workbook>
</file>

<file path=xl/calcChain.xml><?xml version="1.0" encoding="utf-8"?>
<calcChain xmlns="http://schemas.openxmlformats.org/spreadsheetml/2006/main">
  <c r="G5" i="63"/>
  <c r="G4"/>
  <c r="G3"/>
  <c r="D5" i="61"/>
  <c r="D12" i="59"/>
  <c r="C12" i="57"/>
  <c r="B12"/>
  <c r="E9" i="55"/>
  <c r="E8"/>
  <c r="E7"/>
  <c r="E6"/>
  <c r="E5"/>
  <c r="E4"/>
  <c r="E3"/>
  <c r="D11" s="1"/>
  <c r="E9" i="54"/>
  <c r="E8"/>
  <c r="E7"/>
  <c r="E6"/>
  <c r="E5"/>
  <c r="E4"/>
  <c r="E3"/>
  <c r="C14" i="53"/>
  <c r="C9" i="12"/>
  <c r="D9"/>
  <c r="B9"/>
  <c r="D4" i="47"/>
  <c r="D5"/>
  <c r="D6"/>
  <c r="D7"/>
  <c r="D8"/>
  <c r="D9"/>
  <c r="D3"/>
  <c r="E4" i="45"/>
  <c r="E5"/>
  <c r="E6"/>
  <c r="E7"/>
  <c r="E8"/>
  <c r="E9"/>
  <c r="E10"/>
  <c r="E11"/>
  <c r="E3"/>
  <c r="G4" i="14"/>
  <c r="G5"/>
  <c r="G3"/>
  <c r="E4" i="23"/>
  <c r="E4" i="39"/>
  <c r="E5"/>
  <c r="E6"/>
  <c r="E7"/>
  <c r="E8"/>
  <c r="E9"/>
  <c r="E10"/>
  <c r="E11"/>
  <c r="E12"/>
  <c r="E13"/>
  <c r="E3"/>
  <c r="C11" i="26"/>
  <c r="D11"/>
  <c r="B11"/>
  <c r="D5" i="28"/>
  <c r="E4" i="41"/>
  <c r="E5"/>
  <c r="E6"/>
  <c r="E7"/>
  <c r="E8"/>
  <c r="E9"/>
  <c r="E10"/>
  <c r="E11"/>
  <c r="E3"/>
  <c r="C14" i="17"/>
  <c r="C9" i="15"/>
  <c r="D9"/>
  <c r="B9"/>
  <c r="D11" i="29"/>
  <c r="E4" i="19"/>
  <c r="E5"/>
  <c r="E6"/>
  <c r="E7"/>
  <c r="E8"/>
  <c r="E9"/>
  <c r="E3"/>
  <c r="D4" i="43"/>
  <c r="D5"/>
  <c r="D6"/>
  <c r="D7"/>
  <c r="D8"/>
  <c r="D9"/>
  <c r="D10"/>
  <c r="D11"/>
  <c r="D3"/>
  <c r="D10" i="18"/>
  <c r="D9" i="22"/>
  <c r="E9"/>
  <c r="C9"/>
  <c r="B10" i="21"/>
</calcChain>
</file>

<file path=xl/sharedStrings.xml><?xml version="1.0" encoding="utf-8"?>
<sst xmlns="http://schemas.openxmlformats.org/spreadsheetml/2006/main" count="748" uniqueCount="286">
  <si>
    <t>특별회원</t>
  </si>
  <si>
    <t>일반회원</t>
  </si>
  <si>
    <t>1학기 성적</t>
  </si>
  <si>
    <t>대금 납부 현황</t>
  </si>
  <si>
    <t xml:space="preserve">프로젝트-T 심사표 </t>
  </si>
  <si>
    <t>2차평가</t>
  </si>
  <si>
    <t>3차평가</t>
  </si>
  <si>
    <t>4차평가</t>
  </si>
  <si>
    <t>5차평가</t>
  </si>
  <si>
    <t>2심사관</t>
  </si>
  <si>
    <t>3심사관</t>
  </si>
  <si>
    <t>경기별 골인수</t>
  </si>
  <si>
    <t>제2경기</t>
  </si>
  <si>
    <t>제3경기</t>
  </si>
  <si>
    <t>제4경기</t>
  </si>
  <si>
    <t>제5경기</t>
  </si>
  <si>
    <t xml:space="preserve"> 연수 평가 결과</t>
    <phoneticPr fontId="2" type="noConversion"/>
  </si>
  <si>
    <t>성명</t>
    <phoneticPr fontId="2" type="noConversion"/>
  </si>
  <si>
    <t>교양</t>
    <phoneticPr fontId="2" type="noConversion"/>
  </si>
  <si>
    <t>영어</t>
    <phoneticPr fontId="2" type="noConversion"/>
  </si>
  <si>
    <t>컴퓨터</t>
    <phoneticPr fontId="2" type="noConversion"/>
  </si>
  <si>
    <t>심사관</t>
    <phoneticPr fontId="2" type="noConversion"/>
  </si>
  <si>
    <t>1차평가</t>
    <phoneticPr fontId="2" type="noConversion"/>
  </si>
  <si>
    <t>최대값</t>
    <phoneticPr fontId="2" type="noConversion"/>
  </si>
  <si>
    <t>1심사관</t>
    <phoneticPr fontId="2" type="noConversion"/>
  </si>
  <si>
    <t>미실시</t>
    <phoneticPr fontId="2" type="noConversion"/>
  </si>
  <si>
    <t>중단</t>
    <phoneticPr fontId="2" type="noConversion"/>
  </si>
  <si>
    <t>오류</t>
    <phoneticPr fontId="2" type="noConversion"/>
  </si>
  <si>
    <t>직원 근무 평가</t>
    <phoneticPr fontId="2" type="noConversion"/>
  </si>
  <si>
    <t>성명</t>
    <phoneticPr fontId="2" type="noConversion"/>
  </si>
  <si>
    <t>입사일</t>
    <phoneticPr fontId="2" type="noConversion"/>
  </si>
  <si>
    <t>근무점수</t>
    <phoneticPr fontId="2" type="noConversion"/>
  </si>
  <si>
    <t>박정호</t>
    <phoneticPr fontId="2" type="noConversion"/>
  </si>
  <si>
    <t>신정희</t>
    <phoneticPr fontId="2" type="noConversion"/>
  </si>
  <si>
    <t>60점대</t>
    <phoneticPr fontId="2" type="noConversion"/>
  </si>
  <si>
    <t>김용태</t>
    <phoneticPr fontId="2" type="noConversion"/>
  </si>
  <si>
    <t>김진영</t>
    <phoneticPr fontId="2" type="noConversion"/>
  </si>
  <si>
    <t>유현숙</t>
    <phoneticPr fontId="2" type="noConversion"/>
  </si>
  <si>
    <t>최정렬</t>
    <phoneticPr fontId="2" type="noConversion"/>
  </si>
  <si>
    <t>강창희</t>
    <phoneticPr fontId="2" type="noConversion"/>
  </si>
  <si>
    <t>천영주</t>
    <phoneticPr fontId="2" type="noConversion"/>
  </si>
  <si>
    <t>박인수</t>
    <phoneticPr fontId="2" type="noConversion"/>
  </si>
  <si>
    <t>비만도 측정</t>
    <phoneticPr fontId="2" type="noConversion"/>
  </si>
  <si>
    <t>성별</t>
    <phoneticPr fontId="2" type="noConversion"/>
  </si>
  <si>
    <t>신장</t>
    <phoneticPr fontId="2" type="noConversion"/>
  </si>
  <si>
    <t>체중</t>
    <phoneticPr fontId="2" type="noConversion"/>
  </si>
  <si>
    <t>한장석</t>
    <phoneticPr fontId="2" type="noConversion"/>
  </si>
  <si>
    <t>남</t>
    <phoneticPr fontId="2" type="noConversion"/>
  </si>
  <si>
    <t>오명희</t>
    <phoneticPr fontId="2" type="noConversion"/>
  </si>
  <si>
    <t>여</t>
    <phoneticPr fontId="2" type="noConversion"/>
  </si>
  <si>
    <t>최철주</t>
    <phoneticPr fontId="2" type="noConversion"/>
  </si>
  <si>
    <t>마준희</t>
    <phoneticPr fontId="2" type="noConversion"/>
  </si>
  <si>
    <t>권길수</t>
    <phoneticPr fontId="2" type="noConversion"/>
  </si>
  <si>
    <t>장도애</t>
    <phoneticPr fontId="2" type="noConversion"/>
  </si>
  <si>
    <t>조서희</t>
    <phoneticPr fontId="2" type="noConversion"/>
  </si>
  <si>
    <t>체중 평균</t>
    <phoneticPr fontId="2" type="noConversion"/>
  </si>
  <si>
    <t>&gt;=170</t>
    <phoneticPr fontId="2" type="noConversion"/>
  </si>
  <si>
    <t>이름</t>
    <phoneticPr fontId="2" type="noConversion"/>
  </si>
  <si>
    <t>출석</t>
    <phoneticPr fontId="2" type="noConversion"/>
  </si>
  <si>
    <t>중간</t>
    <phoneticPr fontId="2" type="noConversion"/>
  </si>
  <si>
    <t>기말</t>
    <phoneticPr fontId="2" type="noConversion"/>
  </si>
  <si>
    <t>이주아</t>
    <phoneticPr fontId="2" type="noConversion"/>
  </si>
  <si>
    <t>김민주</t>
    <phoneticPr fontId="2" type="noConversion"/>
  </si>
  <si>
    <t>박예준</t>
    <phoneticPr fontId="2" type="noConversion"/>
  </si>
  <si>
    <t>이재원</t>
    <phoneticPr fontId="2" type="noConversion"/>
  </si>
  <si>
    <t>최준수</t>
    <phoneticPr fontId="2" type="noConversion"/>
  </si>
  <si>
    <t>강진욱</t>
    <phoneticPr fontId="2" type="noConversion"/>
  </si>
  <si>
    <t>황환빈</t>
    <phoneticPr fontId="2" type="noConversion"/>
  </si>
  <si>
    <t>&gt;=8</t>
    <phoneticPr fontId="2" type="noConversion"/>
  </si>
  <si>
    <t>구분</t>
    <phoneticPr fontId="2" type="noConversion"/>
  </si>
  <si>
    <t>잠실경기장</t>
    <phoneticPr fontId="2" type="noConversion"/>
  </si>
  <si>
    <t>수원경기장</t>
    <phoneticPr fontId="2" type="noConversion"/>
  </si>
  <si>
    <t>성남경기장</t>
    <phoneticPr fontId="2" type="noConversion"/>
  </si>
  <si>
    <t>제1경기</t>
    <phoneticPr fontId="2" type="noConversion"/>
  </si>
  <si>
    <t>최빈수</t>
    <phoneticPr fontId="2" type="noConversion"/>
  </si>
  <si>
    <t xml:space="preserve">컴퓨터 활용 능력 시험 </t>
    <phoneticPr fontId="2" type="noConversion"/>
  </si>
  <si>
    <t>컴퓨터일반</t>
    <phoneticPr fontId="2" type="noConversion"/>
  </si>
  <si>
    <t>스프레드시트</t>
    <phoneticPr fontId="2" type="noConversion"/>
  </si>
  <si>
    <t>실기</t>
    <phoneticPr fontId="2" type="noConversion"/>
  </si>
  <si>
    <t>판정</t>
    <phoneticPr fontId="2" type="noConversion"/>
  </si>
  <si>
    <t>나영인</t>
    <phoneticPr fontId="2" type="noConversion"/>
  </si>
  <si>
    <t>김민탁</t>
    <phoneticPr fontId="2" type="noConversion"/>
  </si>
  <si>
    <t>연제식</t>
    <phoneticPr fontId="2" type="noConversion"/>
  </si>
  <si>
    <t>강철민</t>
    <phoneticPr fontId="2" type="noConversion"/>
  </si>
  <si>
    <t>소인영</t>
    <phoneticPr fontId="2" type="noConversion"/>
  </si>
  <si>
    <t>임인애</t>
    <phoneticPr fontId="2" type="noConversion"/>
  </si>
  <si>
    <t>보아라</t>
    <phoneticPr fontId="2" type="noConversion"/>
  </si>
  <si>
    <t>전보아</t>
    <phoneticPr fontId="2" type="noConversion"/>
  </si>
  <si>
    <t>성수진</t>
    <phoneticPr fontId="2" type="noConversion"/>
  </si>
  <si>
    <t>70점대</t>
    <phoneticPr fontId="2" type="noConversion"/>
  </si>
  <si>
    <t>공통 필수</t>
    <phoneticPr fontId="2" type="noConversion"/>
  </si>
  <si>
    <t>전공필수</t>
    <phoneticPr fontId="2" type="noConversion"/>
  </si>
  <si>
    <t>전공선택</t>
    <phoneticPr fontId="2" type="noConversion"/>
  </si>
  <si>
    <t>어동철</t>
    <phoneticPr fontId="2" type="noConversion"/>
  </si>
  <si>
    <t>O</t>
    <phoneticPr fontId="2" type="noConversion"/>
  </si>
  <si>
    <t>인당수</t>
    <phoneticPr fontId="2" type="noConversion"/>
  </si>
  <si>
    <t>기형도</t>
    <phoneticPr fontId="2" type="noConversion"/>
  </si>
  <si>
    <t>안지만</t>
    <phoneticPr fontId="2" type="noConversion"/>
  </si>
  <si>
    <t>신호연</t>
    <phoneticPr fontId="2" type="noConversion"/>
  </si>
  <si>
    <t>윤동훈</t>
    <phoneticPr fontId="2" type="noConversion"/>
  </si>
  <si>
    <t>임미영</t>
    <phoneticPr fontId="2" type="noConversion"/>
  </si>
  <si>
    <t>구대성</t>
    <phoneticPr fontId="2" type="noConversion"/>
  </si>
  <si>
    <t>미납자수</t>
    <phoneticPr fontId="2" type="noConversion"/>
  </si>
  <si>
    <t>방학 중 연수 참석 현황</t>
    <phoneticPr fontId="2" type="noConversion"/>
  </si>
  <si>
    <t>(결석표시 : X)</t>
    <phoneticPr fontId="2" type="noConversion"/>
  </si>
  <si>
    <t>1일차</t>
    <phoneticPr fontId="2" type="noConversion"/>
  </si>
  <si>
    <t>2일차</t>
    <phoneticPr fontId="2" type="noConversion"/>
  </si>
  <si>
    <t>3일차</t>
    <phoneticPr fontId="2" type="noConversion"/>
  </si>
  <si>
    <t>김성호</t>
    <phoneticPr fontId="2" type="noConversion"/>
  </si>
  <si>
    <t>X</t>
    <phoneticPr fontId="2" type="noConversion"/>
  </si>
  <si>
    <t>고준명</t>
    <phoneticPr fontId="2" type="noConversion"/>
  </si>
  <si>
    <t>강길자</t>
    <phoneticPr fontId="2" type="noConversion"/>
  </si>
  <si>
    <t>공성수</t>
    <phoneticPr fontId="2" type="noConversion"/>
  </si>
  <si>
    <t>박달자</t>
    <phoneticPr fontId="2" type="noConversion"/>
  </si>
  <si>
    <t>정성실</t>
    <phoneticPr fontId="2" type="noConversion"/>
  </si>
  <si>
    <t>태진영</t>
    <phoneticPr fontId="2" type="noConversion"/>
  </si>
  <si>
    <t>오수영</t>
    <phoneticPr fontId="2" type="noConversion"/>
  </si>
  <si>
    <t>장영순</t>
    <phoneticPr fontId="2" type="noConversion"/>
  </si>
  <si>
    <t xml:space="preserve">연수 기간 중 총결석 횟수 </t>
    <phoneticPr fontId="2" type="noConversion"/>
  </si>
  <si>
    <t>방통대 시험 평가</t>
    <phoneticPr fontId="2" type="noConversion"/>
  </si>
  <si>
    <t>과제물</t>
    <phoneticPr fontId="2" type="noConversion"/>
  </si>
  <si>
    <t>평가</t>
    <phoneticPr fontId="2" type="noConversion"/>
  </si>
  <si>
    <t>이천소</t>
    <phoneticPr fontId="2" type="noConversion"/>
  </si>
  <si>
    <t>김주영</t>
    <phoneticPr fontId="2" type="noConversion"/>
  </si>
  <si>
    <t>박진영</t>
    <phoneticPr fontId="2" type="noConversion"/>
  </si>
  <si>
    <t>위청호</t>
    <phoneticPr fontId="2" type="noConversion"/>
  </si>
  <si>
    <t>이규병</t>
    <phoneticPr fontId="2" type="noConversion"/>
  </si>
  <si>
    <t>현진수</t>
    <phoneticPr fontId="2" type="noConversion"/>
  </si>
  <si>
    <t>송채영</t>
    <phoneticPr fontId="2" type="noConversion"/>
  </si>
  <si>
    <t>조기남</t>
    <phoneticPr fontId="2" type="noConversion"/>
  </si>
  <si>
    <t>황현남</t>
    <phoneticPr fontId="2" type="noConversion"/>
  </si>
  <si>
    <t>채진성</t>
    <phoneticPr fontId="2" type="noConversion"/>
  </si>
  <si>
    <t>박추영</t>
    <phoneticPr fontId="2" type="noConversion"/>
  </si>
  <si>
    <t>영어 시험 점수</t>
    <phoneticPr fontId="2" type="noConversion"/>
  </si>
  <si>
    <t>영어점수</t>
    <phoneticPr fontId="2" type="noConversion"/>
  </si>
  <si>
    <t>응시 인원수</t>
    <phoneticPr fontId="2" type="noConversion"/>
  </si>
  <si>
    <t>강인월</t>
    <phoneticPr fontId="2" type="noConversion"/>
  </si>
  <si>
    <t>차영국</t>
    <phoneticPr fontId="2" type="noConversion"/>
  </si>
  <si>
    <t>이미자</t>
    <phoneticPr fontId="2" type="noConversion"/>
  </si>
  <si>
    <t>류장결</t>
    <phoneticPr fontId="2" type="noConversion"/>
  </si>
  <si>
    <t>송태영</t>
    <phoneticPr fontId="2" type="noConversion"/>
  </si>
  <si>
    <t>박상영</t>
    <phoneticPr fontId="2" type="noConversion"/>
  </si>
  <si>
    <t>최현구</t>
    <phoneticPr fontId="2" type="noConversion"/>
  </si>
  <si>
    <t>컴퓨터활용능력 인증 결과</t>
    <phoneticPr fontId="2" type="noConversion"/>
  </si>
  <si>
    <t>워드</t>
    <phoneticPr fontId="2" type="noConversion"/>
  </si>
  <si>
    <t>데이터베이스</t>
    <phoneticPr fontId="2" type="noConversion"/>
  </si>
  <si>
    <t>이상훈</t>
    <phoneticPr fontId="2" type="noConversion"/>
  </si>
  <si>
    <t>장도열</t>
    <phoneticPr fontId="2" type="noConversion"/>
  </si>
  <si>
    <t>강민정</t>
    <phoneticPr fontId="2" type="noConversion"/>
  </si>
  <si>
    <t>박성식</t>
    <phoneticPr fontId="2" type="noConversion"/>
  </si>
  <si>
    <t>최만해</t>
    <phoneticPr fontId="2" type="noConversion"/>
  </si>
  <si>
    <t>표준편차</t>
    <phoneticPr fontId="2" type="noConversion"/>
  </si>
  <si>
    <t>신체현황</t>
    <phoneticPr fontId="2" type="noConversion"/>
  </si>
  <si>
    <t>키</t>
    <phoneticPr fontId="2" type="noConversion"/>
  </si>
  <si>
    <t>김민수</t>
    <phoneticPr fontId="2" type="noConversion"/>
  </si>
  <si>
    <t>심보미</t>
    <phoneticPr fontId="2" type="noConversion"/>
  </si>
  <si>
    <t>이용재</t>
    <phoneticPr fontId="2" type="noConversion"/>
  </si>
  <si>
    <t>정찬길</t>
    <phoneticPr fontId="2" type="noConversion"/>
  </si>
  <si>
    <t>최소현</t>
    <phoneticPr fontId="2" type="noConversion"/>
  </si>
  <si>
    <t>한송희</t>
    <phoneticPr fontId="2" type="noConversion"/>
  </si>
  <si>
    <t>분산</t>
    <phoneticPr fontId="2" type="noConversion"/>
  </si>
  <si>
    <t>1학년 신체검사표</t>
    <phoneticPr fontId="2" type="noConversion"/>
  </si>
  <si>
    <t>번호</t>
    <phoneticPr fontId="2" type="noConversion"/>
  </si>
  <si>
    <t>배정자리</t>
    <phoneticPr fontId="2" type="noConversion"/>
  </si>
  <si>
    <t>오정선</t>
    <phoneticPr fontId="2" type="noConversion"/>
  </si>
  <si>
    <t>정현정</t>
    <phoneticPr fontId="2" type="noConversion"/>
  </si>
  <si>
    <t>김민정</t>
    <phoneticPr fontId="2" type="noConversion"/>
  </si>
  <si>
    <t>장혜련</t>
    <phoneticPr fontId="2" type="noConversion"/>
  </si>
  <si>
    <t>한시연</t>
    <phoneticPr fontId="2" type="noConversion"/>
  </si>
  <si>
    <t>도연탁</t>
    <phoneticPr fontId="2" type="noConversion"/>
  </si>
  <si>
    <t>연기정</t>
    <phoneticPr fontId="2" type="noConversion"/>
  </si>
  <si>
    <t>임덕영</t>
    <phoneticPr fontId="2" type="noConversion"/>
  </si>
  <si>
    <t>안남정</t>
    <phoneticPr fontId="2" type="noConversion"/>
  </si>
  <si>
    <t>좌석기준표</t>
    <phoneticPr fontId="2" type="noConversion"/>
  </si>
  <si>
    <t>키순위</t>
    <phoneticPr fontId="2" type="noConversion"/>
  </si>
  <si>
    <t>가열</t>
    <phoneticPr fontId="2" type="noConversion"/>
  </si>
  <si>
    <t>나열</t>
    <phoneticPr fontId="2" type="noConversion"/>
  </si>
  <si>
    <t>다열</t>
    <phoneticPr fontId="2" type="noConversion"/>
  </si>
  <si>
    <t>기말고사 성적표</t>
    <phoneticPr fontId="2" type="noConversion"/>
  </si>
  <si>
    <t>학번</t>
    <phoneticPr fontId="2" type="noConversion"/>
  </si>
  <si>
    <t>어문</t>
    <phoneticPr fontId="2" type="noConversion"/>
  </si>
  <si>
    <t>수리탐구</t>
    <phoneticPr fontId="2" type="noConversion"/>
  </si>
  <si>
    <t>과학탐구</t>
    <phoneticPr fontId="2" type="noConversion"/>
  </si>
  <si>
    <t>전산</t>
    <phoneticPr fontId="2" type="noConversion"/>
  </si>
  <si>
    <t>고아라</t>
    <phoneticPr fontId="2" type="noConversion"/>
  </si>
  <si>
    <t>나영희</t>
    <phoneticPr fontId="2" type="noConversion"/>
  </si>
  <si>
    <t>박철수</t>
    <phoneticPr fontId="2" type="noConversion"/>
  </si>
  <si>
    <t>안도해</t>
    <phoneticPr fontId="2" type="noConversion"/>
  </si>
  <si>
    <t>최순이</t>
    <phoneticPr fontId="2" type="noConversion"/>
  </si>
  <si>
    <t>점수차</t>
    <phoneticPr fontId="2" type="noConversion"/>
  </si>
  <si>
    <t>회원별 콘도 이용일수</t>
    <phoneticPr fontId="2" type="noConversion"/>
  </si>
  <si>
    <t>지역명</t>
    <phoneticPr fontId="2" type="noConversion"/>
  </si>
  <si>
    <t>이용일수</t>
    <phoneticPr fontId="2" type="noConversion"/>
  </si>
  <si>
    <t>회원이름</t>
    <phoneticPr fontId="2" type="noConversion"/>
  </si>
  <si>
    <t>분류</t>
    <phoneticPr fontId="2" type="noConversion"/>
  </si>
  <si>
    <t>서울</t>
    <phoneticPr fontId="2" type="noConversion"/>
  </si>
  <si>
    <t>서현순</t>
    <phoneticPr fontId="2" type="noConversion"/>
  </si>
  <si>
    <t>특별회원</t>
    <phoneticPr fontId="2" type="noConversion"/>
  </si>
  <si>
    <t>제주</t>
    <phoneticPr fontId="2" type="noConversion"/>
  </si>
  <si>
    <t>하지훈</t>
    <phoneticPr fontId="2" type="noConversion"/>
  </si>
  <si>
    <t>일반회원</t>
    <phoneticPr fontId="2" type="noConversion"/>
  </si>
  <si>
    <t>안동수</t>
    <phoneticPr fontId="2" type="noConversion"/>
  </si>
  <si>
    <t>김갑철</t>
    <phoneticPr fontId="2" type="noConversion"/>
  </si>
  <si>
    <t>사랑해</t>
    <phoneticPr fontId="2" type="noConversion"/>
  </si>
  <si>
    <t>현금보</t>
    <phoneticPr fontId="2" type="noConversion"/>
  </si>
  <si>
    <t>김인철</t>
    <phoneticPr fontId="2" type="noConversion"/>
  </si>
  <si>
    <t>유인국</t>
    <phoneticPr fontId="2" type="noConversion"/>
  </si>
  <si>
    <t>서수남</t>
    <phoneticPr fontId="2" type="noConversion"/>
  </si>
  <si>
    <t>고객명</t>
    <phoneticPr fontId="2" type="noConversion"/>
  </si>
  <si>
    <t>연수 성적</t>
    <phoneticPr fontId="2" type="noConversion"/>
  </si>
  <si>
    <t>사원명</t>
    <phoneticPr fontId="2" type="noConversion"/>
  </si>
  <si>
    <t>상담개론</t>
    <phoneticPr fontId="2" type="noConversion"/>
  </si>
  <si>
    <t>영업실습</t>
    <phoneticPr fontId="2" type="noConversion"/>
  </si>
  <si>
    <t>어학</t>
    <phoneticPr fontId="2" type="noConversion"/>
  </si>
  <si>
    <t>김덕우</t>
    <phoneticPr fontId="2" type="noConversion"/>
  </si>
  <si>
    <t>남효수</t>
    <phoneticPr fontId="2" type="noConversion"/>
  </si>
  <si>
    <t>정지용</t>
    <phoneticPr fontId="2" type="noConversion"/>
  </si>
  <si>
    <t>탁호영</t>
    <phoneticPr fontId="2" type="noConversion"/>
  </si>
  <si>
    <t>구연아</t>
    <phoneticPr fontId="2" type="noConversion"/>
  </si>
  <si>
    <t>김미나</t>
    <phoneticPr fontId="2" type="noConversion"/>
  </si>
  <si>
    <t>점수차이</t>
    <phoneticPr fontId="2" type="noConversion"/>
  </si>
  <si>
    <t>경진대회 성적 결과</t>
    <phoneticPr fontId="2" type="noConversion"/>
  </si>
  <si>
    <t>필기</t>
    <phoneticPr fontId="2" type="noConversion"/>
  </si>
  <si>
    <t>홈페이지</t>
    <phoneticPr fontId="2" type="noConversion"/>
  </si>
  <si>
    <t>검색</t>
    <phoneticPr fontId="2" type="noConversion"/>
  </si>
  <si>
    <t>총점</t>
    <phoneticPr fontId="2" type="noConversion"/>
  </si>
  <si>
    <t>이광수</t>
    <phoneticPr fontId="2" type="noConversion"/>
  </si>
  <si>
    <t>김동현</t>
    <phoneticPr fontId="2" type="noConversion"/>
  </si>
  <si>
    <t>이상한</t>
    <phoneticPr fontId="2" type="noConversion"/>
  </si>
  <si>
    <t>김정숙</t>
    <phoneticPr fontId="2" type="noConversion"/>
  </si>
  <si>
    <t>한현희</t>
    <phoneticPr fontId="2" type="noConversion"/>
  </si>
  <si>
    <t>정상두</t>
    <phoneticPr fontId="2" type="noConversion"/>
  </si>
  <si>
    <t>황석영</t>
    <phoneticPr fontId="2" type="noConversion"/>
  </si>
  <si>
    <t>최고점수</t>
    <phoneticPr fontId="2" type="noConversion"/>
  </si>
  <si>
    <t>평균값</t>
    <phoneticPr fontId="2" type="noConversion"/>
  </si>
  <si>
    <t>입사 시험 성적</t>
    <phoneticPr fontId="2" type="noConversion"/>
  </si>
  <si>
    <t>서류전형</t>
    <phoneticPr fontId="2" type="noConversion"/>
  </si>
  <si>
    <t>면접</t>
    <phoneticPr fontId="2" type="noConversion"/>
  </si>
  <si>
    <t>결과</t>
    <phoneticPr fontId="2" type="noConversion"/>
  </si>
  <si>
    <t>임지훈</t>
    <phoneticPr fontId="2" type="noConversion"/>
  </si>
  <si>
    <t>남성남</t>
    <phoneticPr fontId="2" type="noConversion"/>
  </si>
  <si>
    <t>오기자</t>
    <phoneticPr fontId="2" type="noConversion"/>
  </si>
  <si>
    <t>최현도</t>
    <phoneticPr fontId="2" type="noConversion"/>
  </si>
  <si>
    <t>김미해</t>
    <phoneticPr fontId="2" type="noConversion"/>
  </si>
  <si>
    <t>유덕철</t>
    <phoneticPr fontId="2" type="noConversion"/>
  </si>
  <si>
    <t>나도향</t>
    <phoneticPr fontId="2" type="noConversion"/>
  </si>
  <si>
    <t>태지우</t>
    <phoneticPr fontId="2" type="noConversion"/>
  </si>
  <si>
    <t>선발기준</t>
    <phoneticPr fontId="2" type="noConversion"/>
  </si>
  <si>
    <t>점수평균</t>
    <phoneticPr fontId="2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</si>
  <si>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</si>
  <si>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</si>
  <si>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</si>
  <si>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개인별 영업 실적 현황</t>
    <phoneticPr fontId="2" type="noConversion"/>
  </si>
  <si>
    <t>영업소</t>
    <phoneticPr fontId="2" type="noConversion"/>
  </si>
  <si>
    <t>사원이름</t>
    <phoneticPr fontId="2" type="noConversion"/>
  </si>
  <si>
    <t>1월</t>
    <phoneticPr fontId="2" type="noConversion"/>
  </si>
  <si>
    <t>김정식</t>
    <phoneticPr fontId="2" type="noConversion"/>
  </si>
  <si>
    <t>경기</t>
    <phoneticPr fontId="2" type="noConversion"/>
  </si>
  <si>
    <t>박기수</t>
    <phoneticPr fontId="2" type="noConversion"/>
  </si>
  <si>
    <t>강원</t>
    <phoneticPr fontId="2" type="noConversion"/>
  </si>
  <si>
    <t>충북</t>
    <phoneticPr fontId="2" type="noConversion"/>
  </si>
  <si>
    <t>장영철</t>
    <phoneticPr fontId="2" type="noConversion"/>
  </si>
  <si>
    <t>대구</t>
    <phoneticPr fontId="2" type="noConversion"/>
  </si>
  <si>
    <t>김만호</t>
    <phoneticPr fontId="2" type="noConversion"/>
  </si>
  <si>
    <t>경북</t>
    <phoneticPr fontId="2" type="noConversion"/>
  </si>
  <si>
    <t>최수정</t>
    <phoneticPr fontId="2" type="noConversion"/>
  </si>
  <si>
    <t>부산</t>
    <phoneticPr fontId="2" type="noConversion"/>
  </si>
  <si>
    <t>서용식</t>
    <phoneticPr fontId="2" type="noConversion"/>
  </si>
  <si>
    <t xml:space="preserve"> 연수 평가 결과</t>
    <phoneticPr fontId="2" type="noConversion"/>
  </si>
  <si>
    <t>교양</t>
    <phoneticPr fontId="2" type="noConversion"/>
  </si>
  <si>
    <t>영어</t>
    <phoneticPr fontId="2" type="noConversion"/>
  </si>
  <si>
    <t>컴퓨터</t>
    <phoneticPr fontId="2" type="noConversion"/>
  </si>
  <si>
    <t>안명희</t>
    <phoneticPr fontId="2" type="noConversion"/>
  </si>
  <si>
    <t>임전환</t>
    <phoneticPr fontId="2" type="noConversion"/>
  </si>
  <si>
    <t>김인혜</t>
    <phoneticPr fontId="2" type="noConversion"/>
  </si>
  <si>
    <t>박영희</t>
    <phoneticPr fontId="2" type="noConversion"/>
  </si>
  <si>
    <t>도남덕</t>
    <phoneticPr fontId="2" type="noConversion"/>
  </si>
  <si>
    <t>나남희</t>
    <phoneticPr fontId="2" type="noConversion"/>
  </si>
  <si>
    <t>평균</t>
    <phoneticPr fontId="2" type="noConversion"/>
  </si>
  <si>
    <t>안명희</t>
    <phoneticPr fontId="2" type="noConversion"/>
  </si>
  <si>
    <t>임전환</t>
    <phoneticPr fontId="2" type="noConversion"/>
  </si>
  <si>
    <t>김인혜</t>
    <phoneticPr fontId="2" type="noConversion"/>
  </si>
  <si>
    <t>박영희</t>
    <phoneticPr fontId="2" type="noConversion"/>
  </si>
  <si>
    <t>도남덕</t>
    <phoneticPr fontId="2" type="noConversion"/>
  </si>
  <si>
    <t>나남희</t>
    <phoneticPr fontId="2" type="noConversion"/>
  </si>
  <si>
    <t>평균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</si>
</sst>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.0"/>
  </numFmts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2" applyFont="1" applyAlignment="1">
      <alignment horizontal="left" vertical="center"/>
    </xf>
    <xf numFmtId="0" fontId="3" fillId="0" borderId="1" xfId="2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3" fillId="0" borderId="1" xfId="2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7" fillId="0" borderId="0" xfId="2" applyFont="1" applyAlignment="1">
      <alignment horizontal="justify" vertical="center"/>
    </xf>
    <xf numFmtId="14" fontId="3" fillId="0" borderId="0" xfId="2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" fontId="3" fillId="0" borderId="1" xfId="2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41" fontId="3" fillId="0" borderId="1" xfId="1" applyFont="1" applyBorder="1" applyAlignment="1">
      <alignment vertical="center"/>
    </xf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0" borderId="1" xfId="2" applyNumberFormat="1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3" fontId="3" fillId="0" borderId="1" xfId="2" applyNumberFormat="1" applyFont="1" applyBorder="1" applyAlignment="1">
      <alignment vertical="center"/>
    </xf>
  </cellXfs>
  <cellStyles count="3">
    <cellStyle name="쉼표 [0]" xfId="1" builtinId="6"/>
    <cellStyle name="표준" xfId="0" builtinId="0"/>
    <cellStyle name="표준_소책자(1급)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6.5"/>
  <cols>
    <col min="1" max="16384" width="8.88671875" style="11"/>
  </cols>
  <sheetData>
    <row r="1" spans="1:4">
      <c r="A1" s="11" t="s">
        <v>16</v>
      </c>
    </row>
    <row r="2" spans="1:4">
      <c r="A2" s="1" t="s">
        <v>17</v>
      </c>
      <c r="B2" s="1" t="s">
        <v>18</v>
      </c>
      <c r="C2" s="1" t="s">
        <v>19</v>
      </c>
      <c r="D2" s="1" t="s">
        <v>20</v>
      </c>
    </row>
    <row r="3" spans="1:4">
      <c r="A3" s="1" t="s">
        <v>279</v>
      </c>
      <c r="B3" s="1">
        <v>78</v>
      </c>
      <c r="C3" s="1">
        <v>56</v>
      </c>
      <c r="D3" s="1">
        <v>89</v>
      </c>
    </row>
    <row r="4" spans="1:4">
      <c r="A4" s="1" t="s">
        <v>280</v>
      </c>
      <c r="B4" s="1">
        <v>85</v>
      </c>
      <c r="C4" s="1">
        <v>67</v>
      </c>
      <c r="D4" s="1">
        <v>88</v>
      </c>
    </row>
    <row r="5" spans="1:4">
      <c r="A5" s="1" t="s">
        <v>281</v>
      </c>
      <c r="B5" s="1">
        <v>67</v>
      </c>
      <c r="C5" s="1">
        <v>97</v>
      </c>
      <c r="D5" s="1">
        <v>89</v>
      </c>
    </row>
    <row r="6" spans="1:4">
      <c r="A6" s="1" t="s">
        <v>282</v>
      </c>
      <c r="B6" s="1">
        <v>45</v>
      </c>
      <c r="C6" s="1">
        <v>78</v>
      </c>
      <c r="D6" s="1">
        <v>92</v>
      </c>
    </row>
    <row r="7" spans="1:4">
      <c r="A7" s="1" t="s">
        <v>283</v>
      </c>
      <c r="B7" s="1">
        <v>98</v>
      </c>
      <c r="C7" s="1">
        <v>89</v>
      </c>
      <c r="D7" s="1">
        <v>45</v>
      </c>
    </row>
    <row r="8" spans="1:4">
      <c r="A8" s="1" t="s">
        <v>284</v>
      </c>
      <c r="B8" s="1">
        <v>100</v>
      </c>
      <c r="C8" s="1">
        <v>90</v>
      </c>
      <c r="D8" s="1">
        <v>98</v>
      </c>
    </row>
    <row r="9" spans="1:4">
      <c r="A9" s="7" t="s">
        <v>285</v>
      </c>
      <c r="B9" s="12"/>
      <c r="C9" s="12"/>
      <c r="D9" s="12"/>
    </row>
  </sheetData>
  <phoneticPr fontId="2" type="noConversion"/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6.5"/>
  <cols>
    <col min="1" max="16384" width="8.88671875" style="11"/>
  </cols>
  <sheetData>
    <row r="1" spans="1:4">
      <c r="A1" s="11" t="s">
        <v>268</v>
      </c>
    </row>
    <row r="2" spans="1:4">
      <c r="A2" s="1" t="s">
        <v>29</v>
      </c>
      <c r="B2" s="1" t="s">
        <v>269</v>
      </c>
      <c r="C2" s="1" t="s">
        <v>270</v>
      </c>
      <c r="D2" s="1" t="s">
        <v>271</v>
      </c>
    </row>
    <row r="3" spans="1:4">
      <c r="A3" s="1" t="s">
        <v>272</v>
      </c>
      <c r="B3" s="1">
        <v>78</v>
      </c>
      <c r="C3" s="1">
        <v>56</v>
      </c>
      <c r="D3" s="1">
        <v>89</v>
      </c>
    </row>
    <row r="4" spans="1:4">
      <c r="A4" s="1" t="s">
        <v>273</v>
      </c>
      <c r="B4" s="1">
        <v>85</v>
      </c>
      <c r="C4" s="1">
        <v>67</v>
      </c>
      <c r="D4" s="1">
        <v>88</v>
      </c>
    </row>
    <row r="5" spans="1:4">
      <c r="A5" s="1" t="s">
        <v>274</v>
      </c>
      <c r="B5" s="1">
        <v>67</v>
      </c>
      <c r="C5" s="1">
        <v>97</v>
      </c>
      <c r="D5" s="1">
        <v>89</v>
      </c>
    </row>
    <row r="6" spans="1:4">
      <c r="A6" s="1" t="s">
        <v>275</v>
      </c>
      <c r="B6" s="1">
        <v>45</v>
      </c>
      <c r="C6" s="1">
        <v>78</v>
      </c>
      <c r="D6" s="1">
        <v>92</v>
      </c>
    </row>
    <row r="7" spans="1:4">
      <c r="A7" s="1" t="s">
        <v>276</v>
      </c>
      <c r="B7" s="1">
        <v>98</v>
      </c>
      <c r="C7" s="1">
        <v>89</v>
      </c>
      <c r="D7" s="1">
        <v>45</v>
      </c>
    </row>
    <row r="8" spans="1:4">
      <c r="A8" s="1" t="s">
        <v>277</v>
      </c>
      <c r="B8" s="1">
        <v>100</v>
      </c>
      <c r="C8" s="1">
        <v>90</v>
      </c>
      <c r="D8" s="1">
        <v>98</v>
      </c>
    </row>
    <row r="9" spans="1:4">
      <c r="A9" s="7" t="s">
        <v>278</v>
      </c>
      <c r="B9" s="12">
        <f>AVERAGE(B3:B8)</f>
        <v>78.833333333333329</v>
      </c>
      <c r="C9" s="12">
        <f>AVERAGE(C3:C8)</f>
        <v>79.5</v>
      </c>
      <c r="D9" s="12">
        <f>AVERAGE(D3:D8)</f>
        <v>83.5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6.5"/>
  <cols>
    <col min="1" max="16384" width="8.88671875" style="19"/>
  </cols>
  <sheetData>
    <row r="1" spans="1:4">
      <c r="A1" s="9"/>
      <c r="B1" s="20" t="s">
        <v>252</v>
      </c>
    </row>
    <row r="2" spans="1:4">
      <c r="A2" s="10" t="s">
        <v>253</v>
      </c>
      <c r="B2" s="10" t="s">
        <v>254</v>
      </c>
      <c r="C2" s="10" t="s">
        <v>255</v>
      </c>
      <c r="D2" s="6" t="s">
        <v>121</v>
      </c>
    </row>
    <row r="3" spans="1:4">
      <c r="A3" s="10" t="s">
        <v>195</v>
      </c>
      <c r="B3" s="10" t="s">
        <v>256</v>
      </c>
      <c r="C3" s="56">
        <v>137000</v>
      </c>
      <c r="D3" s="10"/>
    </row>
    <row r="4" spans="1:4">
      <c r="A4" s="10" t="s">
        <v>257</v>
      </c>
      <c r="B4" s="10" t="s">
        <v>258</v>
      </c>
      <c r="C4" s="56">
        <v>78900</v>
      </c>
      <c r="D4" s="10"/>
    </row>
    <row r="5" spans="1:4">
      <c r="A5" s="10" t="s">
        <v>259</v>
      </c>
      <c r="B5" s="10" t="s">
        <v>159</v>
      </c>
      <c r="C5" s="56">
        <v>57900</v>
      </c>
      <c r="D5" s="10"/>
    </row>
    <row r="6" spans="1:4">
      <c r="A6" s="10" t="s">
        <v>260</v>
      </c>
      <c r="B6" s="10" t="s">
        <v>261</v>
      </c>
      <c r="C6" s="56">
        <v>103400</v>
      </c>
      <c r="D6" s="10"/>
    </row>
    <row r="7" spans="1:4">
      <c r="A7" s="10" t="s">
        <v>262</v>
      </c>
      <c r="B7" s="10" t="s">
        <v>263</v>
      </c>
      <c r="C7" s="56">
        <v>117800</v>
      </c>
      <c r="D7" s="10"/>
    </row>
    <row r="8" spans="1:4">
      <c r="A8" s="10" t="s">
        <v>264</v>
      </c>
      <c r="B8" s="10" t="s">
        <v>265</v>
      </c>
      <c r="C8" s="56">
        <v>78900</v>
      </c>
      <c r="D8" s="10"/>
    </row>
    <row r="9" spans="1:4">
      <c r="A9" s="10" t="s">
        <v>266</v>
      </c>
      <c r="B9" s="10" t="s">
        <v>267</v>
      </c>
      <c r="C9" s="56">
        <v>114000</v>
      </c>
      <c r="D9" s="10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6.5"/>
  <cols>
    <col min="1" max="16384" width="8.88671875" style="19"/>
  </cols>
  <sheetData>
    <row r="1" spans="1:4">
      <c r="A1" s="9"/>
      <c r="B1" s="20" t="s">
        <v>252</v>
      </c>
    </row>
    <row r="2" spans="1:4">
      <c r="A2" s="10" t="s">
        <v>253</v>
      </c>
      <c r="B2" s="10" t="s">
        <v>254</v>
      </c>
      <c r="C2" s="10" t="s">
        <v>255</v>
      </c>
      <c r="D2" s="6" t="s">
        <v>121</v>
      </c>
    </row>
    <row r="3" spans="1:4">
      <c r="A3" s="10" t="s">
        <v>195</v>
      </c>
      <c r="B3" s="10" t="s">
        <v>256</v>
      </c>
      <c r="C3" s="56">
        <v>137000</v>
      </c>
      <c r="D3" s="10" t="str">
        <f>IF(C3&gt;=AVERAGE($C$3:$C$9),"우수","")</f>
        <v>우수</v>
      </c>
    </row>
    <row r="4" spans="1:4">
      <c r="A4" s="10" t="s">
        <v>257</v>
      </c>
      <c r="B4" s="10" t="s">
        <v>258</v>
      </c>
      <c r="C4" s="56">
        <v>78900</v>
      </c>
      <c r="D4" s="10" t="str">
        <f t="shared" ref="D4:D9" si="0">IF(C4&gt;=AVERAGE($C$3:$C$9),"우수","")</f>
        <v/>
      </c>
    </row>
    <row r="5" spans="1:4">
      <c r="A5" s="10" t="s">
        <v>259</v>
      </c>
      <c r="B5" s="10" t="s">
        <v>159</v>
      </c>
      <c r="C5" s="56">
        <v>57900</v>
      </c>
      <c r="D5" s="10" t="str">
        <f t="shared" si="0"/>
        <v/>
      </c>
    </row>
    <row r="6" spans="1:4">
      <c r="A6" s="10" t="s">
        <v>260</v>
      </c>
      <c r="B6" s="10" t="s">
        <v>261</v>
      </c>
      <c r="C6" s="56">
        <v>103400</v>
      </c>
      <c r="D6" s="10" t="str">
        <f t="shared" si="0"/>
        <v>우수</v>
      </c>
    </row>
    <row r="7" spans="1:4">
      <c r="A7" s="10" t="s">
        <v>262</v>
      </c>
      <c r="B7" s="10" t="s">
        <v>263</v>
      </c>
      <c r="C7" s="56">
        <v>117800</v>
      </c>
      <c r="D7" s="10" t="str">
        <f t="shared" si="0"/>
        <v>우수</v>
      </c>
    </row>
    <row r="8" spans="1:4">
      <c r="A8" s="10" t="s">
        <v>264</v>
      </c>
      <c r="B8" s="10" t="s">
        <v>265</v>
      </c>
      <c r="C8" s="56">
        <v>78900</v>
      </c>
      <c r="D8" s="10" t="str">
        <f t="shared" si="0"/>
        <v/>
      </c>
    </row>
    <row r="9" spans="1:4">
      <c r="A9" s="10" t="s">
        <v>266</v>
      </c>
      <c r="B9" s="10" t="s">
        <v>267</v>
      </c>
      <c r="C9" s="56">
        <v>114000</v>
      </c>
      <c r="D9" s="10" t="str">
        <f t="shared" si="0"/>
        <v>우수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6.5"/>
  <cols>
    <col min="1" max="16384" width="8.88671875" style="19"/>
  </cols>
  <sheetData>
    <row r="1" spans="1:5">
      <c r="A1" s="46"/>
      <c r="B1" s="19" t="s">
        <v>235</v>
      </c>
    </row>
    <row r="2" spans="1:5">
      <c r="A2" s="21" t="s">
        <v>29</v>
      </c>
      <c r="B2" s="21" t="s">
        <v>236</v>
      </c>
      <c r="C2" s="21" t="s">
        <v>222</v>
      </c>
      <c r="D2" s="10" t="s">
        <v>237</v>
      </c>
      <c r="E2" s="6" t="s">
        <v>238</v>
      </c>
    </row>
    <row r="3" spans="1:5">
      <c r="A3" s="10" t="s">
        <v>187</v>
      </c>
      <c r="B3" s="10">
        <v>92</v>
      </c>
      <c r="C3" s="10">
        <v>78</v>
      </c>
      <c r="D3" s="54">
        <v>95</v>
      </c>
      <c r="E3" s="21"/>
    </row>
    <row r="4" spans="1:5">
      <c r="A4" s="10" t="s">
        <v>239</v>
      </c>
      <c r="B4" s="10">
        <v>45</v>
      </c>
      <c r="C4" s="10">
        <v>67</v>
      </c>
      <c r="D4" s="54">
        <v>88</v>
      </c>
      <c r="E4" s="21"/>
    </row>
    <row r="5" spans="1:5">
      <c r="A5" s="10" t="s">
        <v>240</v>
      </c>
      <c r="B5" s="10">
        <v>76</v>
      </c>
      <c r="C5" s="10">
        <v>89</v>
      </c>
      <c r="D5" s="54">
        <v>76</v>
      </c>
      <c r="E5" s="21"/>
    </row>
    <row r="6" spans="1:5">
      <c r="A6" s="10" t="s">
        <v>241</v>
      </c>
      <c r="B6" s="10">
        <v>98</v>
      </c>
      <c r="C6" s="10">
        <v>92</v>
      </c>
      <c r="D6" s="54">
        <v>85</v>
      </c>
      <c r="E6" s="21"/>
    </row>
    <row r="7" spans="1:5">
      <c r="A7" s="10" t="s">
        <v>242</v>
      </c>
      <c r="B7" s="10">
        <v>77</v>
      </c>
      <c r="C7" s="10">
        <v>56</v>
      </c>
      <c r="D7" s="54">
        <v>72</v>
      </c>
      <c r="E7" s="21"/>
    </row>
    <row r="8" spans="1:5">
      <c r="A8" s="10" t="s">
        <v>243</v>
      </c>
      <c r="B8" s="10">
        <v>86</v>
      </c>
      <c r="C8" s="10">
        <v>67</v>
      </c>
      <c r="D8" s="54">
        <v>85</v>
      </c>
      <c r="E8" s="21"/>
    </row>
    <row r="9" spans="1:5">
      <c r="A9" s="10" t="s">
        <v>244</v>
      </c>
      <c r="B9" s="10">
        <v>78</v>
      </c>
      <c r="C9" s="10">
        <v>88</v>
      </c>
      <c r="D9" s="54">
        <v>68</v>
      </c>
      <c r="E9" s="21"/>
    </row>
    <row r="10" spans="1:5">
      <c r="A10" s="10" t="s">
        <v>245</v>
      </c>
      <c r="B10" s="10">
        <v>92</v>
      </c>
      <c r="C10" s="10">
        <v>82</v>
      </c>
      <c r="D10" s="54">
        <v>78</v>
      </c>
      <c r="E10" s="21"/>
    </row>
    <row r="11" spans="1:5">
      <c r="A11" s="10" t="s">
        <v>246</v>
      </c>
      <c r="B11" s="10">
        <v>60</v>
      </c>
      <c r="C11" s="10">
        <v>60</v>
      </c>
      <c r="D11" s="54">
        <v>55</v>
      </c>
      <c r="E11" s="21"/>
    </row>
    <row r="12" spans="1:5">
      <c r="A12" s="47"/>
    </row>
    <row r="13" spans="1:5">
      <c r="A13" s="55" t="s">
        <v>247</v>
      </c>
      <c r="B13" s="55"/>
      <c r="C13" s="55"/>
      <c r="D13" s="55"/>
    </row>
    <row r="14" spans="1:5">
      <c r="A14" s="10" t="s">
        <v>248</v>
      </c>
      <c r="B14" s="10">
        <v>0</v>
      </c>
      <c r="C14" s="10">
        <v>60</v>
      </c>
      <c r="D14" s="10">
        <v>80</v>
      </c>
    </row>
    <row r="15" spans="1:5">
      <c r="A15" s="10" t="s">
        <v>238</v>
      </c>
      <c r="B15" s="10" t="s">
        <v>249</v>
      </c>
      <c r="C15" s="21" t="s">
        <v>250</v>
      </c>
      <c r="D15" s="10" t="s">
        <v>251</v>
      </c>
    </row>
    <row r="30" spans="9:9">
      <c r="I30" s="29"/>
    </row>
    <row r="31" spans="9:9">
      <c r="I31" s="29"/>
    </row>
    <row r="32" spans="9:9">
      <c r="I32" s="29"/>
    </row>
  </sheetData>
  <mergeCells count="1">
    <mergeCell ref="A13:D13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6.5"/>
  <cols>
    <col min="1" max="16384" width="8.88671875" style="19"/>
  </cols>
  <sheetData>
    <row r="1" spans="1:5">
      <c r="A1" s="46"/>
      <c r="B1" s="19" t="s">
        <v>235</v>
      </c>
    </row>
    <row r="2" spans="1:5">
      <c r="A2" s="21" t="s">
        <v>29</v>
      </c>
      <c r="B2" s="21" t="s">
        <v>236</v>
      </c>
      <c r="C2" s="21" t="s">
        <v>222</v>
      </c>
      <c r="D2" s="10" t="s">
        <v>237</v>
      </c>
      <c r="E2" s="6" t="s">
        <v>238</v>
      </c>
    </row>
    <row r="3" spans="1:5">
      <c r="A3" s="10" t="s">
        <v>187</v>
      </c>
      <c r="B3" s="10">
        <v>92</v>
      </c>
      <c r="C3" s="10">
        <v>78</v>
      </c>
      <c r="D3" s="54">
        <v>95</v>
      </c>
      <c r="E3" s="21" t="str">
        <f>HLOOKUP(AVERAGE(B3:D3),$B$14:$D$15,2)</f>
        <v>상</v>
      </c>
    </row>
    <row r="4" spans="1:5">
      <c r="A4" s="10" t="s">
        <v>239</v>
      </c>
      <c r="B4" s="10">
        <v>45</v>
      </c>
      <c r="C4" s="10">
        <v>67</v>
      </c>
      <c r="D4" s="54">
        <v>88</v>
      </c>
      <c r="E4" s="21" t="str">
        <f t="shared" ref="E4:E11" si="0">HLOOKUP(AVERAGE(B4:D4),$B$14:$D$15,2)</f>
        <v>중</v>
      </c>
    </row>
    <row r="5" spans="1:5">
      <c r="A5" s="10" t="s">
        <v>240</v>
      </c>
      <c r="B5" s="10">
        <v>76</v>
      </c>
      <c r="C5" s="10">
        <v>89</v>
      </c>
      <c r="D5" s="54">
        <v>76</v>
      </c>
      <c r="E5" s="21" t="str">
        <f t="shared" si="0"/>
        <v>상</v>
      </c>
    </row>
    <row r="6" spans="1:5">
      <c r="A6" s="10" t="s">
        <v>241</v>
      </c>
      <c r="B6" s="10">
        <v>98</v>
      </c>
      <c r="C6" s="10">
        <v>92</v>
      </c>
      <c r="D6" s="54">
        <v>85</v>
      </c>
      <c r="E6" s="21" t="str">
        <f t="shared" si="0"/>
        <v>상</v>
      </c>
    </row>
    <row r="7" spans="1:5">
      <c r="A7" s="10" t="s">
        <v>242</v>
      </c>
      <c r="B7" s="10">
        <v>77</v>
      </c>
      <c r="C7" s="10">
        <v>56</v>
      </c>
      <c r="D7" s="54">
        <v>72</v>
      </c>
      <c r="E7" s="21" t="str">
        <f t="shared" si="0"/>
        <v>중</v>
      </c>
    </row>
    <row r="8" spans="1:5">
      <c r="A8" s="10" t="s">
        <v>243</v>
      </c>
      <c r="B8" s="10">
        <v>86</v>
      </c>
      <c r="C8" s="10">
        <v>67</v>
      </c>
      <c r="D8" s="54">
        <v>85</v>
      </c>
      <c r="E8" s="21" t="str">
        <f t="shared" si="0"/>
        <v>중</v>
      </c>
    </row>
    <row r="9" spans="1:5">
      <c r="A9" s="10" t="s">
        <v>244</v>
      </c>
      <c r="B9" s="10">
        <v>78</v>
      </c>
      <c r="C9" s="10">
        <v>88</v>
      </c>
      <c r="D9" s="54">
        <v>68</v>
      </c>
      <c r="E9" s="21" t="str">
        <f t="shared" si="0"/>
        <v>중</v>
      </c>
    </row>
    <row r="10" spans="1:5">
      <c r="A10" s="10" t="s">
        <v>245</v>
      </c>
      <c r="B10" s="10">
        <v>92</v>
      </c>
      <c r="C10" s="10">
        <v>82</v>
      </c>
      <c r="D10" s="54">
        <v>78</v>
      </c>
      <c r="E10" s="21" t="str">
        <f t="shared" si="0"/>
        <v>상</v>
      </c>
    </row>
    <row r="11" spans="1:5">
      <c r="A11" s="10" t="s">
        <v>246</v>
      </c>
      <c r="B11" s="10">
        <v>60</v>
      </c>
      <c r="C11" s="10">
        <v>60</v>
      </c>
      <c r="D11" s="54">
        <v>55</v>
      </c>
      <c r="E11" s="21" t="str">
        <f t="shared" si="0"/>
        <v>하</v>
      </c>
    </row>
    <row r="12" spans="1:5">
      <c r="A12" s="47"/>
    </row>
    <row r="13" spans="1:5">
      <c r="A13" s="55" t="s">
        <v>247</v>
      </c>
      <c r="B13" s="55"/>
      <c r="C13" s="55"/>
      <c r="D13" s="55"/>
    </row>
    <row r="14" spans="1:5">
      <c r="A14" s="10" t="s">
        <v>248</v>
      </c>
      <c r="B14" s="10">
        <v>0</v>
      </c>
      <c r="C14" s="10">
        <v>60</v>
      </c>
      <c r="D14" s="10">
        <v>80</v>
      </c>
    </row>
    <row r="15" spans="1:5">
      <c r="A15" s="10" t="s">
        <v>238</v>
      </c>
      <c r="B15" s="10" t="s">
        <v>249</v>
      </c>
      <c r="C15" s="21" t="s">
        <v>250</v>
      </c>
      <c r="D15" s="10" t="s">
        <v>251</v>
      </c>
    </row>
  </sheetData>
  <mergeCells count="1">
    <mergeCell ref="A13:D13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6.5"/>
  <cols>
    <col min="1" max="16384" width="8.88671875" style="11"/>
  </cols>
  <sheetData>
    <row r="1" spans="1:7">
      <c r="A1" s="13"/>
      <c r="C1" s="14" t="s">
        <v>4</v>
      </c>
    </row>
    <row r="2" spans="1:7">
      <c r="A2" s="5" t="s">
        <v>21</v>
      </c>
      <c r="B2" s="5" t="s">
        <v>22</v>
      </c>
      <c r="C2" s="5" t="s">
        <v>5</v>
      </c>
      <c r="D2" s="5" t="s">
        <v>6</v>
      </c>
      <c r="E2" s="5" t="s">
        <v>7</v>
      </c>
      <c r="F2" s="50" t="s">
        <v>8</v>
      </c>
      <c r="G2" s="7" t="s">
        <v>234</v>
      </c>
    </row>
    <row r="3" spans="1:7">
      <c r="A3" s="5" t="s">
        <v>24</v>
      </c>
      <c r="B3" s="15">
        <v>8</v>
      </c>
      <c r="C3" s="15">
        <v>9</v>
      </c>
      <c r="D3" s="15">
        <v>7</v>
      </c>
      <c r="E3" s="15" t="s">
        <v>25</v>
      </c>
      <c r="F3" s="51">
        <v>10</v>
      </c>
      <c r="G3" s="5"/>
    </row>
    <row r="4" spans="1:7">
      <c r="A4" s="5" t="s">
        <v>9</v>
      </c>
      <c r="B4" s="15">
        <v>9</v>
      </c>
      <c r="C4" s="15">
        <v>9</v>
      </c>
      <c r="D4" s="15">
        <v>8</v>
      </c>
      <c r="E4" s="15">
        <v>7</v>
      </c>
      <c r="F4" s="51" t="s">
        <v>26</v>
      </c>
      <c r="G4" s="52"/>
    </row>
    <row r="5" spans="1:7">
      <c r="A5" s="5" t="s">
        <v>10</v>
      </c>
      <c r="B5" s="15">
        <v>7</v>
      </c>
      <c r="C5" s="15">
        <v>7</v>
      </c>
      <c r="D5" s="15">
        <v>9</v>
      </c>
      <c r="E5" s="15">
        <v>7</v>
      </c>
      <c r="F5" s="51">
        <v>9</v>
      </c>
      <c r="G5" s="5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6.5"/>
  <cols>
    <col min="1" max="16384" width="8.88671875" style="11"/>
  </cols>
  <sheetData>
    <row r="1" spans="1:7">
      <c r="A1" s="13"/>
      <c r="C1" s="14" t="s">
        <v>4</v>
      </c>
    </row>
    <row r="2" spans="1:7">
      <c r="A2" s="5" t="s">
        <v>21</v>
      </c>
      <c r="B2" s="5" t="s">
        <v>22</v>
      </c>
      <c r="C2" s="5" t="s">
        <v>5</v>
      </c>
      <c r="D2" s="5" t="s">
        <v>6</v>
      </c>
      <c r="E2" s="5" t="s">
        <v>7</v>
      </c>
      <c r="F2" s="50" t="s">
        <v>8</v>
      </c>
      <c r="G2" s="7" t="s">
        <v>234</v>
      </c>
    </row>
    <row r="3" spans="1:7">
      <c r="A3" s="5" t="s">
        <v>24</v>
      </c>
      <c r="B3" s="15">
        <v>8</v>
      </c>
      <c r="C3" s="15">
        <v>9</v>
      </c>
      <c r="D3" s="15">
        <v>7</v>
      </c>
      <c r="E3" s="15" t="s">
        <v>25</v>
      </c>
      <c r="F3" s="51">
        <v>10</v>
      </c>
      <c r="G3" s="5">
        <f>AVERAGEA(B3:F3)</f>
        <v>6.8</v>
      </c>
    </row>
    <row r="4" spans="1:7">
      <c r="A4" s="5" t="s">
        <v>9</v>
      </c>
      <c r="B4" s="15">
        <v>9</v>
      </c>
      <c r="C4" s="15">
        <v>9</v>
      </c>
      <c r="D4" s="15">
        <v>8</v>
      </c>
      <c r="E4" s="15">
        <v>7</v>
      </c>
      <c r="F4" s="51" t="s">
        <v>26</v>
      </c>
      <c r="G4" s="5">
        <f>AVERAGEA(B4:F4)</f>
        <v>6.6</v>
      </c>
    </row>
    <row r="5" spans="1:7">
      <c r="A5" s="5" t="s">
        <v>10</v>
      </c>
      <c r="B5" s="15">
        <v>7</v>
      </c>
      <c r="C5" s="15">
        <v>7</v>
      </c>
      <c r="D5" s="15">
        <v>9</v>
      </c>
      <c r="E5" s="15">
        <v>7</v>
      </c>
      <c r="F5" s="51">
        <v>9</v>
      </c>
      <c r="G5" s="5">
        <f>AVERAGEA(B5:F5)</f>
        <v>7.8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6.5"/>
  <cols>
    <col min="1" max="16384" width="8.88671875" style="11"/>
  </cols>
  <sheetData>
    <row r="1" spans="1:5">
      <c r="A1" s="11" t="s">
        <v>221</v>
      </c>
    </row>
    <row r="2" spans="1:5">
      <c r="A2" s="1" t="s">
        <v>29</v>
      </c>
      <c r="B2" s="1" t="s">
        <v>222</v>
      </c>
      <c r="C2" s="1" t="s">
        <v>223</v>
      </c>
      <c r="D2" s="1" t="s">
        <v>224</v>
      </c>
      <c r="E2" s="5" t="s">
        <v>225</v>
      </c>
    </row>
    <row r="3" spans="1:5">
      <c r="A3" s="1" t="s">
        <v>226</v>
      </c>
      <c r="B3" s="1">
        <v>97</v>
      </c>
      <c r="C3" s="1">
        <v>56</v>
      </c>
      <c r="D3" s="1">
        <v>99</v>
      </c>
      <c r="E3" s="1">
        <f t="shared" ref="E3:E9" si="0">SUM(B3:D3)</f>
        <v>252</v>
      </c>
    </row>
    <row r="4" spans="1:5">
      <c r="A4" s="1" t="s">
        <v>227</v>
      </c>
      <c r="B4" s="1">
        <v>67</v>
      </c>
      <c r="C4" s="1">
        <v>78</v>
      </c>
      <c r="D4" s="1">
        <v>89</v>
      </c>
      <c r="E4" s="1">
        <f t="shared" si="0"/>
        <v>234</v>
      </c>
    </row>
    <row r="5" spans="1:5">
      <c r="A5" s="1" t="s">
        <v>228</v>
      </c>
      <c r="B5" s="1">
        <v>70</v>
      </c>
      <c r="C5" s="1">
        <v>90</v>
      </c>
      <c r="D5" s="1">
        <v>78</v>
      </c>
      <c r="E5" s="1">
        <f t="shared" si="0"/>
        <v>238</v>
      </c>
    </row>
    <row r="6" spans="1:5">
      <c r="A6" s="1" t="s">
        <v>229</v>
      </c>
      <c r="B6" s="1">
        <v>90</v>
      </c>
      <c r="C6" s="1">
        <v>92</v>
      </c>
      <c r="D6" s="1">
        <v>68</v>
      </c>
      <c r="E6" s="1">
        <f t="shared" si="0"/>
        <v>250</v>
      </c>
    </row>
    <row r="7" spans="1:5">
      <c r="A7" s="1" t="s">
        <v>230</v>
      </c>
      <c r="B7" s="1">
        <v>92</v>
      </c>
      <c r="C7" s="1">
        <v>45</v>
      </c>
      <c r="D7" s="1">
        <v>90</v>
      </c>
      <c r="E7" s="1">
        <f t="shared" si="0"/>
        <v>227</v>
      </c>
    </row>
    <row r="8" spans="1:5">
      <c r="A8" s="1" t="s">
        <v>231</v>
      </c>
      <c r="B8" s="1">
        <v>66</v>
      </c>
      <c r="C8" s="1">
        <v>96</v>
      </c>
      <c r="D8" s="1">
        <v>70</v>
      </c>
      <c r="E8" s="1">
        <f t="shared" si="0"/>
        <v>232</v>
      </c>
    </row>
    <row r="9" spans="1:5">
      <c r="A9" s="1" t="s">
        <v>232</v>
      </c>
      <c r="B9" s="1">
        <v>79</v>
      </c>
      <c r="C9" s="1">
        <v>90</v>
      </c>
      <c r="D9" s="1">
        <v>89</v>
      </c>
      <c r="E9" s="1">
        <f t="shared" si="0"/>
        <v>258</v>
      </c>
    </row>
    <row r="11" spans="1:5">
      <c r="C11" s="7" t="s">
        <v>233</v>
      </c>
      <c r="D11" s="1"/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6.5"/>
  <cols>
    <col min="1" max="16384" width="8.88671875" style="11"/>
  </cols>
  <sheetData>
    <row r="1" spans="1:5">
      <c r="A1" s="11" t="s">
        <v>221</v>
      </c>
    </row>
    <row r="2" spans="1:5">
      <c r="A2" s="1" t="s">
        <v>29</v>
      </c>
      <c r="B2" s="1" t="s">
        <v>222</v>
      </c>
      <c r="C2" s="1" t="s">
        <v>223</v>
      </c>
      <c r="D2" s="1" t="s">
        <v>224</v>
      </c>
      <c r="E2" s="5" t="s">
        <v>225</v>
      </c>
    </row>
    <row r="3" spans="1:5">
      <c r="A3" s="1" t="s">
        <v>226</v>
      </c>
      <c r="B3" s="1">
        <v>97</v>
      </c>
      <c r="C3" s="1">
        <v>56</v>
      </c>
      <c r="D3" s="1">
        <v>99</v>
      </c>
      <c r="E3" s="1">
        <f t="shared" ref="E3:E9" si="0">SUM(B3:D3)</f>
        <v>252</v>
      </c>
    </row>
    <row r="4" spans="1:5">
      <c r="A4" s="1" t="s">
        <v>227</v>
      </c>
      <c r="B4" s="1">
        <v>67</v>
      </c>
      <c r="C4" s="1">
        <v>78</v>
      </c>
      <c r="D4" s="1">
        <v>89</v>
      </c>
      <c r="E4" s="1">
        <f t="shared" si="0"/>
        <v>234</v>
      </c>
    </row>
    <row r="5" spans="1:5">
      <c r="A5" s="1" t="s">
        <v>228</v>
      </c>
      <c r="B5" s="1">
        <v>70</v>
      </c>
      <c r="C5" s="1">
        <v>90</v>
      </c>
      <c r="D5" s="1">
        <v>78</v>
      </c>
      <c r="E5" s="1">
        <f t="shared" si="0"/>
        <v>238</v>
      </c>
    </row>
    <row r="6" spans="1:5">
      <c r="A6" s="1" t="s">
        <v>229</v>
      </c>
      <c r="B6" s="1">
        <v>90</v>
      </c>
      <c r="C6" s="1">
        <v>92</v>
      </c>
      <c r="D6" s="1">
        <v>68</v>
      </c>
      <c r="E6" s="1">
        <f t="shared" si="0"/>
        <v>250</v>
      </c>
    </row>
    <row r="7" spans="1:5">
      <c r="A7" s="1" t="s">
        <v>230</v>
      </c>
      <c r="B7" s="1">
        <v>92</v>
      </c>
      <c r="C7" s="1">
        <v>45</v>
      </c>
      <c r="D7" s="1">
        <v>90</v>
      </c>
      <c r="E7" s="1">
        <f t="shared" si="0"/>
        <v>227</v>
      </c>
    </row>
    <row r="8" spans="1:5">
      <c r="A8" s="1" t="s">
        <v>231</v>
      </c>
      <c r="B8" s="1">
        <v>66</v>
      </c>
      <c r="C8" s="1">
        <v>96</v>
      </c>
      <c r="D8" s="1">
        <v>70</v>
      </c>
      <c r="E8" s="1">
        <f t="shared" si="0"/>
        <v>232</v>
      </c>
    </row>
    <row r="9" spans="1:5">
      <c r="A9" s="1" t="s">
        <v>232</v>
      </c>
      <c r="B9" s="1">
        <v>79</v>
      </c>
      <c r="C9" s="1">
        <v>90</v>
      </c>
      <c r="D9" s="1">
        <v>89</v>
      </c>
      <c r="E9" s="1">
        <f t="shared" si="0"/>
        <v>258</v>
      </c>
    </row>
    <row r="11" spans="1:5">
      <c r="C11" s="7" t="s">
        <v>233</v>
      </c>
      <c r="D11" s="1">
        <f>MAX(E3:E9)</f>
        <v>258</v>
      </c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6.5"/>
  <cols>
    <col min="1" max="16384" width="8.88671875" style="11"/>
  </cols>
  <sheetData>
    <row r="1" spans="1:4">
      <c r="A1" s="22"/>
      <c r="B1" s="14" t="s">
        <v>209</v>
      </c>
    </row>
    <row r="2" spans="1:4">
      <c r="A2" s="1" t="s">
        <v>210</v>
      </c>
      <c r="B2" s="1" t="s">
        <v>211</v>
      </c>
      <c r="C2" s="1" t="s">
        <v>212</v>
      </c>
      <c r="D2" s="1" t="s">
        <v>213</v>
      </c>
    </row>
    <row r="3" spans="1:4">
      <c r="A3" s="48" t="s">
        <v>214</v>
      </c>
      <c r="B3" s="1">
        <v>77</v>
      </c>
      <c r="C3" s="1">
        <v>98</v>
      </c>
      <c r="D3" s="1">
        <v>83</v>
      </c>
    </row>
    <row r="4" spans="1:4">
      <c r="A4" s="48" t="s">
        <v>215</v>
      </c>
      <c r="B4" s="1">
        <v>100</v>
      </c>
      <c r="C4" s="1">
        <v>88</v>
      </c>
      <c r="D4" s="1">
        <v>99</v>
      </c>
    </row>
    <row r="5" spans="1:4">
      <c r="A5" s="48" t="s">
        <v>216</v>
      </c>
      <c r="B5" s="1">
        <v>67</v>
      </c>
      <c r="C5" s="1">
        <v>45</v>
      </c>
      <c r="D5" s="1">
        <v>77</v>
      </c>
    </row>
    <row r="6" spans="1:4">
      <c r="A6" s="48" t="s">
        <v>217</v>
      </c>
      <c r="B6" s="1">
        <v>94</v>
      </c>
      <c r="C6" s="1">
        <v>76</v>
      </c>
      <c r="D6" s="1">
        <v>58</v>
      </c>
    </row>
    <row r="7" spans="1:4">
      <c r="A7" s="48" t="s">
        <v>218</v>
      </c>
      <c r="B7" s="1">
        <v>56</v>
      </c>
      <c r="C7" s="1">
        <v>90</v>
      </c>
      <c r="D7" s="1">
        <v>34</v>
      </c>
    </row>
    <row r="8" spans="1:4">
      <c r="A8" s="48" t="s">
        <v>219</v>
      </c>
      <c r="B8" s="1">
        <v>82</v>
      </c>
      <c r="C8" s="1">
        <v>73</v>
      </c>
      <c r="D8" s="1">
        <v>84</v>
      </c>
    </row>
    <row r="9" spans="1:4">
      <c r="A9" s="49" t="s">
        <v>220</v>
      </c>
      <c r="B9" s="1"/>
      <c r="C9" s="1"/>
      <c r="D9" s="1"/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6.5"/>
  <cols>
    <col min="1" max="16384" width="8.88671875" style="11"/>
  </cols>
  <sheetData>
    <row r="1" spans="1:4">
      <c r="A1" s="22"/>
      <c r="B1" s="14" t="s">
        <v>209</v>
      </c>
    </row>
    <row r="2" spans="1:4">
      <c r="A2" s="1" t="s">
        <v>210</v>
      </c>
      <c r="B2" s="1" t="s">
        <v>211</v>
      </c>
      <c r="C2" s="1" t="s">
        <v>212</v>
      </c>
      <c r="D2" s="1" t="s">
        <v>213</v>
      </c>
    </row>
    <row r="3" spans="1:4">
      <c r="A3" s="48" t="s">
        <v>214</v>
      </c>
      <c r="B3" s="1">
        <v>77</v>
      </c>
      <c r="C3" s="1">
        <v>98</v>
      </c>
      <c r="D3" s="1">
        <v>83</v>
      </c>
    </row>
    <row r="4" spans="1:4">
      <c r="A4" s="48" t="s">
        <v>215</v>
      </c>
      <c r="B4" s="1">
        <v>100</v>
      </c>
      <c r="C4" s="1">
        <v>88</v>
      </c>
      <c r="D4" s="1">
        <v>99</v>
      </c>
    </row>
    <row r="5" spans="1:4">
      <c r="A5" s="48" t="s">
        <v>216</v>
      </c>
      <c r="B5" s="1">
        <v>67</v>
      </c>
      <c r="C5" s="1">
        <v>45</v>
      </c>
      <c r="D5" s="1">
        <v>77</v>
      </c>
    </row>
    <row r="6" spans="1:4">
      <c r="A6" s="48" t="s">
        <v>217</v>
      </c>
      <c r="B6" s="1">
        <v>94</v>
      </c>
      <c r="C6" s="1">
        <v>76</v>
      </c>
      <c r="D6" s="1">
        <v>58</v>
      </c>
    </row>
    <row r="7" spans="1:4">
      <c r="A7" s="48" t="s">
        <v>218</v>
      </c>
      <c r="B7" s="1">
        <v>56</v>
      </c>
      <c r="C7" s="1">
        <v>90</v>
      </c>
      <c r="D7" s="1">
        <v>34</v>
      </c>
    </row>
    <row r="8" spans="1:4">
      <c r="A8" s="48" t="s">
        <v>219</v>
      </c>
      <c r="B8" s="1">
        <v>82</v>
      </c>
      <c r="C8" s="1">
        <v>73</v>
      </c>
      <c r="D8" s="1">
        <v>84</v>
      </c>
    </row>
    <row r="9" spans="1:4">
      <c r="A9" s="49" t="s">
        <v>220</v>
      </c>
      <c r="B9" s="1">
        <f>MAX(B3:B8)-MIN(B3:B8)</f>
        <v>44</v>
      </c>
      <c r="C9" s="1">
        <f>MAX(C3:C8)-MIN(C3:C8)</f>
        <v>53</v>
      </c>
      <c r="D9" s="1">
        <f>MAX(D3:D8)-MIN(D3:D8)</f>
        <v>65</v>
      </c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6.5"/>
  <cols>
    <col min="1" max="16384" width="8.88671875" style="11"/>
  </cols>
  <sheetData>
    <row r="1" spans="1:4">
      <c r="A1" s="22"/>
      <c r="C1" s="8" t="s">
        <v>190</v>
      </c>
    </row>
    <row r="2" spans="1:4">
      <c r="A2" s="1" t="s">
        <v>191</v>
      </c>
      <c r="B2" s="1" t="s">
        <v>192</v>
      </c>
      <c r="C2" s="1" t="s">
        <v>193</v>
      </c>
      <c r="D2" s="1" t="s">
        <v>194</v>
      </c>
    </row>
    <row r="3" spans="1:4">
      <c r="A3" s="1" t="s">
        <v>195</v>
      </c>
      <c r="B3" s="1">
        <v>25</v>
      </c>
      <c r="C3" s="1" t="s">
        <v>196</v>
      </c>
      <c r="D3" s="1" t="s">
        <v>197</v>
      </c>
    </row>
    <row r="4" spans="1:4">
      <c r="A4" s="1" t="s">
        <v>198</v>
      </c>
      <c r="B4" s="1">
        <v>18</v>
      </c>
      <c r="C4" s="1" t="s">
        <v>199</v>
      </c>
      <c r="D4" s="1" t="s">
        <v>200</v>
      </c>
    </row>
    <row r="5" spans="1:4">
      <c r="A5" s="1" t="s">
        <v>195</v>
      </c>
      <c r="B5" s="1">
        <v>32</v>
      </c>
      <c r="C5" s="1" t="s">
        <v>201</v>
      </c>
      <c r="D5" s="1" t="s">
        <v>0</v>
      </c>
    </row>
    <row r="6" spans="1:4">
      <c r="A6" s="1" t="s">
        <v>195</v>
      </c>
      <c r="B6" s="1">
        <v>21</v>
      </c>
      <c r="C6" s="1" t="s">
        <v>202</v>
      </c>
      <c r="D6" s="1" t="s">
        <v>200</v>
      </c>
    </row>
    <row r="7" spans="1:4">
      <c r="A7" s="1" t="s">
        <v>198</v>
      </c>
      <c r="B7" s="1">
        <v>13</v>
      </c>
      <c r="C7" s="1" t="s">
        <v>203</v>
      </c>
      <c r="D7" s="1" t="s">
        <v>0</v>
      </c>
    </row>
    <row r="8" spans="1:4">
      <c r="A8" s="1" t="s">
        <v>198</v>
      </c>
      <c r="B8" s="1">
        <v>22</v>
      </c>
      <c r="C8" s="1" t="s">
        <v>204</v>
      </c>
      <c r="D8" s="1" t="s">
        <v>197</v>
      </c>
    </row>
    <row r="9" spans="1:4">
      <c r="A9" s="1" t="s">
        <v>195</v>
      </c>
      <c r="B9" s="1">
        <v>19</v>
      </c>
      <c r="C9" s="1" t="s">
        <v>205</v>
      </c>
      <c r="D9" s="1" t="s">
        <v>1</v>
      </c>
    </row>
    <row r="10" spans="1:4">
      <c r="A10" s="1" t="s">
        <v>198</v>
      </c>
      <c r="B10" s="1">
        <v>28</v>
      </c>
      <c r="C10" s="1" t="s">
        <v>206</v>
      </c>
      <c r="D10" s="1" t="s">
        <v>200</v>
      </c>
    </row>
    <row r="11" spans="1:4">
      <c r="A11" s="1" t="s">
        <v>198</v>
      </c>
      <c r="B11" s="1">
        <v>20</v>
      </c>
      <c r="C11" s="1" t="s">
        <v>207</v>
      </c>
      <c r="D11" s="1" t="s">
        <v>0</v>
      </c>
    </row>
    <row r="13" spans="1:4">
      <c r="C13" s="7" t="s">
        <v>208</v>
      </c>
    </row>
    <row r="14" spans="1:4">
      <c r="C14" s="1"/>
    </row>
  </sheetData>
  <phoneticPr fontId="2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6.5"/>
  <cols>
    <col min="1" max="16384" width="8.88671875" style="11"/>
  </cols>
  <sheetData>
    <row r="1" spans="1:4">
      <c r="A1" s="22"/>
      <c r="C1" s="8" t="s">
        <v>190</v>
      </c>
    </row>
    <row r="2" spans="1:4">
      <c r="A2" s="1" t="s">
        <v>191</v>
      </c>
      <c r="B2" s="1" t="s">
        <v>192</v>
      </c>
      <c r="C2" s="1" t="s">
        <v>193</v>
      </c>
      <c r="D2" s="1" t="s">
        <v>194</v>
      </c>
    </row>
    <row r="3" spans="1:4">
      <c r="A3" s="1" t="s">
        <v>195</v>
      </c>
      <c r="B3" s="1">
        <v>25</v>
      </c>
      <c r="C3" s="1" t="s">
        <v>196</v>
      </c>
      <c r="D3" s="1" t="s">
        <v>197</v>
      </c>
    </row>
    <row r="4" spans="1:4">
      <c r="A4" s="1" t="s">
        <v>198</v>
      </c>
      <c r="B4" s="1">
        <v>18</v>
      </c>
      <c r="C4" s="1" t="s">
        <v>199</v>
      </c>
      <c r="D4" s="1" t="s">
        <v>200</v>
      </c>
    </row>
    <row r="5" spans="1:4">
      <c r="A5" s="1" t="s">
        <v>195</v>
      </c>
      <c r="B5" s="1">
        <v>32</v>
      </c>
      <c r="C5" s="1" t="s">
        <v>201</v>
      </c>
      <c r="D5" s="1" t="s">
        <v>0</v>
      </c>
    </row>
    <row r="6" spans="1:4">
      <c r="A6" s="1" t="s">
        <v>195</v>
      </c>
      <c r="B6" s="1">
        <v>21</v>
      </c>
      <c r="C6" s="1" t="s">
        <v>202</v>
      </c>
      <c r="D6" s="1" t="s">
        <v>200</v>
      </c>
    </row>
    <row r="7" spans="1:4">
      <c r="A7" s="1" t="s">
        <v>198</v>
      </c>
      <c r="B7" s="1">
        <v>13</v>
      </c>
      <c r="C7" s="1" t="s">
        <v>203</v>
      </c>
      <c r="D7" s="1" t="s">
        <v>0</v>
      </c>
    </row>
    <row r="8" spans="1:4">
      <c r="A8" s="1" t="s">
        <v>198</v>
      </c>
      <c r="B8" s="1">
        <v>22</v>
      </c>
      <c r="C8" s="1" t="s">
        <v>204</v>
      </c>
      <c r="D8" s="1" t="s">
        <v>197</v>
      </c>
    </row>
    <row r="9" spans="1:4">
      <c r="A9" s="1" t="s">
        <v>195</v>
      </c>
      <c r="B9" s="1">
        <v>19</v>
      </c>
      <c r="C9" s="1" t="s">
        <v>205</v>
      </c>
      <c r="D9" s="1" t="s">
        <v>1</v>
      </c>
    </row>
    <row r="10" spans="1:4">
      <c r="A10" s="1" t="s">
        <v>198</v>
      </c>
      <c r="B10" s="1">
        <v>28</v>
      </c>
      <c r="C10" s="1" t="s">
        <v>206</v>
      </c>
      <c r="D10" s="1" t="s">
        <v>200</v>
      </c>
    </row>
    <row r="11" spans="1:4">
      <c r="A11" s="1" t="s">
        <v>198</v>
      </c>
      <c r="B11" s="1">
        <v>20</v>
      </c>
      <c r="C11" s="1" t="s">
        <v>207</v>
      </c>
      <c r="D11" s="1" t="s">
        <v>0</v>
      </c>
    </row>
    <row r="13" spans="1:4">
      <c r="C13" s="7" t="s">
        <v>208</v>
      </c>
    </row>
    <row r="14" spans="1:4">
      <c r="C14" s="1" t="str">
        <f>VLOOKUP(LARGE(B3:B11,4),B3:D11,2,FALSE)</f>
        <v>현금보</v>
      </c>
    </row>
  </sheetData>
  <phoneticPr fontId="2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6.5"/>
  <cols>
    <col min="1" max="16384" width="8.88671875" style="11"/>
  </cols>
  <sheetData>
    <row r="1" spans="1:5">
      <c r="A1" s="22"/>
      <c r="C1" s="14" t="s">
        <v>2</v>
      </c>
    </row>
    <row r="2" spans="1:5">
      <c r="A2" s="1" t="s">
        <v>29</v>
      </c>
      <c r="B2" s="1" t="s">
        <v>180</v>
      </c>
      <c r="C2" s="1" t="s">
        <v>181</v>
      </c>
      <c r="D2" s="1" t="s">
        <v>182</v>
      </c>
      <c r="E2" s="1" t="s">
        <v>183</v>
      </c>
    </row>
    <row r="3" spans="1:5">
      <c r="A3" s="1" t="s">
        <v>184</v>
      </c>
      <c r="B3" s="15">
        <v>72</v>
      </c>
      <c r="C3" s="15">
        <v>78</v>
      </c>
      <c r="D3" s="15">
        <v>80</v>
      </c>
      <c r="E3" s="15">
        <v>90</v>
      </c>
    </row>
    <row r="4" spans="1:5">
      <c r="A4" s="1" t="s">
        <v>185</v>
      </c>
      <c r="B4" s="15">
        <v>88</v>
      </c>
      <c r="C4" s="15">
        <v>90</v>
      </c>
      <c r="D4" s="15">
        <v>78</v>
      </c>
      <c r="E4" s="15">
        <v>44</v>
      </c>
    </row>
    <row r="5" spans="1:5">
      <c r="A5" s="1" t="s">
        <v>186</v>
      </c>
      <c r="B5" s="15">
        <v>100</v>
      </c>
      <c r="C5" s="15">
        <v>90</v>
      </c>
      <c r="D5" s="15">
        <v>96</v>
      </c>
      <c r="E5" s="15">
        <v>76</v>
      </c>
    </row>
    <row r="6" spans="1:5">
      <c r="A6" s="1" t="s">
        <v>187</v>
      </c>
      <c r="B6" s="15">
        <v>66</v>
      </c>
      <c r="C6" s="15">
        <v>62</v>
      </c>
      <c r="D6" s="15">
        <v>60</v>
      </c>
      <c r="E6" s="15">
        <v>86</v>
      </c>
    </row>
    <row r="7" spans="1:5">
      <c r="A7" s="1" t="s">
        <v>188</v>
      </c>
      <c r="B7" s="15">
        <v>78</v>
      </c>
      <c r="C7" s="15">
        <v>84</v>
      </c>
      <c r="D7" s="15">
        <v>82</v>
      </c>
      <c r="E7" s="15">
        <v>92</v>
      </c>
    </row>
    <row r="9" spans="1:5">
      <c r="D9" s="17" t="s">
        <v>189</v>
      </c>
      <c r="E9" s="17"/>
    </row>
    <row r="10" spans="1:5">
      <c r="D10" s="3"/>
      <c r="E10" s="3"/>
    </row>
  </sheetData>
  <mergeCells count="2">
    <mergeCell ref="D9:E9"/>
    <mergeCell ref="D10:E10"/>
  </mergeCells>
  <phoneticPr fontId="2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6.5"/>
  <cols>
    <col min="1" max="16384" width="8.88671875" style="11"/>
  </cols>
  <sheetData>
    <row r="1" spans="1:5">
      <c r="A1" s="22"/>
      <c r="C1" s="14" t="s">
        <v>2</v>
      </c>
    </row>
    <row r="2" spans="1:5">
      <c r="A2" s="1" t="s">
        <v>29</v>
      </c>
      <c r="B2" s="1" t="s">
        <v>180</v>
      </c>
      <c r="C2" s="1" t="s">
        <v>181</v>
      </c>
      <c r="D2" s="1" t="s">
        <v>182</v>
      </c>
      <c r="E2" s="1" t="s">
        <v>183</v>
      </c>
    </row>
    <row r="3" spans="1:5">
      <c r="A3" s="1" t="s">
        <v>184</v>
      </c>
      <c r="B3" s="15">
        <v>72</v>
      </c>
      <c r="C3" s="15">
        <v>78</v>
      </c>
      <c r="D3" s="15">
        <v>80</v>
      </c>
      <c r="E3" s="15">
        <v>90</v>
      </c>
    </row>
    <row r="4" spans="1:5">
      <c r="A4" s="1" t="s">
        <v>185</v>
      </c>
      <c r="B4" s="15">
        <v>88</v>
      </c>
      <c r="C4" s="15">
        <v>90</v>
      </c>
      <c r="D4" s="15">
        <v>78</v>
      </c>
      <c r="E4" s="15">
        <v>44</v>
      </c>
    </row>
    <row r="5" spans="1:5">
      <c r="A5" s="1" t="s">
        <v>186</v>
      </c>
      <c r="B5" s="15">
        <v>100</v>
      </c>
      <c r="C5" s="15">
        <v>90</v>
      </c>
      <c r="D5" s="15">
        <v>96</v>
      </c>
      <c r="E5" s="15">
        <v>76</v>
      </c>
    </row>
    <row r="6" spans="1:5">
      <c r="A6" s="1" t="s">
        <v>187</v>
      </c>
      <c r="B6" s="15">
        <v>66</v>
      </c>
      <c r="C6" s="15">
        <v>62</v>
      </c>
      <c r="D6" s="15">
        <v>60</v>
      </c>
      <c r="E6" s="15">
        <v>86</v>
      </c>
    </row>
    <row r="7" spans="1:5">
      <c r="A7" s="1" t="s">
        <v>188</v>
      </c>
      <c r="B7" s="15">
        <v>78</v>
      </c>
      <c r="C7" s="15">
        <v>84</v>
      </c>
      <c r="D7" s="15">
        <v>82</v>
      </c>
      <c r="E7" s="15">
        <v>92</v>
      </c>
    </row>
    <row r="9" spans="1:5">
      <c r="D9" s="17" t="s">
        <v>189</v>
      </c>
      <c r="E9" s="17"/>
    </row>
    <row r="10" spans="1:5">
      <c r="D10" s="3">
        <f>LARGE(B3:E7,3)-SMALL(B3:E7,2)</f>
        <v>32</v>
      </c>
      <c r="E10" s="3"/>
    </row>
  </sheetData>
  <mergeCells count="2">
    <mergeCell ref="D9:E9"/>
    <mergeCell ref="D10:E10"/>
  </mergeCells>
  <phoneticPr fontId="2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6.5"/>
  <cols>
    <col min="1" max="16384" width="8.88671875" style="11"/>
  </cols>
  <sheetData>
    <row r="1" spans="1:5">
      <c r="A1" s="22"/>
      <c r="C1" s="14" t="s">
        <v>178</v>
      </c>
    </row>
    <row r="2" spans="1:5">
      <c r="A2" s="1" t="s">
        <v>179</v>
      </c>
      <c r="B2" s="1" t="s">
        <v>58</v>
      </c>
      <c r="C2" s="1" t="s">
        <v>59</v>
      </c>
      <c r="D2" s="1" t="s">
        <v>60</v>
      </c>
      <c r="E2" s="7" t="s">
        <v>121</v>
      </c>
    </row>
    <row r="3" spans="1:5">
      <c r="A3" s="1">
        <v>200301</v>
      </c>
      <c r="B3" s="1">
        <v>8</v>
      </c>
      <c r="C3" s="1">
        <v>85</v>
      </c>
      <c r="D3" s="1">
        <v>83</v>
      </c>
      <c r="E3" s="1"/>
    </row>
    <row r="4" spans="1:5">
      <c r="A4" s="1">
        <v>200302</v>
      </c>
      <c r="B4" s="1">
        <v>9</v>
      </c>
      <c r="C4" s="1">
        <v>79</v>
      </c>
      <c r="D4" s="1">
        <v>86</v>
      </c>
      <c r="E4" s="1"/>
    </row>
    <row r="5" spans="1:5">
      <c r="A5" s="1">
        <v>200303</v>
      </c>
      <c r="B5" s="1">
        <v>10</v>
      </c>
      <c r="C5" s="1">
        <v>68</v>
      </c>
      <c r="D5" s="1">
        <v>75</v>
      </c>
      <c r="E5" s="1"/>
    </row>
    <row r="6" spans="1:5">
      <c r="A6" s="1">
        <v>200304</v>
      </c>
      <c r="B6" s="1">
        <v>7</v>
      </c>
      <c r="C6" s="1">
        <v>91</v>
      </c>
      <c r="D6" s="1">
        <v>86</v>
      </c>
      <c r="E6" s="1"/>
    </row>
    <row r="7" spans="1:5">
      <c r="A7" s="1">
        <v>200305</v>
      </c>
      <c r="B7" s="1">
        <v>9</v>
      </c>
      <c r="C7" s="1">
        <v>89</v>
      </c>
      <c r="D7" s="1">
        <v>88</v>
      </c>
      <c r="E7" s="1"/>
    </row>
    <row r="8" spans="1:5">
      <c r="A8" s="1">
        <v>200306</v>
      </c>
      <c r="B8" s="1">
        <v>10</v>
      </c>
      <c r="C8" s="1">
        <v>72</v>
      </c>
      <c r="D8" s="1">
        <v>82</v>
      </c>
      <c r="E8" s="1"/>
    </row>
    <row r="9" spans="1:5">
      <c r="A9" s="1">
        <v>200307</v>
      </c>
      <c r="B9" s="1">
        <v>7</v>
      </c>
      <c r="C9" s="1">
        <v>54</v>
      </c>
      <c r="D9" s="1">
        <v>78</v>
      </c>
      <c r="E9" s="1"/>
    </row>
  </sheetData>
  <phoneticPr fontId="2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6.5"/>
  <cols>
    <col min="1" max="16384" width="8.88671875" style="11"/>
  </cols>
  <sheetData>
    <row r="1" spans="1:5">
      <c r="A1" s="22"/>
      <c r="C1" s="14" t="s">
        <v>178</v>
      </c>
    </row>
    <row r="2" spans="1:5">
      <c r="A2" s="1" t="s">
        <v>179</v>
      </c>
      <c r="B2" s="1" t="s">
        <v>58</v>
      </c>
      <c r="C2" s="1" t="s">
        <v>59</v>
      </c>
      <c r="D2" s="1" t="s">
        <v>60</v>
      </c>
      <c r="E2" s="7" t="s">
        <v>121</v>
      </c>
    </row>
    <row r="3" spans="1:5">
      <c r="A3" s="1">
        <v>200301</v>
      </c>
      <c r="B3" s="1">
        <v>8</v>
      </c>
      <c r="C3" s="1">
        <v>85</v>
      </c>
      <c r="D3" s="1">
        <v>83</v>
      </c>
      <c r="E3" s="1" t="str">
        <f>IF(RANK(D3,$D$3:$D$9)&lt;=3,"상위권",IF(RANK(D3,$D$3:$D$9)&lt;=5,"중위권","하위권"))</f>
        <v>중위권</v>
      </c>
    </row>
    <row r="4" spans="1:5">
      <c r="A4" s="1">
        <v>200302</v>
      </c>
      <c r="B4" s="1">
        <v>9</v>
      </c>
      <c r="C4" s="1">
        <v>79</v>
      </c>
      <c r="D4" s="1">
        <v>86</v>
      </c>
      <c r="E4" s="1" t="str">
        <f t="shared" ref="E4:E9" si="0">IF(RANK(D4,$D$3:$D$9)&lt;=3,"상위권",IF(RANK(D4,$D$3:$D$9)&lt;=5,"중위권","하위권"))</f>
        <v>상위권</v>
      </c>
    </row>
    <row r="5" spans="1:5">
      <c r="A5" s="1">
        <v>200303</v>
      </c>
      <c r="B5" s="1">
        <v>10</v>
      </c>
      <c r="C5" s="1">
        <v>68</v>
      </c>
      <c r="D5" s="1">
        <v>75</v>
      </c>
      <c r="E5" s="1" t="str">
        <f t="shared" si="0"/>
        <v>하위권</v>
      </c>
    </row>
    <row r="6" spans="1:5">
      <c r="A6" s="1">
        <v>200304</v>
      </c>
      <c r="B6" s="1">
        <v>7</v>
      </c>
      <c r="C6" s="1">
        <v>91</v>
      </c>
      <c r="D6" s="1">
        <v>86</v>
      </c>
      <c r="E6" s="1" t="str">
        <f t="shared" si="0"/>
        <v>상위권</v>
      </c>
    </row>
    <row r="7" spans="1:5">
      <c r="A7" s="1">
        <v>200305</v>
      </c>
      <c r="B7" s="1">
        <v>9</v>
      </c>
      <c r="C7" s="1">
        <v>89</v>
      </c>
      <c r="D7" s="1">
        <v>88</v>
      </c>
      <c r="E7" s="1" t="str">
        <f t="shared" si="0"/>
        <v>상위권</v>
      </c>
    </row>
    <row r="8" spans="1:5">
      <c r="A8" s="1">
        <v>200306</v>
      </c>
      <c r="B8" s="1">
        <v>10</v>
      </c>
      <c r="C8" s="1">
        <v>72</v>
      </c>
      <c r="D8" s="1">
        <v>82</v>
      </c>
      <c r="E8" s="1" t="str">
        <f t="shared" si="0"/>
        <v>중위권</v>
      </c>
    </row>
    <row r="9" spans="1:5">
      <c r="A9" s="1">
        <v>200307</v>
      </c>
      <c r="B9" s="1">
        <v>7</v>
      </c>
      <c r="C9" s="1">
        <v>54</v>
      </c>
      <c r="D9" s="1">
        <v>78</v>
      </c>
      <c r="E9" s="1" t="str">
        <f t="shared" si="0"/>
        <v>하위권</v>
      </c>
    </row>
  </sheetData>
  <phoneticPr fontId="2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6.5"/>
  <cols>
    <col min="1" max="16384" width="8.88671875" style="19"/>
  </cols>
  <sheetData>
    <row r="1" spans="1:4">
      <c r="A1" s="46" t="s">
        <v>161</v>
      </c>
      <c r="D1" s="47"/>
    </row>
    <row r="2" spans="1:4">
      <c r="A2" s="21" t="s">
        <v>162</v>
      </c>
      <c r="B2" s="21" t="s">
        <v>29</v>
      </c>
      <c r="C2" s="21" t="s">
        <v>153</v>
      </c>
      <c r="D2" s="6" t="s">
        <v>163</v>
      </c>
    </row>
    <row r="3" spans="1:4">
      <c r="A3" s="10">
        <v>30602</v>
      </c>
      <c r="B3" s="10" t="s">
        <v>164</v>
      </c>
      <c r="C3" s="10">
        <v>166</v>
      </c>
      <c r="D3" s="10"/>
    </row>
    <row r="4" spans="1:4">
      <c r="A4" s="10">
        <v>30606</v>
      </c>
      <c r="B4" s="10" t="s">
        <v>165</v>
      </c>
      <c r="C4" s="10">
        <v>162</v>
      </c>
      <c r="D4" s="10"/>
    </row>
    <row r="5" spans="1:4">
      <c r="A5" s="10">
        <v>30610</v>
      </c>
      <c r="B5" s="10" t="s">
        <v>166</v>
      </c>
      <c r="C5" s="10">
        <v>158</v>
      </c>
      <c r="D5" s="10"/>
    </row>
    <row r="6" spans="1:4">
      <c r="A6" s="10">
        <v>30614</v>
      </c>
      <c r="B6" s="10" t="s">
        <v>167</v>
      </c>
      <c r="C6" s="10">
        <v>175</v>
      </c>
      <c r="D6" s="10"/>
    </row>
    <row r="7" spans="1:4">
      <c r="A7" s="10">
        <v>30618</v>
      </c>
      <c r="B7" s="10" t="s">
        <v>168</v>
      </c>
      <c r="C7" s="10">
        <v>163</v>
      </c>
      <c r="D7" s="10"/>
    </row>
    <row r="8" spans="1:4">
      <c r="A8" s="10">
        <v>30622</v>
      </c>
      <c r="B8" s="21" t="s">
        <v>169</v>
      </c>
      <c r="C8" s="21">
        <v>168</v>
      </c>
      <c r="D8" s="10"/>
    </row>
    <row r="9" spans="1:4">
      <c r="A9" s="10">
        <v>30626</v>
      </c>
      <c r="B9" s="10" t="s">
        <v>170</v>
      </c>
      <c r="C9" s="21">
        <v>172</v>
      </c>
      <c r="D9" s="10"/>
    </row>
    <row r="10" spans="1:4">
      <c r="A10" s="10">
        <v>30630</v>
      </c>
      <c r="B10" s="21" t="s">
        <v>171</v>
      </c>
      <c r="C10" s="21">
        <v>170</v>
      </c>
      <c r="D10" s="10"/>
    </row>
    <row r="11" spans="1:4">
      <c r="A11" s="10">
        <v>30634</v>
      </c>
      <c r="B11" s="21" t="s">
        <v>172</v>
      </c>
      <c r="C11" s="21">
        <v>169</v>
      </c>
      <c r="D11" s="10"/>
    </row>
    <row r="12" spans="1:4">
      <c r="B12" s="47"/>
    </row>
    <row r="13" spans="1:4">
      <c r="A13" s="47" t="s">
        <v>173</v>
      </c>
      <c r="B13" s="47"/>
      <c r="C13" s="47"/>
      <c r="D13" s="47"/>
    </row>
    <row r="14" spans="1:4">
      <c r="A14" s="10" t="s">
        <v>174</v>
      </c>
      <c r="B14" s="10">
        <v>1</v>
      </c>
      <c r="C14" s="21">
        <v>4</v>
      </c>
      <c r="D14" s="10">
        <v>7</v>
      </c>
    </row>
    <row r="15" spans="1:4">
      <c r="A15" s="10" t="s">
        <v>163</v>
      </c>
      <c r="B15" s="21" t="s">
        <v>175</v>
      </c>
      <c r="C15" s="10" t="s">
        <v>176</v>
      </c>
      <c r="D15" s="10" t="s">
        <v>177</v>
      </c>
    </row>
  </sheetData>
  <phoneticPr fontId="2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6.5"/>
  <cols>
    <col min="1" max="16384" width="8.88671875" style="19"/>
  </cols>
  <sheetData>
    <row r="1" spans="1:4">
      <c r="A1" s="46" t="s">
        <v>161</v>
      </c>
      <c r="D1" s="47"/>
    </row>
    <row r="2" spans="1:4">
      <c r="A2" s="21" t="s">
        <v>162</v>
      </c>
      <c r="B2" s="21" t="s">
        <v>29</v>
      </c>
      <c r="C2" s="21" t="s">
        <v>153</v>
      </c>
      <c r="D2" s="6" t="s">
        <v>163</v>
      </c>
    </row>
    <row r="3" spans="1:4">
      <c r="A3" s="10">
        <v>30602</v>
      </c>
      <c r="B3" s="10" t="s">
        <v>164</v>
      </c>
      <c r="C3" s="10">
        <v>166</v>
      </c>
      <c r="D3" s="10" t="str">
        <f>HLOOKUP(RANK(C3,$C$3:$C$11,1),$B$14:$D$15,2)</f>
        <v>나열</v>
      </c>
    </row>
    <row r="4" spans="1:4">
      <c r="A4" s="10">
        <v>30606</v>
      </c>
      <c r="B4" s="10" t="s">
        <v>165</v>
      </c>
      <c r="C4" s="10">
        <v>162</v>
      </c>
      <c r="D4" s="10" t="str">
        <f t="shared" ref="D4:D11" si="0">HLOOKUP(RANK(C4,$C$3:$C$11,1),$B$14:$D$15,2)</f>
        <v>가열</v>
      </c>
    </row>
    <row r="5" spans="1:4">
      <c r="A5" s="10">
        <v>30610</v>
      </c>
      <c r="B5" s="10" t="s">
        <v>166</v>
      </c>
      <c r="C5" s="10">
        <v>158</v>
      </c>
      <c r="D5" s="10" t="str">
        <f t="shared" si="0"/>
        <v>가열</v>
      </c>
    </row>
    <row r="6" spans="1:4">
      <c r="A6" s="10">
        <v>30614</v>
      </c>
      <c r="B6" s="10" t="s">
        <v>167</v>
      </c>
      <c r="C6" s="10">
        <v>175</v>
      </c>
      <c r="D6" s="10" t="str">
        <f t="shared" si="0"/>
        <v>다열</v>
      </c>
    </row>
    <row r="7" spans="1:4">
      <c r="A7" s="10">
        <v>30618</v>
      </c>
      <c r="B7" s="10" t="s">
        <v>168</v>
      </c>
      <c r="C7" s="10">
        <v>163</v>
      </c>
      <c r="D7" s="10" t="str">
        <f t="shared" si="0"/>
        <v>가열</v>
      </c>
    </row>
    <row r="8" spans="1:4">
      <c r="A8" s="10">
        <v>30622</v>
      </c>
      <c r="B8" s="21" t="s">
        <v>169</v>
      </c>
      <c r="C8" s="21">
        <v>168</v>
      </c>
      <c r="D8" s="10" t="str">
        <f t="shared" si="0"/>
        <v>나열</v>
      </c>
    </row>
    <row r="9" spans="1:4">
      <c r="A9" s="10">
        <v>30626</v>
      </c>
      <c r="B9" s="10" t="s">
        <v>170</v>
      </c>
      <c r="C9" s="21">
        <v>172</v>
      </c>
      <c r="D9" s="10" t="str">
        <f t="shared" si="0"/>
        <v>다열</v>
      </c>
    </row>
    <row r="10" spans="1:4">
      <c r="A10" s="10">
        <v>30630</v>
      </c>
      <c r="B10" s="21" t="s">
        <v>171</v>
      </c>
      <c r="C10" s="21">
        <v>170</v>
      </c>
      <c r="D10" s="10" t="str">
        <f t="shared" si="0"/>
        <v>다열</v>
      </c>
    </row>
    <row r="11" spans="1:4">
      <c r="A11" s="10">
        <v>30634</v>
      </c>
      <c r="B11" s="21" t="s">
        <v>172</v>
      </c>
      <c r="C11" s="21">
        <v>169</v>
      </c>
      <c r="D11" s="10" t="str">
        <f t="shared" si="0"/>
        <v>나열</v>
      </c>
    </row>
    <row r="12" spans="1:4">
      <c r="B12" s="47"/>
    </row>
    <row r="13" spans="1:4">
      <c r="A13" s="47" t="s">
        <v>173</v>
      </c>
      <c r="B13" s="47"/>
      <c r="C13" s="47"/>
      <c r="D13" s="47"/>
    </row>
    <row r="14" spans="1:4">
      <c r="A14" s="10" t="s">
        <v>174</v>
      </c>
      <c r="B14" s="10">
        <v>1</v>
      </c>
      <c r="C14" s="21">
        <v>4</v>
      </c>
      <c r="D14" s="10">
        <v>7</v>
      </c>
    </row>
    <row r="15" spans="1:4">
      <c r="A15" s="10" t="s">
        <v>163</v>
      </c>
      <c r="B15" s="21" t="s">
        <v>175</v>
      </c>
      <c r="C15" s="10" t="s">
        <v>176</v>
      </c>
      <c r="D15" s="10" t="s">
        <v>177</v>
      </c>
    </row>
  </sheetData>
  <phoneticPr fontId="2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6.5"/>
  <cols>
    <col min="1" max="16384" width="8.88671875" style="11"/>
  </cols>
  <sheetData>
    <row r="1" spans="1:2">
      <c r="B1" s="11" t="s">
        <v>152</v>
      </c>
    </row>
    <row r="2" spans="1:2">
      <c r="A2" s="1" t="s">
        <v>29</v>
      </c>
      <c r="B2" s="1" t="s">
        <v>153</v>
      </c>
    </row>
    <row r="3" spans="1:2">
      <c r="A3" s="1" t="s">
        <v>154</v>
      </c>
      <c r="B3" s="45">
        <v>171</v>
      </c>
    </row>
    <row r="4" spans="1:2">
      <c r="A4" s="1" t="s">
        <v>32</v>
      </c>
      <c r="B4" s="45">
        <v>169</v>
      </c>
    </row>
    <row r="5" spans="1:2">
      <c r="A5" s="1" t="s">
        <v>155</v>
      </c>
      <c r="B5" s="45">
        <v>158</v>
      </c>
    </row>
    <row r="6" spans="1:2">
      <c r="A6" s="1" t="s">
        <v>156</v>
      </c>
      <c r="B6" s="45">
        <v>174</v>
      </c>
    </row>
    <row r="7" spans="1:2">
      <c r="A7" s="1" t="s">
        <v>157</v>
      </c>
      <c r="B7" s="45">
        <v>175</v>
      </c>
    </row>
    <row r="8" spans="1:2">
      <c r="A8" s="1" t="s">
        <v>158</v>
      </c>
      <c r="B8" s="45">
        <v>160</v>
      </c>
    </row>
    <row r="9" spans="1:2">
      <c r="A9" s="1" t="s">
        <v>159</v>
      </c>
      <c r="B9" s="45">
        <v>161</v>
      </c>
    </row>
    <row r="10" spans="1:2">
      <c r="A10" s="7" t="s">
        <v>160</v>
      </c>
      <c r="B10" s="15"/>
    </row>
  </sheetData>
  <phoneticPr fontId="2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6.5"/>
  <cols>
    <col min="1" max="16384" width="8.88671875" style="11"/>
  </cols>
  <sheetData>
    <row r="1" spans="1:2">
      <c r="B1" s="11" t="s">
        <v>152</v>
      </c>
    </row>
    <row r="2" spans="1:2">
      <c r="A2" s="1" t="s">
        <v>29</v>
      </c>
      <c r="B2" s="1" t="s">
        <v>153</v>
      </c>
    </row>
    <row r="3" spans="1:2">
      <c r="A3" s="1" t="s">
        <v>154</v>
      </c>
      <c r="B3" s="45">
        <v>171</v>
      </c>
    </row>
    <row r="4" spans="1:2">
      <c r="A4" s="1" t="s">
        <v>32</v>
      </c>
      <c r="B4" s="45">
        <v>169</v>
      </c>
    </row>
    <row r="5" spans="1:2">
      <c r="A5" s="1" t="s">
        <v>155</v>
      </c>
      <c r="B5" s="45">
        <v>158</v>
      </c>
    </row>
    <row r="6" spans="1:2">
      <c r="A6" s="1" t="s">
        <v>156</v>
      </c>
      <c r="B6" s="45">
        <v>174</v>
      </c>
    </row>
    <row r="7" spans="1:2">
      <c r="A7" s="1" t="s">
        <v>157</v>
      </c>
      <c r="B7" s="45">
        <v>175</v>
      </c>
    </row>
    <row r="8" spans="1:2">
      <c r="A8" s="1" t="s">
        <v>158</v>
      </c>
      <c r="B8" s="45">
        <v>160</v>
      </c>
    </row>
    <row r="9" spans="1:2">
      <c r="A9" s="1" t="s">
        <v>159</v>
      </c>
      <c r="B9" s="45">
        <v>161</v>
      </c>
    </row>
    <row r="10" spans="1:2">
      <c r="A10" s="7" t="s">
        <v>160</v>
      </c>
      <c r="B10" s="15">
        <f>ROUNDUP(VAR(B3:B9),1)</f>
        <v>49.9</v>
      </c>
    </row>
  </sheetData>
  <phoneticPr fontId="2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6.5"/>
  <cols>
    <col min="1" max="3" width="8.88671875" style="11"/>
    <col min="4" max="5" width="12.33203125" style="11" bestFit="1" customWidth="1"/>
    <col min="6" max="16384" width="8.88671875" style="11"/>
  </cols>
  <sheetData>
    <row r="1" spans="1:5">
      <c r="A1" s="37"/>
      <c r="B1" s="38" t="s">
        <v>143</v>
      </c>
      <c r="C1" s="41"/>
      <c r="D1" s="41"/>
      <c r="E1" s="41"/>
    </row>
    <row r="3" spans="1:5">
      <c r="B3" s="5" t="s">
        <v>29</v>
      </c>
      <c r="C3" s="5" t="s">
        <v>144</v>
      </c>
      <c r="D3" s="1" t="s">
        <v>77</v>
      </c>
      <c r="E3" s="5" t="s">
        <v>145</v>
      </c>
    </row>
    <row r="4" spans="1:5">
      <c r="B4" s="5" t="s">
        <v>146</v>
      </c>
      <c r="C4" s="42">
        <v>84</v>
      </c>
      <c r="D4" s="15">
        <v>100</v>
      </c>
      <c r="E4" s="43">
        <v>68</v>
      </c>
    </row>
    <row r="5" spans="1:5">
      <c r="B5" s="5" t="s">
        <v>147</v>
      </c>
      <c r="C5" s="42">
        <v>77</v>
      </c>
      <c r="D5" s="15">
        <v>99</v>
      </c>
      <c r="E5" s="43">
        <v>88</v>
      </c>
    </row>
    <row r="6" spans="1:5">
      <c r="B6" s="5" t="s">
        <v>148</v>
      </c>
      <c r="C6" s="42">
        <v>98</v>
      </c>
      <c r="D6" s="15">
        <v>77</v>
      </c>
      <c r="E6" s="43">
        <v>90</v>
      </c>
    </row>
    <row r="7" spans="1:5">
      <c r="B7" s="5" t="s">
        <v>149</v>
      </c>
      <c r="C7" s="43">
        <v>78</v>
      </c>
      <c r="D7" s="15">
        <v>66</v>
      </c>
      <c r="E7" s="43">
        <v>95</v>
      </c>
    </row>
    <row r="8" spans="1:5">
      <c r="B8" s="5" t="s">
        <v>150</v>
      </c>
      <c r="C8" s="43">
        <v>67</v>
      </c>
      <c r="D8" s="15">
        <v>85</v>
      </c>
      <c r="E8" s="43">
        <v>79</v>
      </c>
    </row>
    <row r="9" spans="1:5">
      <c r="B9" s="7" t="s">
        <v>151</v>
      </c>
      <c r="C9" s="44"/>
      <c r="D9" s="44"/>
      <c r="E9" s="44"/>
    </row>
  </sheetData>
  <phoneticPr fontId="2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6.5"/>
  <cols>
    <col min="1" max="3" width="8.88671875" style="11"/>
    <col min="4" max="5" width="12.33203125" style="11" bestFit="1" customWidth="1"/>
    <col min="6" max="16384" width="8.88671875" style="11"/>
  </cols>
  <sheetData>
    <row r="1" spans="1:5">
      <c r="A1" s="37"/>
      <c r="B1" s="38" t="s">
        <v>143</v>
      </c>
      <c r="C1" s="41"/>
      <c r="D1" s="41"/>
      <c r="E1" s="41"/>
    </row>
    <row r="3" spans="1:5">
      <c r="B3" s="5" t="s">
        <v>29</v>
      </c>
      <c r="C3" s="5" t="s">
        <v>144</v>
      </c>
      <c r="D3" s="1" t="s">
        <v>77</v>
      </c>
      <c r="E3" s="5" t="s">
        <v>145</v>
      </c>
    </row>
    <row r="4" spans="1:5">
      <c r="B4" s="5" t="s">
        <v>146</v>
      </c>
      <c r="C4" s="42">
        <v>84</v>
      </c>
      <c r="D4" s="15">
        <v>100</v>
      </c>
      <c r="E4" s="43">
        <v>68</v>
      </c>
    </row>
    <row r="5" spans="1:5">
      <c r="B5" s="5" t="s">
        <v>147</v>
      </c>
      <c r="C5" s="42">
        <v>77</v>
      </c>
      <c r="D5" s="15">
        <v>99</v>
      </c>
      <c r="E5" s="43">
        <v>88</v>
      </c>
    </row>
    <row r="6" spans="1:5">
      <c r="B6" s="5" t="s">
        <v>148</v>
      </c>
      <c r="C6" s="42">
        <v>98</v>
      </c>
      <c r="D6" s="15">
        <v>77</v>
      </c>
      <c r="E6" s="43">
        <v>90</v>
      </c>
    </row>
    <row r="7" spans="1:5">
      <c r="B7" s="5" t="s">
        <v>149</v>
      </c>
      <c r="C7" s="43">
        <v>78</v>
      </c>
      <c r="D7" s="15">
        <v>66</v>
      </c>
      <c r="E7" s="43">
        <v>95</v>
      </c>
    </row>
    <row r="8" spans="1:5">
      <c r="B8" s="5" t="s">
        <v>150</v>
      </c>
      <c r="C8" s="43">
        <v>67</v>
      </c>
      <c r="D8" s="15">
        <v>85</v>
      </c>
      <c r="E8" s="43">
        <v>79</v>
      </c>
    </row>
    <row r="9" spans="1:5">
      <c r="B9" s="7" t="s">
        <v>151</v>
      </c>
      <c r="C9" s="44">
        <f>STDEV(C4:C8)</f>
        <v>11.388590782006341</v>
      </c>
      <c r="D9" s="44">
        <f>STDEV(D4:D8)</f>
        <v>14.536161804272794</v>
      </c>
      <c r="E9" s="44">
        <f>STDEV(E4:E8)</f>
        <v>10.653637876331258</v>
      </c>
    </row>
  </sheetData>
  <phoneticPr fontId="2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6.5"/>
  <cols>
    <col min="1" max="1" width="4.5546875" style="11" customWidth="1"/>
    <col min="2" max="3" width="8.88671875" style="11"/>
    <col min="4" max="4" width="3.88671875" style="11" customWidth="1"/>
    <col min="5" max="5" width="10.44140625" style="11" bestFit="1" customWidth="1"/>
    <col min="6" max="16384" width="8.88671875" style="11"/>
  </cols>
  <sheetData>
    <row r="1" spans="1:5">
      <c r="A1" s="37"/>
      <c r="B1" s="38" t="s">
        <v>133</v>
      </c>
      <c r="C1" s="39"/>
      <c r="D1" s="32"/>
    </row>
    <row r="3" spans="1:5">
      <c r="B3" s="1" t="s">
        <v>57</v>
      </c>
      <c r="C3" s="1" t="s">
        <v>134</v>
      </c>
      <c r="E3" s="7" t="s">
        <v>135</v>
      </c>
    </row>
    <row r="4" spans="1:5">
      <c r="B4" s="1" t="s">
        <v>136</v>
      </c>
      <c r="C4" s="1">
        <v>90</v>
      </c>
      <c r="E4" s="1"/>
    </row>
    <row r="5" spans="1:5">
      <c r="B5" s="1" t="s">
        <v>137</v>
      </c>
      <c r="C5" s="1">
        <v>100</v>
      </c>
      <c r="D5" s="32"/>
    </row>
    <row r="6" spans="1:5">
      <c r="B6" s="1" t="s">
        <v>138</v>
      </c>
      <c r="C6" s="1">
        <v>85</v>
      </c>
      <c r="D6" s="32"/>
    </row>
    <row r="7" spans="1:5">
      <c r="B7" s="1" t="s">
        <v>139</v>
      </c>
      <c r="C7" s="1">
        <v>70</v>
      </c>
      <c r="D7" s="32"/>
    </row>
    <row r="8" spans="1:5">
      <c r="B8" s="1" t="s">
        <v>140</v>
      </c>
      <c r="C8" s="1">
        <v>95</v>
      </c>
      <c r="D8" s="32"/>
      <c r="E8" s="40"/>
    </row>
    <row r="9" spans="1:5">
      <c r="B9" s="1" t="s">
        <v>141</v>
      </c>
      <c r="C9" s="1">
        <v>65</v>
      </c>
      <c r="D9" s="32"/>
    </row>
    <row r="10" spans="1:5">
      <c r="B10" s="1" t="s">
        <v>142</v>
      </c>
      <c r="C10" s="1">
        <v>80</v>
      </c>
      <c r="D10" s="32"/>
    </row>
  </sheetData>
  <phoneticPr fontId="2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6.5"/>
  <cols>
    <col min="1" max="1" width="4.5546875" style="11" customWidth="1"/>
    <col min="2" max="3" width="8.88671875" style="11"/>
    <col min="4" max="4" width="3.88671875" style="11" customWidth="1"/>
    <col min="5" max="5" width="10.44140625" style="11" bestFit="1" customWidth="1"/>
    <col min="6" max="16384" width="8.88671875" style="11"/>
  </cols>
  <sheetData>
    <row r="1" spans="1:5">
      <c r="A1" s="37"/>
      <c r="B1" s="38" t="s">
        <v>133</v>
      </c>
      <c r="C1" s="39"/>
      <c r="D1" s="32"/>
    </row>
    <row r="3" spans="1:5">
      <c r="B3" s="1" t="s">
        <v>57</v>
      </c>
      <c r="C3" s="1" t="s">
        <v>134</v>
      </c>
      <c r="E3" s="7" t="s">
        <v>135</v>
      </c>
    </row>
    <row r="4" spans="1:5">
      <c r="B4" s="1" t="s">
        <v>136</v>
      </c>
      <c r="C4" s="1">
        <v>90</v>
      </c>
      <c r="E4" s="1">
        <f>COUNT(C4:C10)</f>
        <v>7</v>
      </c>
    </row>
    <row r="5" spans="1:5">
      <c r="B5" s="1" t="s">
        <v>137</v>
      </c>
      <c r="C5" s="1">
        <v>100</v>
      </c>
      <c r="D5" s="32"/>
    </row>
    <row r="6" spans="1:5">
      <c r="B6" s="1" t="s">
        <v>138</v>
      </c>
      <c r="C6" s="1">
        <v>85</v>
      </c>
      <c r="D6" s="32"/>
    </row>
    <row r="7" spans="1:5">
      <c r="B7" s="1" t="s">
        <v>139</v>
      </c>
      <c r="C7" s="1">
        <v>70</v>
      </c>
      <c r="D7" s="32"/>
    </row>
    <row r="8" spans="1:5">
      <c r="B8" s="1" t="s">
        <v>140</v>
      </c>
      <c r="C8" s="1">
        <v>95</v>
      </c>
      <c r="D8" s="32"/>
      <c r="E8" s="40"/>
    </row>
    <row r="9" spans="1:5">
      <c r="B9" s="1" t="s">
        <v>141</v>
      </c>
      <c r="C9" s="1">
        <v>65</v>
      </c>
      <c r="D9" s="32"/>
    </row>
    <row r="10" spans="1:5">
      <c r="B10" s="1" t="s">
        <v>142</v>
      </c>
      <c r="C10" s="1">
        <v>80</v>
      </c>
      <c r="D10" s="32"/>
    </row>
  </sheetData>
  <phoneticPr fontId="2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6.5"/>
  <cols>
    <col min="1" max="16384" width="8.88671875" style="19"/>
  </cols>
  <sheetData>
    <row r="1" spans="1:5">
      <c r="A1" s="19" t="s">
        <v>119</v>
      </c>
    </row>
    <row r="2" spans="1:5">
      <c r="A2" s="10" t="s">
        <v>29</v>
      </c>
      <c r="B2" s="10" t="s">
        <v>120</v>
      </c>
      <c r="C2" s="10" t="s">
        <v>59</v>
      </c>
      <c r="D2" s="10" t="s">
        <v>60</v>
      </c>
      <c r="E2" s="6" t="s">
        <v>121</v>
      </c>
    </row>
    <row r="3" spans="1:5">
      <c r="A3" s="10" t="s">
        <v>122</v>
      </c>
      <c r="B3" s="10">
        <v>78</v>
      </c>
      <c r="C3" s="10">
        <v>85</v>
      </c>
      <c r="D3" s="10">
        <v>76</v>
      </c>
      <c r="E3" s="36"/>
    </row>
    <row r="4" spans="1:5">
      <c r="A4" s="10" t="s">
        <v>123</v>
      </c>
      <c r="B4" s="10">
        <v>85</v>
      </c>
      <c r="C4" s="10">
        <v>85</v>
      </c>
      <c r="D4" s="10">
        <v>54</v>
      </c>
      <c r="E4" s="36"/>
    </row>
    <row r="5" spans="1:5">
      <c r="A5" s="10" t="s">
        <v>124</v>
      </c>
      <c r="B5" s="10">
        <v>89</v>
      </c>
      <c r="C5" s="10"/>
      <c r="D5" s="10">
        <v>84</v>
      </c>
      <c r="E5" s="36"/>
    </row>
    <row r="6" spans="1:5">
      <c r="A6" s="10" t="s">
        <v>125</v>
      </c>
      <c r="B6" s="10">
        <v>85</v>
      </c>
      <c r="C6" s="10">
        <v>78</v>
      </c>
      <c r="D6" s="10">
        <v>87</v>
      </c>
      <c r="E6" s="36"/>
    </row>
    <row r="7" spans="1:5">
      <c r="A7" s="10" t="s">
        <v>126</v>
      </c>
      <c r="B7" s="10"/>
      <c r="C7" s="10">
        <v>85</v>
      </c>
      <c r="D7" s="10">
        <v>65</v>
      </c>
      <c r="E7" s="36"/>
    </row>
    <row r="8" spans="1:5">
      <c r="A8" s="10" t="s">
        <v>127</v>
      </c>
      <c r="B8" s="10">
        <v>82</v>
      </c>
      <c r="C8" s="10">
        <v>96</v>
      </c>
      <c r="D8" s="10">
        <v>95</v>
      </c>
      <c r="E8" s="36"/>
    </row>
    <row r="9" spans="1:5">
      <c r="A9" s="10" t="s">
        <v>128</v>
      </c>
      <c r="B9" s="10">
        <v>95</v>
      </c>
      <c r="C9" s="10">
        <v>85</v>
      </c>
      <c r="D9" s="10">
        <v>75</v>
      </c>
      <c r="E9" s="36"/>
    </row>
    <row r="10" spans="1:5">
      <c r="A10" s="10" t="s">
        <v>129</v>
      </c>
      <c r="B10" s="10">
        <v>45</v>
      </c>
      <c r="C10" s="10">
        <v>89</v>
      </c>
      <c r="D10" s="10"/>
      <c r="E10" s="36"/>
    </row>
    <row r="11" spans="1:5">
      <c r="A11" s="10" t="s">
        <v>130</v>
      </c>
      <c r="B11" s="10">
        <v>75</v>
      </c>
      <c r="C11" s="10">
        <v>65</v>
      </c>
      <c r="D11" s="10">
        <v>84</v>
      </c>
      <c r="E11" s="36"/>
    </row>
    <row r="12" spans="1:5">
      <c r="A12" s="21" t="s">
        <v>131</v>
      </c>
      <c r="B12" s="21">
        <v>52</v>
      </c>
      <c r="C12" s="21">
        <v>45</v>
      </c>
      <c r="D12" s="21">
        <v>78</v>
      </c>
      <c r="E12" s="36"/>
    </row>
    <row r="13" spans="1:5">
      <c r="A13" s="10" t="s">
        <v>132</v>
      </c>
      <c r="B13" s="10">
        <v>45</v>
      </c>
      <c r="C13" s="10">
        <v>45</v>
      </c>
      <c r="D13" s="10"/>
      <c r="E13" s="36"/>
    </row>
  </sheetData>
  <phoneticPr fontId="2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6.5"/>
  <cols>
    <col min="1" max="16384" width="8.88671875" style="19"/>
  </cols>
  <sheetData>
    <row r="1" spans="1:5">
      <c r="A1" s="19" t="s">
        <v>119</v>
      </c>
    </row>
    <row r="2" spans="1:5">
      <c r="A2" s="10" t="s">
        <v>29</v>
      </c>
      <c r="B2" s="10" t="s">
        <v>120</v>
      </c>
      <c r="C2" s="10" t="s">
        <v>59</v>
      </c>
      <c r="D2" s="10" t="s">
        <v>60</v>
      </c>
      <c r="E2" s="6" t="s">
        <v>121</v>
      </c>
    </row>
    <row r="3" spans="1:5">
      <c r="A3" s="10" t="s">
        <v>122</v>
      </c>
      <c r="B3" s="10">
        <v>78</v>
      </c>
      <c r="C3" s="10">
        <v>85</v>
      </c>
      <c r="D3" s="10">
        <v>76</v>
      </c>
      <c r="E3" s="36" t="str">
        <f>IF(COUNT(B3:D3)=3,"이수완료","재수강")</f>
        <v>이수완료</v>
      </c>
    </row>
    <row r="4" spans="1:5">
      <c r="A4" s="10" t="s">
        <v>123</v>
      </c>
      <c r="B4" s="10">
        <v>85</v>
      </c>
      <c r="C4" s="10">
        <v>85</v>
      </c>
      <c r="D4" s="10">
        <v>54</v>
      </c>
      <c r="E4" s="36" t="str">
        <f t="shared" ref="E4:E13" si="0">IF(COUNT(B4:D4)=3,"이수완료","재수강")</f>
        <v>이수완료</v>
      </c>
    </row>
    <row r="5" spans="1:5">
      <c r="A5" s="10" t="s">
        <v>124</v>
      </c>
      <c r="B5" s="10">
        <v>89</v>
      </c>
      <c r="C5" s="10"/>
      <c r="D5" s="10">
        <v>84</v>
      </c>
      <c r="E5" s="36" t="str">
        <f t="shared" si="0"/>
        <v>재수강</v>
      </c>
    </row>
    <row r="6" spans="1:5">
      <c r="A6" s="10" t="s">
        <v>125</v>
      </c>
      <c r="B6" s="10">
        <v>85</v>
      </c>
      <c r="C6" s="10">
        <v>78</v>
      </c>
      <c r="D6" s="10">
        <v>87</v>
      </c>
      <c r="E6" s="36" t="str">
        <f t="shared" si="0"/>
        <v>이수완료</v>
      </c>
    </row>
    <row r="7" spans="1:5">
      <c r="A7" s="10" t="s">
        <v>126</v>
      </c>
      <c r="B7" s="10"/>
      <c r="C7" s="10">
        <v>85</v>
      </c>
      <c r="D7" s="10">
        <v>65</v>
      </c>
      <c r="E7" s="36" t="str">
        <f t="shared" si="0"/>
        <v>재수강</v>
      </c>
    </row>
    <row r="8" spans="1:5">
      <c r="A8" s="10" t="s">
        <v>127</v>
      </c>
      <c r="B8" s="10">
        <v>82</v>
      </c>
      <c r="C8" s="10">
        <v>96</v>
      </c>
      <c r="D8" s="10">
        <v>95</v>
      </c>
      <c r="E8" s="36" t="str">
        <f t="shared" si="0"/>
        <v>이수완료</v>
      </c>
    </row>
    <row r="9" spans="1:5">
      <c r="A9" s="10" t="s">
        <v>128</v>
      </c>
      <c r="B9" s="10">
        <v>95</v>
      </c>
      <c r="C9" s="10">
        <v>85</v>
      </c>
      <c r="D9" s="10">
        <v>75</v>
      </c>
      <c r="E9" s="36" t="str">
        <f t="shared" si="0"/>
        <v>이수완료</v>
      </c>
    </row>
    <row r="10" spans="1:5">
      <c r="A10" s="10" t="s">
        <v>129</v>
      </c>
      <c r="B10" s="10">
        <v>45</v>
      </c>
      <c r="C10" s="10">
        <v>89</v>
      </c>
      <c r="D10" s="10"/>
      <c r="E10" s="36" t="str">
        <f t="shared" si="0"/>
        <v>재수강</v>
      </c>
    </row>
    <row r="11" spans="1:5">
      <c r="A11" s="10" t="s">
        <v>130</v>
      </c>
      <c r="B11" s="10">
        <v>75</v>
      </c>
      <c r="C11" s="10">
        <v>65</v>
      </c>
      <c r="D11" s="10">
        <v>84</v>
      </c>
      <c r="E11" s="36" t="str">
        <f t="shared" si="0"/>
        <v>이수완료</v>
      </c>
    </row>
    <row r="12" spans="1:5">
      <c r="A12" s="21" t="s">
        <v>131</v>
      </c>
      <c r="B12" s="21">
        <v>52</v>
      </c>
      <c r="C12" s="21">
        <v>45</v>
      </c>
      <c r="D12" s="21">
        <v>78</v>
      </c>
      <c r="E12" s="36" t="str">
        <f t="shared" si="0"/>
        <v>이수완료</v>
      </c>
    </row>
    <row r="13" spans="1:5">
      <c r="A13" s="10" t="s">
        <v>132</v>
      </c>
      <c r="B13" s="10">
        <v>45</v>
      </c>
      <c r="C13" s="10">
        <v>45</v>
      </c>
      <c r="D13" s="10"/>
      <c r="E13" s="36" t="str">
        <f t="shared" si="0"/>
        <v>재수강</v>
      </c>
    </row>
  </sheetData>
  <phoneticPr fontId="2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6.5"/>
  <cols>
    <col min="1" max="4" width="10.88671875" style="11" customWidth="1"/>
    <col min="5" max="16384" width="8.88671875" style="11"/>
  </cols>
  <sheetData>
    <row r="1" spans="1:4">
      <c r="A1" s="11" t="s">
        <v>103</v>
      </c>
    </row>
    <row r="2" spans="1:4">
      <c r="C2" s="33" t="s">
        <v>104</v>
      </c>
      <c r="D2" s="33"/>
    </row>
    <row r="3" spans="1:4">
      <c r="A3" s="5" t="s">
        <v>29</v>
      </c>
      <c r="B3" s="5" t="s">
        <v>105</v>
      </c>
      <c r="C3" s="5" t="s">
        <v>106</v>
      </c>
      <c r="D3" s="5" t="s">
        <v>107</v>
      </c>
    </row>
    <row r="4" spans="1:4">
      <c r="A4" s="1" t="s">
        <v>108</v>
      </c>
      <c r="B4" s="1"/>
      <c r="C4" s="1" t="s">
        <v>109</v>
      </c>
      <c r="D4" s="1" t="s">
        <v>109</v>
      </c>
    </row>
    <row r="5" spans="1:4">
      <c r="A5" s="1" t="s">
        <v>110</v>
      </c>
      <c r="B5" s="1"/>
      <c r="C5" s="1"/>
      <c r="D5" s="1"/>
    </row>
    <row r="6" spans="1:4">
      <c r="A6" s="1" t="s">
        <v>111</v>
      </c>
      <c r="B6" s="1" t="s">
        <v>109</v>
      </c>
      <c r="C6" s="1"/>
      <c r="D6" s="1"/>
    </row>
    <row r="7" spans="1:4">
      <c r="A7" s="1" t="s">
        <v>112</v>
      </c>
      <c r="B7" s="1"/>
      <c r="C7" s="1"/>
      <c r="D7" s="1" t="s">
        <v>109</v>
      </c>
    </row>
    <row r="8" spans="1:4">
      <c r="A8" s="1" t="s">
        <v>113</v>
      </c>
      <c r="B8" s="1" t="s">
        <v>109</v>
      </c>
      <c r="C8" s="1"/>
      <c r="D8" s="1"/>
    </row>
    <row r="9" spans="1:4">
      <c r="A9" s="1" t="s">
        <v>114</v>
      </c>
      <c r="B9" s="5"/>
      <c r="C9" s="5"/>
      <c r="D9" s="1"/>
    </row>
    <row r="10" spans="1:4">
      <c r="A10" s="1" t="s">
        <v>115</v>
      </c>
      <c r="B10" s="1"/>
      <c r="C10" s="5" t="s">
        <v>109</v>
      </c>
      <c r="D10" s="1" t="s">
        <v>109</v>
      </c>
    </row>
    <row r="11" spans="1:4">
      <c r="A11" s="1" t="s">
        <v>116</v>
      </c>
      <c r="B11" s="5"/>
      <c r="C11" s="5"/>
      <c r="D11" s="1"/>
    </row>
    <row r="12" spans="1:4">
      <c r="A12" s="1" t="s">
        <v>117</v>
      </c>
      <c r="B12" s="5" t="s">
        <v>109</v>
      </c>
      <c r="C12" s="5" t="s">
        <v>109</v>
      </c>
      <c r="D12" s="1" t="s">
        <v>109</v>
      </c>
    </row>
    <row r="14" spans="1:4">
      <c r="A14" s="34" t="s">
        <v>118</v>
      </c>
      <c r="B14" s="35"/>
      <c r="C14" s="1"/>
    </row>
  </sheetData>
  <mergeCells count="2">
    <mergeCell ref="C2:D2"/>
    <mergeCell ref="A14:B14"/>
  </mergeCells>
  <phoneticPr fontId="2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6.5"/>
  <cols>
    <col min="1" max="4" width="10.88671875" style="11" customWidth="1"/>
    <col min="5" max="16384" width="8.88671875" style="11"/>
  </cols>
  <sheetData>
    <row r="1" spans="1:4">
      <c r="A1" s="11" t="s">
        <v>103</v>
      </c>
    </row>
    <row r="2" spans="1:4">
      <c r="C2" s="33" t="s">
        <v>104</v>
      </c>
      <c r="D2" s="33"/>
    </row>
    <row r="3" spans="1:4">
      <c r="A3" s="5" t="s">
        <v>29</v>
      </c>
      <c r="B3" s="5" t="s">
        <v>105</v>
      </c>
      <c r="C3" s="5" t="s">
        <v>106</v>
      </c>
      <c r="D3" s="5" t="s">
        <v>107</v>
      </c>
    </row>
    <row r="4" spans="1:4">
      <c r="A4" s="1" t="s">
        <v>108</v>
      </c>
      <c r="B4" s="1"/>
      <c r="C4" s="1" t="s">
        <v>109</v>
      </c>
      <c r="D4" s="1" t="s">
        <v>109</v>
      </c>
    </row>
    <row r="5" spans="1:4">
      <c r="A5" s="1" t="s">
        <v>110</v>
      </c>
      <c r="B5" s="1"/>
      <c r="C5" s="1"/>
      <c r="D5" s="1"/>
    </row>
    <row r="6" spans="1:4">
      <c r="A6" s="1" t="s">
        <v>111</v>
      </c>
      <c r="B6" s="1" t="s">
        <v>109</v>
      </c>
      <c r="C6" s="1"/>
      <c r="D6" s="1"/>
    </row>
    <row r="7" spans="1:4">
      <c r="A7" s="1" t="s">
        <v>112</v>
      </c>
      <c r="B7" s="1"/>
      <c r="C7" s="1"/>
      <c r="D7" s="1" t="s">
        <v>109</v>
      </c>
    </row>
    <row r="8" spans="1:4">
      <c r="A8" s="1" t="s">
        <v>113</v>
      </c>
      <c r="B8" s="1" t="s">
        <v>109</v>
      </c>
      <c r="C8" s="1"/>
      <c r="D8" s="1"/>
    </row>
    <row r="9" spans="1:4">
      <c r="A9" s="1" t="s">
        <v>114</v>
      </c>
      <c r="B9" s="5"/>
      <c r="C9" s="5"/>
      <c r="D9" s="1"/>
    </row>
    <row r="10" spans="1:4">
      <c r="A10" s="1" t="s">
        <v>115</v>
      </c>
      <c r="B10" s="1"/>
      <c r="C10" s="5" t="s">
        <v>109</v>
      </c>
      <c r="D10" s="1" t="s">
        <v>109</v>
      </c>
    </row>
    <row r="11" spans="1:4">
      <c r="A11" s="1" t="s">
        <v>116</v>
      </c>
      <c r="B11" s="5"/>
      <c r="C11" s="5"/>
      <c r="D11" s="1"/>
    </row>
    <row r="12" spans="1:4">
      <c r="A12" s="1" t="s">
        <v>117</v>
      </c>
      <c r="B12" s="5" t="s">
        <v>109</v>
      </c>
      <c r="C12" s="5" t="s">
        <v>109</v>
      </c>
      <c r="D12" s="1" t="s">
        <v>109</v>
      </c>
    </row>
    <row r="14" spans="1:4">
      <c r="A14" s="34" t="s">
        <v>118</v>
      </c>
      <c r="B14" s="35"/>
      <c r="C14" s="1" t="str">
        <f>COUNTA(B4:D12)&amp;"회"</f>
        <v>10회</v>
      </c>
    </row>
  </sheetData>
  <mergeCells count="2">
    <mergeCell ref="C2:D2"/>
    <mergeCell ref="A14:B14"/>
  </mergeCells>
  <phoneticPr fontId="2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6.5"/>
  <cols>
    <col min="1" max="16384" width="8.88671875" style="11"/>
  </cols>
  <sheetData>
    <row r="1" spans="1:4">
      <c r="A1" s="2"/>
      <c r="B1" s="23"/>
      <c r="C1" s="31" t="s">
        <v>3</v>
      </c>
      <c r="D1" s="32"/>
    </row>
    <row r="2" spans="1:4">
      <c r="A2" s="1" t="s">
        <v>29</v>
      </c>
      <c r="B2" s="1" t="s">
        <v>90</v>
      </c>
      <c r="C2" s="1" t="s">
        <v>91</v>
      </c>
      <c r="D2" s="1" t="s">
        <v>92</v>
      </c>
    </row>
    <row r="3" spans="1:4">
      <c r="A3" s="1" t="s">
        <v>93</v>
      </c>
      <c r="B3" s="1" t="s">
        <v>94</v>
      </c>
      <c r="C3" s="1"/>
      <c r="D3" s="1" t="s">
        <v>94</v>
      </c>
    </row>
    <row r="4" spans="1:4">
      <c r="A4" s="1" t="s">
        <v>95</v>
      </c>
      <c r="B4" s="1"/>
      <c r="C4" s="1" t="s">
        <v>94</v>
      </c>
      <c r="D4" s="1"/>
    </row>
    <row r="5" spans="1:4">
      <c r="A5" s="1" t="s">
        <v>96</v>
      </c>
      <c r="B5" s="1" t="s">
        <v>94</v>
      </c>
      <c r="C5" s="1"/>
      <c r="D5" s="1" t="s">
        <v>94</v>
      </c>
    </row>
    <row r="6" spans="1:4">
      <c r="A6" s="1" t="s">
        <v>97</v>
      </c>
      <c r="B6" s="1" t="s">
        <v>94</v>
      </c>
      <c r="C6" s="1" t="s">
        <v>94</v>
      </c>
      <c r="D6" s="1"/>
    </row>
    <row r="7" spans="1:4">
      <c r="A7" s="1" t="s">
        <v>98</v>
      </c>
      <c r="B7" s="1"/>
      <c r="C7" s="1"/>
      <c r="D7" s="1" t="s">
        <v>94</v>
      </c>
    </row>
    <row r="8" spans="1:4">
      <c r="A8" s="5" t="s">
        <v>99</v>
      </c>
      <c r="B8" s="1" t="s">
        <v>94</v>
      </c>
      <c r="C8" s="1" t="s">
        <v>94</v>
      </c>
      <c r="D8" s="1" t="s">
        <v>94</v>
      </c>
    </row>
    <row r="9" spans="1:4">
      <c r="A9" s="5" t="s">
        <v>100</v>
      </c>
      <c r="B9" s="1"/>
      <c r="C9" s="1" t="s">
        <v>94</v>
      </c>
      <c r="D9" s="1" t="s">
        <v>94</v>
      </c>
    </row>
    <row r="10" spans="1:4">
      <c r="A10" s="5" t="s">
        <v>101</v>
      </c>
      <c r="B10" s="1" t="s">
        <v>94</v>
      </c>
      <c r="C10" s="1"/>
      <c r="D10" s="1" t="s">
        <v>94</v>
      </c>
    </row>
    <row r="11" spans="1:4">
      <c r="A11" s="7" t="s">
        <v>102</v>
      </c>
      <c r="B11" s="1"/>
      <c r="C11" s="1"/>
      <c r="D11" s="1"/>
    </row>
  </sheetData>
  <phoneticPr fontId="2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6.5"/>
  <cols>
    <col min="1" max="16384" width="8.88671875" style="11"/>
  </cols>
  <sheetData>
    <row r="1" spans="1:4">
      <c r="A1" s="2"/>
      <c r="B1" s="23"/>
      <c r="C1" s="31" t="s">
        <v>3</v>
      </c>
      <c r="D1" s="32"/>
    </row>
    <row r="2" spans="1:4">
      <c r="A2" s="1" t="s">
        <v>29</v>
      </c>
      <c r="B2" s="1" t="s">
        <v>90</v>
      </c>
      <c r="C2" s="1" t="s">
        <v>91</v>
      </c>
      <c r="D2" s="1" t="s">
        <v>92</v>
      </c>
    </row>
    <row r="3" spans="1:4">
      <c r="A3" s="1" t="s">
        <v>93</v>
      </c>
      <c r="B3" s="1" t="s">
        <v>94</v>
      </c>
      <c r="C3" s="1"/>
      <c r="D3" s="1" t="s">
        <v>94</v>
      </c>
    </row>
    <row r="4" spans="1:4">
      <c r="A4" s="1" t="s">
        <v>95</v>
      </c>
      <c r="B4" s="1"/>
      <c r="C4" s="1" t="s">
        <v>94</v>
      </c>
      <c r="D4" s="1"/>
    </row>
    <row r="5" spans="1:4">
      <c r="A5" s="1" t="s">
        <v>96</v>
      </c>
      <c r="B5" s="1" t="s">
        <v>94</v>
      </c>
      <c r="C5" s="1"/>
      <c r="D5" s="1" t="s">
        <v>94</v>
      </c>
    </row>
    <row r="6" spans="1:4">
      <c r="A6" s="1" t="s">
        <v>97</v>
      </c>
      <c r="B6" s="1" t="s">
        <v>94</v>
      </c>
      <c r="C6" s="1" t="s">
        <v>94</v>
      </c>
      <c r="D6" s="1"/>
    </row>
    <row r="7" spans="1:4">
      <c r="A7" s="1" t="s">
        <v>98</v>
      </c>
      <c r="B7" s="1"/>
      <c r="C7" s="1"/>
      <c r="D7" s="1" t="s">
        <v>94</v>
      </c>
    </row>
    <row r="8" spans="1:4">
      <c r="A8" s="5" t="s">
        <v>99</v>
      </c>
      <c r="B8" s="1" t="s">
        <v>94</v>
      </c>
      <c r="C8" s="1" t="s">
        <v>94</v>
      </c>
      <c r="D8" s="1" t="s">
        <v>94</v>
      </c>
    </row>
    <row r="9" spans="1:4">
      <c r="A9" s="5" t="s">
        <v>100</v>
      </c>
      <c r="B9" s="1"/>
      <c r="C9" s="1" t="s">
        <v>94</v>
      </c>
      <c r="D9" s="1" t="s">
        <v>94</v>
      </c>
    </row>
    <row r="10" spans="1:4">
      <c r="A10" s="5" t="s">
        <v>101</v>
      </c>
      <c r="B10" s="1" t="s">
        <v>94</v>
      </c>
      <c r="C10" s="1"/>
      <c r="D10" s="1" t="s">
        <v>94</v>
      </c>
    </row>
    <row r="11" spans="1:4">
      <c r="A11" s="7" t="s">
        <v>102</v>
      </c>
      <c r="B11" s="1">
        <f>COUNTBLANK(B3:B10)</f>
        <v>3</v>
      </c>
      <c r="C11" s="1">
        <f>COUNTBLANK(C3:C10)</f>
        <v>4</v>
      </c>
      <c r="D11" s="1">
        <f>COUNTBLANK(D3:D10)</f>
        <v>2</v>
      </c>
    </row>
  </sheetData>
  <phoneticPr fontId="2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6.5"/>
  <cols>
    <col min="1" max="1" width="8.88671875" style="11"/>
    <col min="2" max="2" width="13.88671875" style="11" bestFit="1" customWidth="1"/>
    <col min="3" max="16384" width="8.88671875" style="11"/>
  </cols>
  <sheetData>
    <row r="1" spans="1:5">
      <c r="A1" s="2"/>
      <c r="B1" s="14" t="s">
        <v>28</v>
      </c>
    </row>
    <row r="2" spans="1:5">
      <c r="A2" s="1" t="s">
        <v>29</v>
      </c>
      <c r="B2" s="1" t="s">
        <v>30</v>
      </c>
      <c r="C2" s="1" t="s">
        <v>31</v>
      </c>
    </row>
    <row r="3" spans="1:5">
      <c r="A3" s="1" t="s">
        <v>32</v>
      </c>
      <c r="B3" s="16">
        <v>34491</v>
      </c>
      <c r="C3" s="1">
        <v>73</v>
      </c>
    </row>
    <row r="4" spans="1:5">
      <c r="A4" s="1" t="s">
        <v>33</v>
      </c>
      <c r="B4" s="16">
        <v>35521</v>
      </c>
      <c r="C4" s="1">
        <v>68</v>
      </c>
      <c r="D4" s="17" t="s">
        <v>89</v>
      </c>
      <c r="E4" s="17"/>
    </row>
    <row r="5" spans="1:5">
      <c r="A5" s="1" t="s">
        <v>35</v>
      </c>
      <c r="B5" s="16">
        <v>36286</v>
      </c>
      <c r="C5" s="1">
        <v>98</v>
      </c>
      <c r="D5" s="3"/>
      <c r="E5" s="3"/>
    </row>
    <row r="6" spans="1:5">
      <c r="A6" s="1" t="s">
        <v>36</v>
      </c>
      <c r="B6" s="16">
        <v>35004</v>
      </c>
      <c r="C6" s="1">
        <v>65</v>
      </c>
    </row>
    <row r="7" spans="1:5">
      <c r="A7" s="1" t="s">
        <v>37</v>
      </c>
      <c r="B7" s="16">
        <v>35796</v>
      </c>
      <c r="C7" s="1">
        <v>69</v>
      </c>
    </row>
    <row r="8" spans="1:5">
      <c r="A8" s="1" t="s">
        <v>38</v>
      </c>
      <c r="B8" s="16">
        <v>35956</v>
      </c>
      <c r="C8" s="1">
        <v>80</v>
      </c>
    </row>
    <row r="9" spans="1:5">
      <c r="A9" s="1" t="s">
        <v>39</v>
      </c>
      <c r="B9" s="16">
        <v>35684</v>
      </c>
      <c r="C9" s="1">
        <v>86</v>
      </c>
    </row>
    <row r="10" spans="1:5">
      <c r="A10" s="1" t="s">
        <v>40</v>
      </c>
      <c r="B10" s="16">
        <v>35226</v>
      </c>
      <c r="C10" s="1">
        <v>70</v>
      </c>
    </row>
    <row r="11" spans="1:5">
      <c r="A11" s="5" t="s">
        <v>41</v>
      </c>
      <c r="B11" s="16">
        <v>35921</v>
      </c>
      <c r="C11" s="5">
        <v>68</v>
      </c>
    </row>
  </sheetData>
  <mergeCells count="2">
    <mergeCell ref="D4:E4"/>
    <mergeCell ref="D5:E5"/>
  </mergeCells>
  <phoneticPr fontId="2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6.5"/>
  <cols>
    <col min="1" max="1" width="8.88671875" style="11"/>
    <col min="2" max="2" width="13.88671875" style="11" bestFit="1" customWidth="1"/>
    <col min="3" max="16384" width="8.88671875" style="11"/>
  </cols>
  <sheetData>
    <row r="1" spans="1:5">
      <c r="A1" s="2"/>
      <c r="B1" s="14" t="s">
        <v>28</v>
      </c>
    </row>
    <row r="2" spans="1:5">
      <c r="A2" s="1" t="s">
        <v>29</v>
      </c>
      <c r="B2" s="1" t="s">
        <v>30</v>
      </c>
      <c r="C2" s="1" t="s">
        <v>31</v>
      </c>
    </row>
    <row r="3" spans="1:5">
      <c r="A3" s="1" t="s">
        <v>32</v>
      </c>
      <c r="B3" s="16">
        <v>34491</v>
      </c>
      <c r="C3" s="1">
        <v>73</v>
      </c>
    </row>
    <row r="4" spans="1:5">
      <c r="A4" s="1" t="s">
        <v>33</v>
      </c>
      <c r="B4" s="16">
        <v>35521</v>
      </c>
      <c r="C4" s="1">
        <v>68</v>
      </c>
      <c r="D4" s="17" t="s">
        <v>89</v>
      </c>
      <c r="E4" s="17"/>
    </row>
    <row r="5" spans="1:5">
      <c r="A5" s="1" t="s">
        <v>35</v>
      </c>
      <c r="B5" s="16">
        <v>36286</v>
      </c>
      <c r="C5" s="1">
        <v>98</v>
      </c>
      <c r="D5" s="3">
        <f>COUNTIF(C3:C11,"&lt;80")-COUNTIF(C3:C11,"&lt;70")</f>
        <v>2</v>
      </c>
      <c r="E5" s="3"/>
    </row>
    <row r="6" spans="1:5">
      <c r="A6" s="1" t="s">
        <v>36</v>
      </c>
      <c r="B6" s="16">
        <v>35004</v>
      </c>
      <c r="C6" s="1">
        <v>65</v>
      </c>
    </row>
    <row r="7" spans="1:5">
      <c r="A7" s="1" t="s">
        <v>37</v>
      </c>
      <c r="B7" s="16">
        <v>35796</v>
      </c>
      <c r="C7" s="1">
        <v>69</v>
      </c>
    </row>
    <row r="8" spans="1:5">
      <c r="A8" s="1" t="s">
        <v>38</v>
      </c>
      <c r="B8" s="16">
        <v>35956</v>
      </c>
      <c r="C8" s="1">
        <v>80</v>
      </c>
    </row>
    <row r="9" spans="1:5">
      <c r="A9" s="1" t="s">
        <v>39</v>
      </c>
      <c r="B9" s="16">
        <v>35684</v>
      </c>
      <c r="C9" s="1">
        <v>86</v>
      </c>
    </row>
    <row r="10" spans="1:5">
      <c r="A10" s="1" t="s">
        <v>40</v>
      </c>
      <c r="B10" s="16">
        <v>35226</v>
      </c>
      <c r="C10" s="1">
        <v>70</v>
      </c>
    </row>
    <row r="11" spans="1:5">
      <c r="A11" s="5" t="s">
        <v>41</v>
      </c>
      <c r="B11" s="16">
        <v>35921</v>
      </c>
      <c r="C11" s="5">
        <v>68</v>
      </c>
    </row>
  </sheetData>
  <mergeCells count="2">
    <mergeCell ref="D4:E4"/>
    <mergeCell ref="D5:E5"/>
  </mergeCells>
  <phoneticPr fontId="2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6.5"/>
  <cols>
    <col min="1" max="1" width="8.88671875" style="19"/>
    <col min="2" max="2" width="9.88671875" style="19" bestFit="1" customWidth="1"/>
    <col min="3" max="3" width="11.6640625" style="19" bestFit="1" customWidth="1"/>
    <col min="4" max="7" width="8.88671875" style="19"/>
    <col min="8" max="8" width="11.44140625" style="19" bestFit="1" customWidth="1"/>
    <col min="9" max="16384" width="8.88671875" style="19"/>
  </cols>
  <sheetData>
    <row r="1" spans="1:5">
      <c r="A1" s="19" t="s">
        <v>75</v>
      </c>
    </row>
    <row r="2" spans="1:5">
      <c r="A2" s="10" t="s">
        <v>29</v>
      </c>
      <c r="B2" s="10" t="s">
        <v>76</v>
      </c>
      <c r="C2" s="10" t="s">
        <v>77</v>
      </c>
      <c r="D2" s="10" t="s">
        <v>78</v>
      </c>
      <c r="E2" s="6" t="s">
        <v>79</v>
      </c>
    </row>
    <row r="3" spans="1:5">
      <c r="A3" s="10" t="s">
        <v>80</v>
      </c>
      <c r="B3" s="10">
        <v>45</v>
      </c>
      <c r="C3" s="10">
        <v>78</v>
      </c>
      <c r="D3" s="10">
        <v>90</v>
      </c>
      <c r="E3" s="10"/>
    </row>
    <row r="4" spans="1:5">
      <c r="A4" s="10" t="s">
        <v>81</v>
      </c>
      <c r="B4" s="10">
        <v>87</v>
      </c>
      <c r="C4" s="10">
        <v>20</v>
      </c>
      <c r="D4" s="10">
        <v>90</v>
      </c>
      <c r="E4" s="10"/>
    </row>
    <row r="5" spans="1:5">
      <c r="A5" s="10" t="s">
        <v>82</v>
      </c>
      <c r="B5" s="10">
        <v>98</v>
      </c>
      <c r="C5" s="10">
        <v>89</v>
      </c>
      <c r="D5" s="10">
        <v>90</v>
      </c>
      <c r="E5" s="10"/>
    </row>
    <row r="6" spans="1:5">
      <c r="A6" s="10" t="s">
        <v>83</v>
      </c>
      <c r="B6" s="10">
        <v>39</v>
      </c>
      <c r="C6" s="10">
        <v>89</v>
      </c>
      <c r="D6" s="10">
        <v>65</v>
      </c>
      <c r="E6" s="10"/>
    </row>
    <row r="7" spans="1:5">
      <c r="A7" s="10" t="s">
        <v>84</v>
      </c>
      <c r="B7" s="10">
        <v>78</v>
      </c>
      <c r="C7" s="10">
        <v>90</v>
      </c>
      <c r="D7" s="10">
        <v>34</v>
      </c>
      <c r="E7" s="10"/>
    </row>
    <row r="8" spans="1:5">
      <c r="A8" s="10" t="s">
        <v>85</v>
      </c>
      <c r="B8" s="10">
        <v>70</v>
      </c>
      <c r="C8" s="10">
        <v>90</v>
      </c>
      <c r="D8" s="10">
        <v>100</v>
      </c>
      <c r="E8" s="10"/>
    </row>
    <row r="9" spans="1:5">
      <c r="A9" s="10" t="s">
        <v>86</v>
      </c>
      <c r="B9" s="10">
        <v>80</v>
      </c>
      <c r="C9" s="10">
        <v>70</v>
      </c>
      <c r="D9" s="10">
        <v>90</v>
      </c>
      <c r="E9" s="10"/>
    </row>
    <row r="10" spans="1:5">
      <c r="A10" s="10" t="s">
        <v>87</v>
      </c>
      <c r="B10" s="10">
        <v>76</v>
      </c>
      <c r="C10" s="10">
        <v>70</v>
      </c>
      <c r="D10" s="10">
        <v>49</v>
      </c>
      <c r="E10" s="10"/>
    </row>
    <row r="11" spans="1:5">
      <c r="A11" s="10" t="s">
        <v>88</v>
      </c>
      <c r="B11" s="10">
        <v>70</v>
      </c>
      <c r="C11" s="10">
        <v>45</v>
      </c>
      <c r="D11" s="10">
        <v>67</v>
      </c>
      <c r="E11" s="10"/>
    </row>
    <row r="31" spans="8:8">
      <c r="H31" s="29"/>
    </row>
    <row r="35" spans="8:8">
      <c r="H35" s="30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6.5"/>
  <cols>
    <col min="1" max="1" width="8.88671875" style="19"/>
    <col min="2" max="2" width="9.88671875" style="19" bestFit="1" customWidth="1"/>
    <col min="3" max="3" width="11.6640625" style="19" bestFit="1" customWidth="1"/>
    <col min="4" max="16384" width="8.88671875" style="19"/>
  </cols>
  <sheetData>
    <row r="1" spans="1:5">
      <c r="A1" s="19" t="s">
        <v>75</v>
      </c>
    </row>
    <row r="2" spans="1:5">
      <c r="A2" s="10" t="s">
        <v>29</v>
      </c>
      <c r="B2" s="10" t="s">
        <v>76</v>
      </c>
      <c r="C2" s="10" t="s">
        <v>77</v>
      </c>
      <c r="D2" s="10" t="s">
        <v>78</v>
      </c>
      <c r="E2" s="6" t="s">
        <v>79</v>
      </c>
    </row>
    <row r="3" spans="1:5">
      <c r="A3" s="10" t="s">
        <v>80</v>
      </c>
      <c r="B3" s="10">
        <v>45</v>
      </c>
      <c r="C3" s="10">
        <v>78</v>
      </c>
      <c r="D3" s="10">
        <v>90</v>
      </c>
      <c r="E3" s="10" t="str">
        <f>IF(COUNTIF(B3:D3,"&lt;40")&gt;=1,"탈락","본선출전")</f>
        <v>본선출전</v>
      </c>
    </row>
    <row r="4" spans="1:5">
      <c r="A4" s="10" t="s">
        <v>81</v>
      </c>
      <c r="B4" s="10">
        <v>87</v>
      </c>
      <c r="C4" s="10">
        <v>20</v>
      </c>
      <c r="D4" s="10">
        <v>90</v>
      </c>
      <c r="E4" s="10" t="str">
        <f t="shared" ref="E4:E11" si="0">IF(COUNTIF(B4:D4,"&lt;40")&gt;=1,"탈락","본선출전")</f>
        <v>탈락</v>
      </c>
    </row>
    <row r="5" spans="1:5">
      <c r="A5" s="10" t="s">
        <v>82</v>
      </c>
      <c r="B5" s="10">
        <v>98</v>
      </c>
      <c r="C5" s="10">
        <v>89</v>
      </c>
      <c r="D5" s="10">
        <v>90</v>
      </c>
      <c r="E5" s="10" t="str">
        <f t="shared" si="0"/>
        <v>본선출전</v>
      </c>
    </row>
    <row r="6" spans="1:5">
      <c r="A6" s="10" t="s">
        <v>83</v>
      </c>
      <c r="B6" s="10">
        <v>39</v>
      </c>
      <c r="C6" s="10">
        <v>89</v>
      </c>
      <c r="D6" s="10">
        <v>65</v>
      </c>
      <c r="E6" s="10" t="str">
        <f t="shared" si="0"/>
        <v>탈락</v>
      </c>
    </row>
    <row r="7" spans="1:5">
      <c r="A7" s="10" t="s">
        <v>84</v>
      </c>
      <c r="B7" s="10">
        <v>78</v>
      </c>
      <c r="C7" s="10">
        <v>90</v>
      </c>
      <c r="D7" s="10">
        <v>34</v>
      </c>
      <c r="E7" s="10" t="str">
        <f t="shared" si="0"/>
        <v>탈락</v>
      </c>
    </row>
    <row r="8" spans="1:5">
      <c r="A8" s="10" t="s">
        <v>85</v>
      </c>
      <c r="B8" s="10">
        <v>70</v>
      </c>
      <c r="C8" s="10">
        <v>90</v>
      </c>
      <c r="D8" s="10">
        <v>100</v>
      </c>
      <c r="E8" s="10" t="str">
        <f t="shared" si="0"/>
        <v>본선출전</v>
      </c>
    </row>
    <row r="9" spans="1:5">
      <c r="A9" s="10" t="s">
        <v>86</v>
      </c>
      <c r="B9" s="10">
        <v>80</v>
      </c>
      <c r="C9" s="10">
        <v>70</v>
      </c>
      <c r="D9" s="10">
        <v>90</v>
      </c>
      <c r="E9" s="10" t="str">
        <f t="shared" si="0"/>
        <v>본선출전</v>
      </c>
    </row>
    <row r="10" spans="1:5">
      <c r="A10" s="10" t="s">
        <v>87</v>
      </c>
      <c r="B10" s="10">
        <v>76</v>
      </c>
      <c r="C10" s="10">
        <v>70</v>
      </c>
      <c r="D10" s="10">
        <v>49</v>
      </c>
      <c r="E10" s="10" t="str">
        <f t="shared" si="0"/>
        <v>본선출전</v>
      </c>
    </row>
    <row r="11" spans="1:5">
      <c r="A11" s="10" t="s">
        <v>88</v>
      </c>
      <c r="B11" s="10">
        <v>70</v>
      </c>
      <c r="C11" s="10">
        <v>45</v>
      </c>
      <c r="D11" s="10">
        <v>67</v>
      </c>
      <c r="E11" s="10" t="str">
        <f t="shared" si="0"/>
        <v>본선출전</v>
      </c>
    </row>
  </sheetData>
  <phoneticPr fontId="2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6.5"/>
  <cols>
    <col min="1" max="16384" width="8.88671875" style="11"/>
  </cols>
  <sheetData>
    <row r="1" spans="1:4">
      <c r="A1" s="2"/>
      <c r="B1" s="23"/>
      <c r="C1" s="24" t="s">
        <v>11</v>
      </c>
      <c r="D1" s="23"/>
    </row>
    <row r="3" spans="1:4">
      <c r="A3" s="5" t="s">
        <v>69</v>
      </c>
      <c r="B3" s="5" t="s">
        <v>70</v>
      </c>
      <c r="C3" s="5" t="s">
        <v>71</v>
      </c>
      <c r="D3" s="5" t="s">
        <v>72</v>
      </c>
    </row>
    <row r="4" spans="1:4">
      <c r="A4" s="1" t="s">
        <v>73</v>
      </c>
      <c r="B4" s="15">
        <v>4</v>
      </c>
      <c r="C4" s="15">
        <v>2</v>
      </c>
      <c r="D4" s="15">
        <v>4</v>
      </c>
    </row>
    <row r="5" spans="1:4">
      <c r="A5" s="1" t="s">
        <v>12</v>
      </c>
      <c r="B5" s="15">
        <v>2</v>
      </c>
      <c r="C5" s="15">
        <v>1</v>
      </c>
      <c r="D5" s="15">
        <v>3</v>
      </c>
    </row>
    <row r="6" spans="1:4">
      <c r="A6" s="1" t="s">
        <v>13</v>
      </c>
      <c r="B6" s="15">
        <v>3</v>
      </c>
      <c r="C6" s="15">
        <v>3</v>
      </c>
      <c r="D6" s="15">
        <v>2</v>
      </c>
    </row>
    <row r="7" spans="1:4">
      <c r="A7" s="1" t="s">
        <v>14</v>
      </c>
      <c r="B7" s="15">
        <v>1</v>
      </c>
      <c r="C7" s="15">
        <v>2</v>
      </c>
      <c r="D7" s="25">
        <v>0</v>
      </c>
    </row>
    <row r="8" spans="1:4">
      <c r="A8" s="1" t="s">
        <v>15</v>
      </c>
      <c r="B8" s="15">
        <v>3</v>
      </c>
      <c r="C8" s="15">
        <v>3</v>
      </c>
      <c r="D8" s="15">
        <v>1</v>
      </c>
    </row>
    <row r="9" spans="1:4" ht="17.25" thickBot="1"/>
    <row r="10" spans="1:4">
      <c r="D10" s="26" t="s">
        <v>74</v>
      </c>
    </row>
    <row r="11" spans="1:4" ht="17.25" thickBot="1">
      <c r="B11" s="27"/>
      <c r="C11" s="27"/>
      <c r="D11" s="28"/>
    </row>
  </sheetData>
  <phoneticPr fontId="2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6.5"/>
  <cols>
    <col min="1" max="16384" width="8.88671875" style="11"/>
  </cols>
  <sheetData>
    <row r="1" spans="1:4">
      <c r="A1" s="2"/>
      <c r="B1" s="23"/>
      <c r="C1" s="24" t="s">
        <v>11</v>
      </c>
      <c r="D1" s="23"/>
    </row>
    <row r="3" spans="1:4">
      <c r="A3" s="5" t="s">
        <v>69</v>
      </c>
      <c r="B3" s="5" t="s">
        <v>70</v>
      </c>
      <c r="C3" s="5" t="s">
        <v>71</v>
      </c>
      <c r="D3" s="5" t="s">
        <v>72</v>
      </c>
    </row>
    <row r="4" spans="1:4">
      <c r="A4" s="1" t="s">
        <v>73</v>
      </c>
      <c r="B4" s="15">
        <v>4</v>
      </c>
      <c r="C4" s="15">
        <v>2</v>
      </c>
      <c r="D4" s="15">
        <v>4</v>
      </c>
    </row>
    <row r="5" spans="1:4">
      <c r="A5" s="1" t="s">
        <v>12</v>
      </c>
      <c r="B5" s="15">
        <v>2</v>
      </c>
      <c r="C5" s="15">
        <v>1</v>
      </c>
      <c r="D5" s="15">
        <v>3</v>
      </c>
    </row>
    <row r="6" spans="1:4">
      <c r="A6" s="1" t="s">
        <v>13</v>
      </c>
      <c r="B6" s="15">
        <v>3</v>
      </c>
      <c r="C6" s="15">
        <v>3</v>
      </c>
      <c r="D6" s="15">
        <v>2</v>
      </c>
    </row>
    <row r="7" spans="1:4">
      <c r="A7" s="1" t="s">
        <v>14</v>
      </c>
      <c r="B7" s="15">
        <v>1</v>
      </c>
      <c r="C7" s="15">
        <v>2</v>
      </c>
      <c r="D7" s="25">
        <v>0</v>
      </c>
    </row>
    <row r="8" spans="1:4">
      <c r="A8" s="1" t="s">
        <v>15</v>
      </c>
      <c r="B8" s="15">
        <v>3</v>
      </c>
      <c r="C8" s="15">
        <v>3</v>
      </c>
      <c r="D8" s="15">
        <v>1</v>
      </c>
    </row>
    <row r="9" spans="1:4" ht="17.25" thickBot="1"/>
    <row r="10" spans="1:4">
      <c r="D10" s="26" t="s">
        <v>74</v>
      </c>
    </row>
    <row r="11" spans="1:4" ht="17.25" thickBot="1">
      <c r="B11" s="27"/>
      <c r="C11" s="27"/>
      <c r="D11" s="28">
        <f>MODE(B4:D8)</f>
        <v>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6.5"/>
  <cols>
    <col min="1" max="16384" width="8.88671875" style="11"/>
  </cols>
  <sheetData>
    <row r="1" spans="1:4">
      <c r="A1" s="22"/>
      <c r="C1" s="14"/>
    </row>
    <row r="2" spans="1:4">
      <c r="A2" s="1" t="s">
        <v>57</v>
      </c>
      <c r="B2" s="1" t="s">
        <v>58</v>
      </c>
      <c r="C2" s="1" t="s">
        <v>59</v>
      </c>
      <c r="D2" s="1" t="s">
        <v>60</v>
      </c>
    </row>
    <row r="3" spans="1:4">
      <c r="A3" s="1" t="s">
        <v>61</v>
      </c>
      <c r="B3" s="1">
        <v>8</v>
      </c>
      <c r="C3" s="1">
        <v>85</v>
      </c>
      <c r="D3" s="1">
        <v>83</v>
      </c>
    </row>
    <row r="4" spans="1:4">
      <c r="A4" s="1" t="s">
        <v>62</v>
      </c>
      <c r="B4" s="1">
        <v>9</v>
      </c>
      <c r="C4" s="1">
        <v>79</v>
      </c>
      <c r="D4" s="1">
        <v>86</v>
      </c>
    </row>
    <row r="5" spans="1:4">
      <c r="A5" s="1" t="s">
        <v>63</v>
      </c>
      <c r="B5" s="1">
        <v>10</v>
      </c>
      <c r="C5" s="1">
        <v>68</v>
      </c>
      <c r="D5" s="1">
        <v>75</v>
      </c>
    </row>
    <row r="6" spans="1:4">
      <c r="A6" s="1" t="s">
        <v>64</v>
      </c>
      <c r="B6" s="1">
        <v>7</v>
      </c>
      <c r="C6" s="1">
        <v>91</v>
      </c>
      <c r="D6" s="1">
        <v>86</v>
      </c>
    </row>
    <row r="7" spans="1:4">
      <c r="A7" s="1" t="s">
        <v>65</v>
      </c>
      <c r="B7" s="1">
        <v>9</v>
      </c>
      <c r="C7" s="1">
        <v>89</v>
      </c>
      <c r="D7" s="1">
        <v>88</v>
      </c>
    </row>
    <row r="8" spans="1:4">
      <c r="A8" s="1" t="s">
        <v>66</v>
      </c>
      <c r="B8" s="1">
        <v>10</v>
      </c>
      <c r="C8" s="1">
        <v>72</v>
      </c>
      <c r="D8" s="1">
        <v>82</v>
      </c>
    </row>
    <row r="9" spans="1:4">
      <c r="A9" s="1" t="s">
        <v>67</v>
      </c>
      <c r="B9" s="1">
        <v>7</v>
      </c>
      <c r="C9" s="1">
        <v>54</v>
      </c>
      <c r="D9" s="1">
        <v>78</v>
      </c>
    </row>
    <row r="11" spans="1:4">
      <c r="A11" s="5" t="s">
        <v>58</v>
      </c>
      <c r="B11" s="4" t="s">
        <v>59</v>
      </c>
      <c r="C11" s="4" t="s">
        <v>60</v>
      </c>
    </row>
    <row r="12" spans="1:4">
      <c r="A12" s="5" t="s">
        <v>68</v>
      </c>
      <c r="B12" s="1"/>
      <c r="C12" s="1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6.5"/>
  <cols>
    <col min="1" max="16384" width="8.88671875" style="11"/>
  </cols>
  <sheetData>
    <row r="1" spans="1:4">
      <c r="A1" s="22"/>
      <c r="C1" s="14"/>
    </row>
    <row r="2" spans="1:4">
      <c r="A2" s="1" t="s">
        <v>57</v>
      </c>
      <c r="B2" s="1" t="s">
        <v>58</v>
      </c>
      <c r="C2" s="1" t="s">
        <v>59</v>
      </c>
      <c r="D2" s="1" t="s">
        <v>60</v>
      </c>
    </row>
    <row r="3" spans="1:4">
      <c r="A3" s="1" t="s">
        <v>61</v>
      </c>
      <c r="B3" s="1">
        <v>8</v>
      </c>
      <c r="C3" s="1">
        <v>85</v>
      </c>
      <c r="D3" s="1">
        <v>83</v>
      </c>
    </row>
    <row r="4" spans="1:4">
      <c r="A4" s="1" t="s">
        <v>62</v>
      </c>
      <c r="B4" s="1">
        <v>9</v>
      </c>
      <c r="C4" s="1">
        <v>79</v>
      </c>
      <c r="D4" s="1">
        <v>86</v>
      </c>
    </row>
    <row r="5" spans="1:4">
      <c r="A5" s="1" t="s">
        <v>63</v>
      </c>
      <c r="B5" s="1">
        <v>10</v>
      </c>
      <c r="C5" s="1">
        <v>68</v>
      </c>
      <c r="D5" s="1">
        <v>75</v>
      </c>
    </row>
    <row r="6" spans="1:4">
      <c r="A6" s="1" t="s">
        <v>64</v>
      </c>
      <c r="B6" s="1">
        <v>7</v>
      </c>
      <c r="C6" s="1">
        <v>91</v>
      </c>
      <c r="D6" s="1">
        <v>86</v>
      </c>
    </row>
    <row r="7" spans="1:4">
      <c r="A7" s="1" t="s">
        <v>65</v>
      </c>
      <c r="B7" s="1">
        <v>9</v>
      </c>
      <c r="C7" s="1">
        <v>89</v>
      </c>
      <c r="D7" s="1">
        <v>88</v>
      </c>
    </row>
    <row r="8" spans="1:4">
      <c r="A8" s="1" t="s">
        <v>66</v>
      </c>
      <c r="B8" s="1">
        <v>10</v>
      </c>
      <c r="C8" s="1">
        <v>72</v>
      </c>
      <c r="D8" s="1">
        <v>82</v>
      </c>
    </row>
    <row r="9" spans="1:4">
      <c r="A9" s="1" t="s">
        <v>67</v>
      </c>
      <c r="B9" s="1">
        <v>7</v>
      </c>
      <c r="C9" s="1">
        <v>54</v>
      </c>
      <c r="D9" s="1">
        <v>78</v>
      </c>
    </row>
    <row r="11" spans="1:4">
      <c r="A11" s="5" t="s">
        <v>58</v>
      </c>
      <c r="B11" s="4" t="s">
        <v>59</v>
      </c>
      <c r="C11" s="4" t="s">
        <v>60</v>
      </c>
    </row>
    <row r="12" spans="1:4">
      <c r="A12" s="5" t="s">
        <v>68</v>
      </c>
      <c r="B12" s="1">
        <f>AVERAGEIF($B$3:$B$9,$A$12,C3:C9)</f>
        <v>78.599999999999994</v>
      </c>
      <c r="C12" s="1">
        <f>AVERAGEIF($B$3:$B$9,$A$12,D3:D9)</f>
        <v>82.8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6.5"/>
  <cols>
    <col min="1" max="3" width="8.88671875" style="11"/>
    <col min="4" max="4" width="8.77734375" style="11" bestFit="1" customWidth="1"/>
    <col min="5" max="16384" width="8.88671875" style="11"/>
  </cols>
  <sheetData>
    <row r="1" spans="1:4">
      <c r="A1" s="18"/>
      <c r="B1" s="19"/>
      <c r="C1" s="20" t="s">
        <v>42</v>
      </c>
      <c r="D1" s="19"/>
    </row>
    <row r="2" spans="1:4">
      <c r="A2" s="10" t="s">
        <v>29</v>
      </c>
      <c r="B2" s="10" t="s">
        <v>43</v>
      </c>
      <c r="C2" s="10" t="s">
        <v>44</v>
      </c>
      <c r="D2" s="10" t="s">
        <v>45</v>
      </c>
    </row>
    <row r="3" spans="1:4">
      <c r="A3" s="10" t="s">
        <v>46</v>
      </c>
      <c r="B3" s="10" t="s">
        <v>47</v>
      </c>
      <c r="C3" s="10">
        <v>178</v>
      </c>
      <c r="D3" s="10">
        <v>60</v>
      </c>
    </row>
    <row r="4" spans="1:4">
      <c r="A4" s="10" t="s">
        <v>48</v>
      </c>
      <c r="B4" s="10" t="s">
        <v>49</v>
      </c>
      <c r="C4" s="10">
        <v>152</v>
      </c>
      <c r="D4" s="10">
        <v>58</v>
      </c>
    </row>
    <row r="5" spans="1:4">
      <c r="A5" s="10" t="s">
        <v>50</v>
      </c>
      <c r="B5" s="10" t="s">
        <v>47</v>
      </c>
      <c r="C5" s="10">
        <v>169</v>
      </c>
      <c r="D5" s="10">
        <v>62</v>
      </c>
    </row>
    <row r="6" spans="1:4">
      <c r="A6" s="10" t="s">
        <v>51</v>
      </c>
      <c r="B6" s="10" t="s">
        <v>49</v>
      </c>
      <c r="C6" s="10">
        <v>162</v>
      </c>
      <c r="D6" s="10">
        <v>45</v>
      </c>
    </row>
    <row r="7" spans="1:4">
      <c r="A7" s="10" t="s">
        <v>52</v>
      </c>
      <c r="B7" s="10" t="s">
        <v>47</v>
      </c>
      <c r="C7" s="10">
        <v>184</v>
      </c>
      <c r="D7" s="10">
        <v>82</v>
      </c>
    </row>
    <row r="8" spans="1:4">
      <c r="A8" s="10" t="s">
        <v>53</v>
      </c>
      <c r="B8" s="10" t="s">
        <v>49</v>
      </c>
      <c r="C8" s="10">
        <v>175</v>
      </c>
      <c r="D8" s="21">
        <v>68</v>
      </c>
    </row>
    <row r="9" spans="1:4">
      <c r="A9" s="10" t="s">
        <v>54</v>
      </c>
      <c r="B9" s="10" t="s">
        <v>49</v>
      </c>
      <c r="C9" s="10">
        <v>158</v>
      </c>
      <c r="D9" s="10">
        <v>62</v>
      </c>
    </row>
    <row r="11" spans="1:4">
      <c r="B11" s="21" t="s">
        <v>43</v>
      </c>
      <c r="C11" s="1" t="s">
        <v>44</v>
      </c>
      <c r="D11" s="4" t="s">
        <v>55</v>
      </c>
    </row>
    <row r="12" spans="1:4">
      <c r="B12" s="21" t="s">
        <v>47</v>
      </c>
      <c r="C12" s="1" t="s">
        <v>56</v>
      </c>
      <c r="D12" s="1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6.5"/>
  <cols>
    <col min="1" max="3" width="8.88671875" style="11"/>
    <col min="4" max="4" width="8.77734375" style="11" bestFit="1" customWidth="1"/>
    <col min="5" max="16384" width="8.88671875" style="11"/>
  </cols>
  <sheetData>
    <row r="1" spans="1:4">
      <c r="A1" s="18"/>
      <c r="B1" s="19"/>
      <c r="C1" s="20" t="s">
        <v>42</v>
      </c>
      <c r="D1" s="19"/>
    </row>
    <row r="2" spans="1:4">
      <c r="A2" s="10" t="s">
        <v>29</v>
      </c>
      <c r="B2" s="10" t="s">
        <v>43</v>
      </c>
      <c r="C2" s="10" t="s">
        <v>44</v>
      </c>
      <c r="D2" s="10" t="s">
        <v>45</v>
      </c>
    </row>
    <row r="3" spans="1:4">
      <c r="A3" s="10" t="s">
        <v>46</v>
      </c>
      <c r="B3" s="10" t="s">
        <v>47</v>
      </c>
      <c r="C3" s="10">
        <v>178</v>
      </c>
      <c r="D3" s="10">
        <v>60</v>
      </c>
    </row>
    <row r="4" spans="1:4">
      <c r="A4" s="10" t="s">
        <v>48</v>
      </c>
      <c r="B4" s="10" t="s">
        <v>49</v>
      </c>
      <c r="C4" s="10">
        <v>152</v>
      </c>
      <c r="D4" s="10">
        <v>58</v>
      </c>
    </row>
    <row r="5" spans="1:4">
      <c r="A5" s="10" t="s">
        <v>50</v>
      </c>
      <c r="B5" s="10" t="s">
        <v>47</v>
      </c>
      <c r="C5" s="10">
        <v>169</v>
      </c>
      <c r="D5" s="10">
        <v>62</v>
      </c>
    </row>
    <row r="6" spans="1:4">
      <c r="A6" s="10" t="s">
        <v>51</v>
      </c>
      <c r="B6" s="10" t="s">
        <v>49</v>
      </c>
      <c r="C6" s="10">
        <v>162</v>
      </c>
      <c r="D6" s="10">
        <v>45</v>
      </c>
    </row>
    <row r="7" spans="1:4">
      <c r="A7" s="10" t="s">
        <v>52</v>
      </c>
      <c r="B7" s="10" t="s">
        <v>47</v>
      </c>
      <c r="C7" s="10">
        <v>184</v>
      </c>
      <c r="D7" s="10">
        <v>82</v>
      </c>
    </row>
    <row r="8" spans="1:4">
      <c r="A8" s="10" t="s">
        <v>53</v>
      </c>
      <c r="B8" s="10" t="s">
        <v>49</v>
      </c>
      <c r="C8" s="10">
        <v>175</v>
      </c>
      <c r="D8" s="21">
        <v>68</v>
      </c>
    </row>
    <row r="9" spans="1:4">
      <c r="A9" s="10" t="s">
        <v>54</v>
      </c>
      <c r="B9" s="10" t="s">
        <v>49</v>
      </c>
      <c r="C9" s="10">
        <v>158</v>
      </c>
      <c r="D9" s="10">
        <v>62</v>
      </c>
    </row>
    <row r="11" spans="1:4">
      <c r="B11" s="21" t="s">
        <v>43</v>
      </c>
      <c r="C11" s="1" t="s">
        <v>44</v>
      </c>
      <c r="D11" s="4" t="s">
        <v>55</v>
      </c>
    </row>
    <row r="12" spans="1:4">
      <c r="B12" s="21" t="s">
        <v>47</v>
      </c>
      <c r="C12" s="1" t="s">
        <v>56</v>
      </c>
      <c r="D12" s="1">
        <f>AVERAGEIFS(D3:D9,B3:B9,B12,C3:C9,C12)</f>
        <v>71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6.5"/>
  <cols>
    <col min="1" max="1" width="8.88671875" style="11"/>
    <col min="2" max="2" width="13.88671875" style="11" bestFit="1" customWidth="1"/>
    <col min="3" max="16384" width="8.88671875" style="11"/>
  </cols>
  <sheetData>
    <row r="1" spans="1:5">
      <c r="A1" s="2"/>
      <c r="B1" s="14" t="s">
        <v>28</v>
      </c>
    </row>
    <row r="2" spans="1:5">
      <c r="A2" s="1" t="s">
        <v>29</v>
      </c>
      <c r="B2" s="1" t="s">
        <v>30</v>
      </c>
      <c r="C2" s="1" t="s">
        <v>31</v>
      </c>
    </row>
    <row r="3" spans="1:5">
      <c r="A3" s="1" t="s">
        <v>32</v>
      </c>
      <c r="B3" s="16">
        <v>38144</v>
      </c>
      <c r="C3" s="1">
        <v>73</v>
      </c>
    </row>
    <row r="4" spans="1:5">
      <c r="A4" s="1" t="s">
        <v>33</v>
      </c>
      <c r="B4" s="16">
        <v>39173</v>
      </c>
      <c r="C4" s="1">
        <v>68</v>
      </c>
      <c r="D4" s="17" t="s">
        <v>34</v>
      </c>
      <c r="E4" s="17"/>
    </row>
    <row r="5" spans="1:5">
      <c r="A5" s="1" t="s">
        <v>35</v>
      </c>
      <c r="B5" s="16">
        <v>39939</v>
      </c>
      <c r="C5" s="1">
        <v>98</v>
      </c>
      <c r="D5" s="3"/>
      <c r="E5" s="3"/>
    </row>
    <row r="6" spans="1:5">
      <c r="A6" s="1" t="s">
        <v>36</v>
      </c>
      <c r="B6" s="16">
        <v>38657</v>
      </c>
      <c r="C6" s="1">
        <v>65</v>
      </c>
    </row>
    <row r="7" spans="1:5">
      <c r="A7" s="1" t="s">
        <v>37</v>
      </c>
      <c r="B7" s="16">
        <v>39448</v>
      </c>
      <c r="C7" s="1">
        <v>69</v>
      </c>
    </row>
    <row r="8" spans="1:5">
      <c r="A8" s="1" t="s">
        <v>38</v>
      </c>
      <c r="B8" s="16">
        <v>39609</v>
      </c>
      <c r="C8" s="1">
        <v>80</v>
      </c>
    </row>
    <row r="9" spans="1:5">
      <c r="A9" s="1" t="s">
        <v>39</v>
      </c>
      <c r="B9" s="16">
        <v>39336</v>
      </c>
      <c r="C9" s="1">
        <v>86</v>
      </c>
    </row>
    <row r="10" spans="1:5">
      <c r="A10" s="1" t="s">
        <v>40</v>
      </c>
      <c r="B10" s="16">
        <v>38878</v>
      </c>
      <c r="C10" s="1">
        <v>70</v>
      </c>
    </row>
    <row r="11" spans="1:5">
      <c r="A11" s="5" t="s">
        <v>41</v>
      </c>
      <c r="B11" s="16">
        <v>39574</v>
      </c>
      <c r="C11" s="5">
        <v>68</v>
      </c>
    </row>
  </sheetData>
  <mergeCells count="2">
    <mergeCell ref="D4:E4"/>
    <mergeCell ref="D5:E5"/>
  </mergeCells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6.5"/>
  <cols>
    <col min="1" max="1" width="8.88671875" style="11"/>
    <col min="2" max="2" width="13.88671875" style="11" bestFit="1" customWidth="1"/>
    <col min="3" max="16384" width="8.88671875" style="11"/>
  </cols>
  <sheetData>
    <row r="1" spans="1:5">
      <c r="A1" s="2"/>
      <c r="B1" s="14" t="s">
        <v>28</v>
      </c>
    </row>
    <row r="2" spans="1:5">
      <c r="A2" s="1" t="s">
        <v>29</v>
      </c>
      <c r="B2" s="1" t="s">
        <v>30</v>
      </c>
      <c r="C2" s="1" t="s">
        <v>31</v>
      </c>
    </row>
    <row r="3" spans="1:5">
      <c r="A3" s="1" t="s">
        <v>32</v>
      </c>
      <c r="B3" s="16">
        <v>38144</v>
      </c>
      <c r="C3" s="1">
        <v>73</v>
      </c>
    </row>
    <row r="4" spans="1:5">
      <c r="A4" s="1" t="s">
        <v>33</v>
      </c>
      <c r="B4" s="16">
        <v>39173</v>
      </c>
      <c r="C4" s="1">
        <v>68</v>
      </c>
      <c r="D4" s="17" t="s">
        <v>34</v>
      </c>
      <c r="E4" s="17"/>
    </row>
    <row r="5" spans="1:5">
      <c r="A5" s="1" t="s">
        <v>35</v>
      </c>
      <c r="B5" s="16">
        <v>39939</v>
      </c>
      <c r="C5" s="1">
        <v>98</v>
      </c>
      <c r="D5" s="3">
        <f>COUNTIFS(C3:C11,"&gt;=60",C3:C11,"&lt;70")</f>
        <v>4</v>
      </c>
      <c r="E5" s="3"/>
    </row>
    <row r="6" spans="1:5">
      <c r="A6" s="1" t="s">
        <v>36</v>
      </c>
      <c r="B6" s="16">
        <v>38657</v>
      </c>
      <c r="C6" s="1">
        <v>65</v>
      </c>
    </row>
    <row r="7" spans="1:5">
      <c r="A7" s="1" t="s">
        <v>37</v>
      </c>
      <c r="B7" s="16">
        <v>39448</v>
      </c>
      <c r="C7" s="1">
        <v>69</v>
      </c>
    </row>
    <row r="8" spans="1:5">
      <c r="A8" s="1" t="s">
        <v>38</v>
      </c>
      <c r="B8" s="16">
        <v>39609</v>
      </c>
      <c r="C8" s="1">
        <v>80</v>
      </c>
    </row>
    <row r="9" spans="1:5">
      <c r="A9" s="1" t="s">
        <v>39</v>
      </c>
      <c r="B9" s="16">
        <v>39336</v>
      </c>
      <c r="C9" s="1">
        <v>86</v>
      </c>
    </row>
    <row r="10" spans="1:5">
      <c r="A10" s="1" t="s">
        <v>40</v>
      </c>
      <c r="B10" s="16">
        <v>38878</v>
      </c>
      <c r="C10" s="1">
        <v>70</v>
      </c>
    </row>
    <row r="11" spans="1:5">
      <c r="A11" s="5" t="s">
        <v>41</v>
      </c>
      <c r="B11" s="16">
        <v>39574</v>
      </c>
      <c r="C11" s="5">
        <v>68</v>
      </c>
    </row>
  </sheetData>
  <mergeCells count="2">
    <mergeCell ref="D4:E4"/>
    <mergeCell ref="D5:E5"/>
  </mergeCells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6.5"/>
  <cols>
    <col min="1" max="16384" width="8.88671875" style="11"/>
  </cols>
  <sheetData>
    <row r="1" spans="1:7">
      <c r="A1" s="13"/>
      <c r="C1" s="14" t="s">
        <v>4</v>
      </c>
    </row>
    <row r="2" spans="1:7">
      <c r="A2" s="5" t="s">
        <v>21</v>
      </c>
      <c r="B2" s="5" t="s">
        <v>22</v>
      </c>
      <c r="C2" s="5" t="s">
        <v>5</v>
      </c>
      <c r="D2" s="5" t="s">
        <v>6</v>
      </c>
      <c r="E2" s="5" t="s">
        <v>7</v>
      </c>
      <c r="F2" s="5" t="s">
        <v>8</v>
      </c>
      <c r="G2" s="4" t="s">
        <v>23</v>
      </c>
    </row>
    <row r="3" spans="1:7">
      <c r="A3" s="5" t="s">
        <v>24</v>
      </c>
      <c r="B3" s="1">
        <v>0.8</v>
      </c>
      <c r="C3" s="1" t="b">
        <v>1</v>
      </c>
      <c r="D3" s="1">
        <v>0.5</v>
      </c>
      <c r="E3" s="1" t="s">
        <v>25</v>
      </c>
      <c r="F3" s="1" t="b">
        <v>1</v>
      </c>
      <c r="G3" s="15"/>
    </row>
    <row r="4" spans="1:7">
      <c r="A4" s="5" t="s">
        <v>9</v>
      </c>
      <c r="B4" s="1">
        <v>0.5</v>
      </c>
      <c r="C4" s="1">
        <v>0</v>
      </c>
      <c r="D4" s="1" t="b">
        <v>0</v>
      </c>
      <c r="E4" s="1">
        <v>0.2</v>
      </c>
      <c r="F4" s="1" t="s">
        <v>26</v>
      </c>
      <c r="G4" s="15"/>
    </row>
    <row r="5" spans="1:7">
      <c r="A5" s="5" t="s">
        <v>10</v>
      </c>
      <c r="B5" s="1">
        <v>0.6</v>
      </c>
      <c r="C5" s="1" t="s">
        <v>27</v>
      </c>
      <c r="D5" s="1">
        <v>0.3</v>
      </c>
      <c r="E5" s="1">
        <v>0.1</v>
      </c>
      <c r="F5" s="1">
        <v>0</v>
      </c>
      <c r="G5" s="15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6.5"/>
  <cols>
    <col min="1" max="16384" width="8.88671875" style="11"/>
  </cols>
  <sheetData>
    <row r="1" spans="1:7">
      <c r="A1" s="13"/>
      <c r="C1" s="14" t="s">
        <v>4</v>
      </c>
    </row>
    <row r="2" spans="1:7">
      <c r="A2" s="5" t="s">
        <v>21</v>
      </c>
      <c r="B2" s="5" t="s">
        <v>22</v>
      </c>
      <c r="C2" s="5" t="s">
        <v>5</v>
      </c>
      <c r="D2" s="5" t="s">
        <v>6</v>
      </c>
      <c r="E2" s="5" t="s">
        <v>7</v>
      </c>
      <c r="F2" s="5" t="s">
        <v>8</v>
      </c>
      <c r="G2" s="4" t="s">
        <v>23</v>
      </c>
    </row>
    <row r="3" spans="1:7">
      <c r="A3" s="5" t="s">
        <v>24</v>
      </c>
      <c r="B3" s="1">
        <v>0.8</v>
      </c>
      <c r="C3" s="1" t="b">
        <v>1</v>
      </c>
      <c r="D3" s="1">
        <v>0.5</v>
      </c>
      <c r="E3" s="1" t="s">
        <v>25</v>
      </c>
      <c r="F3" s="1" t="b">
        <v>1</v>
      </c>
      <c r="G3" s="15">
        <f>MAXA(B3:F3)</f>
        <v>1</v>
      </c>
    </row>
    <row r="4" spans="1:7">
      <c r="A4" s="5" t="s">
        <v>9</v>
      </c>
      <c r="B4" s="1">
        <v>0.5</v>
      </c>
      <c r="C4" s="1">
        <v>0</v>
      </c>
      <c r="D4" s="1" t="b">
        <v>0</v>
      </c>
      <c r="E4" s="1">
        <v>0.2</v>
      </c>
      <c r="F4" s="1" t="s">
        <v>26</v>
      </c>
      <c r="G4" s="15">
        <f t="shared" ref="G4:G5" si="0">MAXA(B4:F4)</f>
        <v>0.5</v>
      </c>
    </row>
    <row r="5" spans="1:7">
      <c r="A5" s="5" t="s">
        <v>10</v>
      </c>
      <c r="B5" s="1">
        <v>0.6</v>
      </c>
      <c r="C5" s="1" t="s">
        <v>27</v>
      </c>
      <c r="D5" s="1">
        <v>0.3</v>
      </c>
      <c r="E5" s="1">
        <v>0.1</v>
      </c>
      <c r="F5" s="1">
        <v>0</v>
      </c>
      <c r="G5" s="15">
        <f t="shared" si="0"/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46</vt:i4>
      </vt:variant>
    </vt:vector>
  </HeadingPairs>
  <TitlesOfParts>
    <vt:vector size="46" baseType="lpstr">
      <vt:lpstr>AVERAGE1(예제)</vt:lpstr>
      <vt:lpstr>AVERAGE1(결과)</vt:lpstr>
      <vt:lpstr>AVERAGE2(예제)</vt:lpstr>
      <vt:lpstr>AVERAGE2(결과)</vt:lpstr>
      <vt:lpstr>AVERAGE3(예제)</vt:lpstr>
      <vt:lpstr>AVERAGE3(결과)</vt:lpstr>
      <vt:lpstr>AVERAGEA(예제)</vt:lpstr>
      <vt:lpstr>AVERAGEA(결과)</vt:lpstr>
      <vt:lpstr>MAX(예제)</vt:lpstr>
      <vt:lpstr>MAX(결과)</vt:lpstr>
      <vt:lpstr>MAX,MIN(예제)</vt:lpstr>
      <vt:lpstr>MAX,MIN(결과)</vt:lpstr>
      <vt:lpstr>LARGE(예제)</vt:lpstr>
      <vt:lpstr>LARGE(결과)</vt:lpstr>
      <vt:lpstr>SMALL(예제)</vt:lpstr>
      <vt:lpstr>SMALL(결과)</vt:lpstr>
      <vt:lpstr>RANK1(예제)</vt:lpstr>
      <vt:lpstr>RANK1(결과)</vt:lpstr>
      <vt:lpstr>RANK2(예제)</vt:lpstr>
      <vt:lpstr>RANK2(결과)</vt:lpstr>
      <vt:lpstr>VAR(예제)</vt:lpstr>
      <vt:lpstr>VAR(결과)</vt:lpstr>
      <vt:lpstr>STDEV(예제)</vt:lpstr>
      <vt:lpstr>STDEV(결과)</vt:lpstr>
      <vt:lpstr>COUNT1(예제)</vt:lpstr>
      <vt:lpstr>COUNT1(결과)</vt:lpstr>
      <vt:lpstr>COUNT2(예제)</vt:lpstr>
      <vt:lpstr>COUNT2(결과)</vt:lpstr>
      <vt:lpstr>COUNTA(예제)</vt:lpstr>
      <vt:lpstr>COUNTA(결과)</vt:lpstr>
      <vt:lpstr>COUNTBLANK(예제)</vt:lpstr>
      <vt:lpstr>COUNTBLANK(결과)</vt:lpstr>
      <vt:lpstr>COUNTIF1(예제)</vt:lpstr>
      <vt:lpstr>COUNTIF1(결과)</vt:lpstr>
      <vt:lpstr>COUNTIF2(예제)</vt:lpstr>
      <vt:lpstr>COUNTIF2(결과)</vt:lpstr>
      <vt:lpstr>MODE(예제)</vt:lpstr>
      <vt:lpstr>MODE(결과)</vt:lpstr>
      <vt:lpstr>AVERAGEIF(예제)</vt:lpstr>
      <vt:lpstr>AVERAGEIF(결과)</vt:lpstr>
      <vt:lpstr>AVERAGEIFS(예제)</vt:lpstr>
      <vt:lpstr>AVERAGEIFS(결과)</vt:lpstr>
      <vt:lpstr>COUNTIFS(예제)</vt:lpstr>
      <vt:lpstr>COUNTIFS(결과)</vt:lpstr>
      <vt:lpstr>MAXA(예제)</vt:lpstr>
      <vt:lpstr>MAXA(결과)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2003-09-08T06:25:25Z</dcterms:created>
  <dcterms:modified xsi:type="dcterms:W3CDTF">2014-06-02T05:33:01Z</dcterms:modified>
</cp:coreProperties>
</file>