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d.docs.live.net/ef4eb7058a3539b2/Documents/Salesforce-biostart/"/>
    </mc:Choice>
  </mc:AlternateContent>
  <xr:revisionPtr revIDLastSave="0" documentId="11_B4A757545BBCF9ADE47528BFE5B3326B2ECE944F" xr6:coauthVersionLast="47" xr6:coauthVersionMax="47" xr10:uidLastSave="{00000000-0000-0000-0000-000000000000}"/>
  <bookViews>
    <workbookView xWindow="57480" yWindow="7185" windowWidth="29040" windowHeight="15720" activeTab="1" xr2:uid="{00000000-000D-0000-FFFF-FFFF00000000}"/>
  </bookViews>
  <sheets>
    <sheet name="Instructions" sheetId="4" r:id="rId1"/>
    <sheet name="Evaluation Scores" sheetId="2" r:id="rId2"/>
    <sheet name="EvaluationSummary" sheetId="3" r:id="rId3"/>
  </sheets>
  <definedNames>
    <definedName name="_xlnm.Print_Area" localSheetId="1">'Evaluation Scores'!$A$4:$I$84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2" l="1"/>
  <c r="F84" i="2"/>
  <c r="F76" i="2"/>
  <c r="F71" i="2"/>
  <c r="F61" i="2"/>
  <c r="F50" i="2"/>
  <c r="F43" i="2"/>
  <c r="F29" i="2"/>
  <c r="F15" i="2"/>
  <c r="G15" i="2" l="1"/>
  <c r="G9" i="2" s="1"/>
  <c r="H15" i="2"/>
  <c r="H9" i="2" s="1"/>
  <c r="I15" i="2"/>
  <c r="I9" i="2" s="1"/>
  <c r="G23" i="2"/>
  <c r="G19" i="2" s="1"/>
  <c r="H23" i="2"/>
  <c r="H19" i="2" s="1"/>
  <c r="I23" i="2"/>
  <c r="I19" i="2" s="1"/>
  <c r="G29" i="2"/>
  <c r="G25" i="2" s="1"/>
  <c r="H29" i="2"/>
  <c r="H25" i="2" s="1"/>
  <c r="I29" i="2"/>
  <c r="I25" i="2" s="1"/>
  <c r="I8" i="2" l="1"/>
  <c r="I7" i="2" s="1"/>
  <c r="H8" i="2"/>
  <c r="H7" i="2" s="1"/>
  <c r="G8" i="2"/>
  <c r="G7" i="2" s="1"/>
  <c r="I43" i="2" l="1"/>
  <c r="H43" i="2"/>
  <c r="G43" i="2"/>
  <c r="I84" i="2"/>
  <c r="H84" i="2"/>
  <c r="G84" i="2"/>
  <c r="G61" i="2"/>
  <c r="I34" i="2" l="1"/>
  <c r="I50" i="2"/>
  <c r="I45" i="2" s="1"/>
  <c r="I61" i="2"/>
  <c r="I52" i="2" s="1"/>
  <c r="I71" i="2"/>
  <c r="I63" i="2" s="1"/>
  <c r="I76" i="2"/>
  <c r="I73" i="2" s="1"/>
  <c r="I78" i="2"/>
  <c r="H34" i="2"/>
  <c r="H50" i="2"/>
  <c r="H45" i="2" s="1"/>
  <c r="H61" i="2"/>
  <c r="H52" i="2" s="1"/>
  <c r="H71" i="2"/>
  <c r="H63" i="2" s="1"/>
  <c r="H76" i="2"/>
  <c r="H73" i="2" s="1"/>
  <c r="H78" i="2"/>
  <c r="G34" i="2"/>
  <c r="G50" i="2"/>
  <c r="G45" i="2" s="1"/>
  <c r="G52" i="2"/>
  <c r="G71" i="2"/>
  <c r="G63" i="2" s="1"/>
  <c r="G76" i="2"/>
  <c r="G73" i="2" s="1"/>
  <c r="G78" i="2"/>
  <c r="G33" i="2" l="1"/>
  <c r="G32" i="2" s="1"/>
  <c r="H33" i="2"/>
  <c r="H32" i="2" s="1"/>
  <c r="I33" i="2"/>
  <c r="I32" i="2" s="1"/>
  <c r="I6" i="2" l="1"/>
  <c r="I3" i="2" s="1"/>
  <c r="H6" i="2"/>
  <c r="H3" i="2" s="1"/>
  <c r="G6" i="2"/>
  <c r="G3" i="2" s="1"/>
  <c r="C33" i="2" l="1"/>
  <c r="C8" i="2"/>
  <c r="D12" i="3" l="1"/>
  <c r="C12" i="3"/>
  <c r="D11" i="3"/>
  <c r="C11" i="3"/>
  <c r="D10" i="3"/>
  <c r="C10" i="3"/>
  <c r="D9" i="3"/>
  <c r="C9" i="3"/>
  <c r="D8" i="3"/>
  <c r="C8" i="3"/>
  <c r="D7" i="3"/>
  <c r="C7" i="3"/>
  <c r="B7" i="3"/>
  <c r="D5" i="3"/>
  <c r="C5" i="3"/>
  <c r="D4" i="3"/>
  <c r="C4" i="3"/>
  <c r="D3" i="3"/>
  <c r="C3" i="3"/>
  <c r="B3" i="3"/>
  <c r="L1" i="3"/>
  <c r="I1" i="3"/>
  <c r="F1" i="3"/>
  <c r="J9" i="3" l="1"/>
  <c r="F3" i="3"/>
  <c r="M14" i="3"/>
  <c r="J10" i="3"/>
  <c r="I4" i="3"/>
  <c r="J12" i="3"/>
  <c r="J11" i="3"/>
  <c r="F5" i="3"/>
  <c r="I3" i="3"/>
  <c r="J8" i="3"/>
  <c r="M4" i="3"/>
  <c r="J14" i="3"/>
  <c r="J7" i="3"/>
  <c r="G14" i="3"/>
  <c r="F4" i="3"/>
  <c r="I5" i="3"/>
  <c r="G7" i="3"/>
  <c r="M7" i="3"/>
  <c r="G8" i="3"/>
  <c r="M8" i="3"/>
  <c r="G9" i="3"/>
  <c r="M9" i="3"/>
  <c r="G10" i="3"/>
  <c r="M10" i="3"/>
  <c r="G11" i="3"/>
  <c r="M11" i="3"/>
  <c r="G12" i="3"/>
  <c r="M12" i="3"/>
  <c r="J3" i="3"/>
  <c r="J5" i="3"/>
  <c r="I7" i="3"/>
  <c r="I8" i="3"/>
  <c r="I9" i="3"/>
  <c r="I10" i="3"/>
  <c r="I11" i="3"/>
  <c r="I12" i="3"/>
  <c r="L3" i="3"/>
  <c r="L4" i="3"/>
  <c r="L5" i="3"/>
  <c r="G3" i="3"/>
  <c r="M3" i="3"/>
  <c r="G4" i="3"/>
  <c r="G5" i="3"/>
  <c r="M5" i="3"/>
  <c r="F7" i="3"/>
  <c r="L7" i="3"/>
  <c r="F8" i="3"/>
  <c r="L8" i="3"/>
  <c r="F9" i="3"/>
  <c r="L9" i="3"/>
  <c r="F10" i="3"/>
  <c r="L10" i="3"/>
  <c r="F11" i="3"/>
  <c r="L11" i="3"/>
  <c r="F12" i="3"/>
  <c r="L12" i="3"/>
  <c r="J4" i="3" l="1"/>
  <c r="F14" i="3"/>
  <c r="I14" i="3"/>
  <c r="L1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NOVA Joe DiStefano</author>
  </authors>
  <commentList>
    <comment ref="J90" authorId="0" shapeId="0" xr:uid="{00000000-0006-0000-0100-000001000000}">
      <text>
        <r>
          <rPr>
            <b/>
            <sz val="9"/>
            <color indexed="81"/>
            <rFont val="Tahoma"/>
            <charset val="1"/>
          </rPr>
          <t>NOVA Joe DiStefano:</t>
        </r>
        <r>
          <rPr>
            <sz val="9"/>
            <color indexed="81"/>
            <rFont val="Tahoma"/>
            <charset val="1"/>
          </rPr>
          <t xml:space="preserve">
Appears that the vendor did not prepare ANYTHING new than what was presented at the Sales demo-  No Use Cases were addressed, No attempt to use current WC content in their demo/walkthrough
</t>
        </r>
      </text>
    </comment>
    <comment ref="J91" authorId="0" shapeId="0" xr:uid="{00000000-0006-0000-0100-000002000000}">
      <text>
        <r>
          <rPr>
            <b/>
            <sz val="9"/>
            <color indexed="81"/>
            <rFont val="Tahoma"/>
            <charset val="1"/>
          </rPr>
          <t>NOVA Joe DiStefano:</t>
        </r>
        <r>
          <rPr>
            <sz val="9"/>
            <color indexed="81"/>
            <rFont val="Tahoma"/>
            <charset val="1"/>
          </rPr>
          <t xml:space="preserve">
This is exremely dissappointing-  the LowCode platform has SO Many benefits to offer.  The Mendix demo did not present their solution to the best that it could have been.  Their product is better than they presented.
Should have separate discussion with the team to the value that lowcode could offer the Customer Facing Team going forward.
</t>
        </r>
      </text>
    </comment>
  </commentList>
</comments>
</file>

<file path=xl/sharedStrings.xml><?xml version="1.0" encoding="utf-8"?>
<sst xmlns="http://schemas.openxmlformats.org/spreadsheetml/2006/main" count="154" uniqueCount="133">
  <si>
    <t>Weighted Score</t>
  </si>
  <si>
    <t>Candidate Scores</t>
  </si>
  <si>
    <t>Criteria</t>
  </si>
  <si>
    <t>Weight</t>
  </si>
  <si>
    <t>Sub-Criteria</t>
  </si>
  <si>
    <t>Functionality</t>
  </si>
  <si>
    <t>Criteria Score</t>
  </si>
  <si>
    <t>Usability</t>
  </si>
  <si>
    <t>Affordability</t>
  </si>
  <si>
    <t>Maintainability</t>
  </si>
  <si>
    <t>Flexibility</t>
  </si>
  <si>
    <t>Scalability</t>
  </si>
  <si>
    <t>Interoperability</t>
  </si>
  <si>
    <t>Security</t>
  </si>
  <si>
    <t>Compatibility</t>
  </si>
  <si>
    <t>Ability to support open standards</t>
  </si>
  <si>
    <t>Internal tool support (integrated development environment)</t>
  </si>
  <si>
    <t>Pricing Structure</t>
  </si>
  <si>
    <t>Technology</t>
  </si>
  <si>
    <t>Performance</t>
  </si>
  <si>
    <t>APIs - Import &amp; Export</t>
  </si>
  <si>
    <t>Reporting</t>
  </si>
  <si>
    <t>Business</t>
  </si>
  <si>
    <t>Alignment to Internal Skill Set</t>
  </si>
  <si>
    <t>User Experience</t>
  </si>
  <si>
    <t>Monitoring</t>
  </si>
  <si>
    <t>Category</t>
  </si>
  <si>
    <t>Manageable</t>
  </si>
  <si>
    <t xml:space="preserve">Sub-Criteria Weight </t>
  </si>
  <si>
    <t xml:space="preserve">Accessibility </t>
  </si>
  <si>
    <t>SLAs Compliance</t>
  </si>
  <si>
    <t>What are the service ratings for the desired application?</t>
  </si>
  <si>
    <t>Physical Location</t>
  </si>
  <si>
    <t>Redundancy</t>
  </si>
  <si>
    <t>What processes are in place in case of emergency to ensure up-time? If data or solution is replicated, where is it replicated to?</t>
  </si>
  <si>
    <t>Data Storage</t>
  </si>
  <si>
    <t>Is the solution multi-tenant or dedicated hardware?</t>
  </si>
  <si>
    <t>Sub-Criteria Score</t>
  </si>
  <si>
    <t>Product Uptime</t>
  </si>
  <si>
    <t>How frequently is the product offline for maintanence or issues?</t>
  </si>
  <si>
    <t>Recoverable</t>
  </si>
  <si>
    <t>How easy is it to recover the system should an issue arise?</t>
  </si>
  <si>
    <t>Upgradeable</t>
  </si>
  <si>
    <t>Restorable</t>
  </si>
  <si>
    <t>Configurability</t>
  </si>
  <si>
    <t>How easy is it to tweak settings to meet specific user needs?</t>
  </si>
  <si>
    <t>Adaptability</t>
  </si>
  <si>
    <t>How much re-work will need to be done when new processes or data are added?</t>
  </si>
  <si>
    <t>Time to market</t>
  </si>
  <si>
    <t>How quickly could some or all of the solution be deployed?</t>
  </si>
  <si>
    <t>Extensibility</t>
  </si>
  <si>
    <t>How easy is it to extend the solution to the unique business challenges of the enterprise?</t>
  </si>
  <si>
    <t>Capacity</t>
  </si>
  <si>
    <t>Reliability</t>
  </si>
  <si>
    <t>APIs - Transactional</t>
  </si>
  <si>
    <t>APIs - Bulk APIs</t>
  </si>
  <si>
    <t>Higher score if change data sets are available</t>
  </si>
  <si>
    <t>Direct integration</t>
  </si>
  <si>
    <t>Tool Integration</t>
  </si>
  <si>
    <t>Integration with tools such as Word, Excel, Project, etc.</t>
  </si>
  <si>
    <t xml:space="preserve">Integration Security </t>
  </si>
  <si>
    <t>Setup Costs</t>
  </si>
  <si>
    <t>Duration, complexity and need for consulting services</t>
  </si>
  <si>
    <t>On-going Support Costs</t>
  </si>
  <si>
    <t>Business Software Scorecard</t>
  </si>
  <si>
    <t>Ability for the solution to support additional users or data volume
For on-premise, as we add users what needs to be done to add capacity?</t>
  </si>
  <si>
    <t>Can the solution continue to perform under heavy usage?
What are the hardware requirements to achieve desired performance?</t>
  </si>
  <si>
    <t>Platforms</t>
  </si>
  <si>
    <t>Testable</t>
  </si>
  <si>
    <t>Are there internal tools for which they want integration (Visual Studio, etc.)? Monitoring or deployment tools? Test automation tools?</t>
  </si>
  <si>
    <t>How easy is it to upgrade pieces of the system verses the entire system?
How are patches, fixes and updates communicated and applied?
How often are new major versions released and how long are old versions supported?
Are old versions supported for at least 2 years after a new version is available?
Will the organization be forced to upgrade to a new version on the vendor's scheduled?</t>
  </si>
  <si>
    <t>Are check point backup and restores available?
What is the process and delivery time for a restore?</t>
  </si>
  <si>
    <t>What are the preferred/supported tools for automated unit, UI, integration, performance and load testing? (Not applicable to SaaS products)</t>
  </si>
  <si>
    <t>How will the system ensure 100% availability worldwide?</t>
  </si>
  <si>
    <t>What are the preferred/supported reporting tools?
What support is available for QlikView or BusinessObjects?</t>
  </si>
  <si>
    <t>(Https, VPN tunnel, FTP)</t>
  </si>
  <si>
    <t>What OS platforms are supported?
Is the solution supported on SQL Server or Oracle?</t>
  </si>
  <si>
    <t>Is the solution based on .NET, Java, SQL Server, Oracle or other technologies not listed?</t>
  </si>
  <si>
    <t>Is the application accessible via web browser?
Is the application externally acessible without a VPN/Citrix solutoin?
For web applications, are all modern versions of Internet Explorer supported?</t>
  </si>
  <si>
    <t>IATA CIMP and CXML support
SOAP, REST, languages, etc</t>
  </si>
  <si>
    <t>Where d+E4o these services physically reside? What impact might this have in areas prone to natural disasters or power shortages?</t>
  </si>
  <si>
    <t>Technical</t>
  </si>
  <si>
    <t>Criteria Weight</t>
  </si>
  <si>
    <t>Score</t>
  </si>
  <si>
    <t>Overall Score</t>
  </si>
  <si>
    <t>Purpose:</t>
  </si>
  <si>
    <t>How to use it?</t>
  </si>
  <si>
    <t xml:space="preserve">Customize the "Evaluation Scores" tab for your project - the </t>
  </si>
  <si>
    <t>Revise the sub-criteria - column D &amp; E to match the criteria and questions that need to be answered for your project</t>
  </si>
  <si>
    <t>Revise the sub-criteria - weights in column F for your project based on the agreement with the business stakeholder</t>
  </si>
  <si>
    <t>Scoring</t>
  </si>
  <si>
    <t>For each sub-criteria, score between 1 to 5.  1 being the least fit and 5 being the strong fit</t>
  </si>
  <si>
    <t>Summarizing the results</t>
  </si>
  <si>
    <t>Evaluation Framework for Scoring and Recommending a Solution or a Platform from a comparable set of options</t>
  </si>
  <si>
    <t>This template should be used for evaluating comparable solution/platform options that meet a set of functional and non functional criteria</t>
  </si>
  <si>
    <t>Adjust the chart area for added cell ranges along with the proper titles for the legends on the chart that match the options that are being evaluated</t>
  </si>
  <si>
    <t>Presenting the results</t>
  </si>
  <si>
    <t>Use the Power point template named "Solutions_Platform_Evaluation_Framework.pptx" to present your findings and recommendation.  Rename this powerpoint to match your solution/platform being evaluated.  For example, a document management solution would be named as  "Solutions_Platform_Evaluation_DocumentManagement.pptx"</t>
  </si>
  <si>
    <t>The "EvaluationSummary" tab will automatically update based on the scorings if there are only 3 options were compared.  If you have added more options, then adjust the cell ranges in the formulas accordingly from column F onwards in that tab.</t>
  </si>
  <si>
    <t>Scoring is usually performed by sharing the requirements with the Solution/Platform SMEs ahead of time and recording the scores in a collaboration meeting</t>
  </si>
  <si>
    <t>Revise the titles of the options being evaluated - Columns G, H &amp; I row 2.  If there are more options that need to be evaluated, add more columns by copying one of the existing columns</t>
  </si>
  <si>
    <t>Host Location</t>
  </si>
  <si>
    <t>Where is solution hosted?  Onsite, cloud, vendor cloud</t>
  </si>
  <si>
    <t>Initial costs, licensing, subscriptions, addons, dependencies</t>
  </si>
  <si>
    <t>Hosting, monitoring, subscriptions, fees</t>
  </si>
  <si>
    <t xml:space="preserve"> </t>
  </si>
  <si>
    <t xml:space="preserve">Maturity of Secure SDLC process and tooling. </t>
  </si>
  <si>
    <t xml:space="preserve">What is the process and what tools are used? </t>
  </si>
  <si>
    <t xml:space="preserve">Compliance with regulatory requirements. </t>
  </si>
  <si>
    <t>Title 21 CFR Part 11, Data Sovereignty, PCI, GDPR, HIPAA, etc. ? 
Describe the proposed controls and safeguards. 
Appropriate controls for authentication, authorization, audit logging, monitoring and alerting, access controls, vulnerability management and date encryption/anonymization/masking. Describe the proposed controls and safeguards.</t>
  </si>
  <si>
    <t>Comments</t>
  </si>
  <si>
    <t>Candidate Scores w Bonus</t>
  </si>
  <si>
    <r>
      <rPr>
        <b/>
        <sz val="10"/>
        <color theme="1"/>
        <rFont val="Segoe UI"/>
        <family val="2"/>
      </rPr>
      <t>Vendor Key</t>
    </r>
    <r>
      <rPr>
        <sz val="10"/>
        <color theme="1"/>
        <rFont val="Segoe UI"/>
        <family val="2"/>
      </rPr>
      <t xml:space="preserve">
1 Does Not Meet Expectation
2 Vendor States Ability, but NOT Presented
3 Meets Expectation, but requires additional Effort/Expense
4 Meets Expectation
5 Exceeds Expectations 
</t>
    </r>
  </si>
  <si>
    <t>Next Gen Bio-Star</t>
  </si>
  <si>
    <t>Salesforce</t>
  </si>
  <si>
    <t>Custom</t>
  </si>
  <si>
    <t>Custom with Sitecore</t>
  </si>
  <si>
    <t>Acccess Control and Integration</t>
  </si>
  <si>
    <t>Clinical Trail Mgmt Workflow,</t>
  </si>
  <si>
    <t xml:space="preserve">Customer Service and Shipment Order creation
</t>
  </si>
  <si>
    <t xml:space="preserve">Ability to support customer service functions 
Ability to create Orders from Bio-Star </t>
  </si>
  <si>
    <t>Data Validations,Business Rules and Document Mgmt</t>
  </si>
  <si>
    <t xml:space="preserve">Ability to provide data validation and Business rules capabilities
Ability to provide authorized users access to view, create and manage documents </t>
  </si>
  <si>
    <t xml:space="preserve">Ability to create and manage Study,Project and Protocol workflows
</t>
  </si>
  <si>
    <t xml:space="preserve">Global Search </t>
  </si>
  <si>
    <t>Ease of use, Modern UI,SSO ,Dash Board and Home Page capability,360 Degree view of Study data</t>
  </si>
  <si>
    <t xml:space="preserve">Ability to control user access based on user profile
Ability to integrate with other internal and external sytstems 
</t>
  </si>
  <si>
    <t xml:space="preserve">Ability to provide Portal for external users
Ability to create Reports and Dashboards 
Ability to send out email notifications
</t>
  </si>
  <si>
    <t>Portal ,Reporting and Notification Capability</t>
  </si>
  <si>
    <t>How easy is it to manage the solution in a production environment (includes deployments and Enhancing  for of new solutions)?</t>
  </si>
  <si>
    <t>Integration with other software or frameworks 
What are preferred integration methods and tools?</t>
  </si>
  <si>
    <t>Ability to run global serach to find any clinical trial data from system</t>
  </si>
  <si>
    <t>Speed, Low Maintenance.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</si>
</sst>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9" x14ac:knownFonts="1">
    <font>
      <sz val="11"/>
      <color theme="1"/>
      <name val="Calibri"/>
      <family val="2"/>
      <scheme val="minor"/>
    </font>
    <font>
      <sz val="11"/>
      <color theme="1"/>
      <name val="Calibri"/>
      <family val="2"/>
      <scheme val="minor"/>
    </font>
    <font>
      <sz val="10"/>
      <color theme="1"/>
      <name val="Segoe UI"/>
      <family val="2"/>
    </font>
    <font>
      <b/>
      <sz val="10"/>
      <color theme="1"/>
      <name val="Segoe UI"/>
      <family val="2"/>
    </font>
    <font>
      <b/>
      <sz val="10"/>
      <color rgb="FF000000"/>
      <name val="Segoe UI"/>
      <family val="2"/>
    </font>
    <font>
      <b/>
      <sz val="10"/>
      <color rgb="FFFFFFFF"/>
      <name val="Segoe UI"/>
      <family val="2"/>
    </font>
    <font>
      <sz val="10"/>
      <color rgb="FF000000"/>
      <name val="Segoe UI"/>
      <family val="2"/>
    </font>
    <font>
      <sz val="10"/>
      <name val="Segoe UI"/>
      <family val="2"/>
    </font>
    <font>
      <b/>
      <sz val="10"/>
      <color theme="0"/>
      <name val="Segoe UI"/>
      <family val="2"/>
    </font>
    <font>
      <b/>
      <sz val="10"/>
      <color theme="2" tint="-0.499984740745262"/>
      <name val="Segoe UI"/>
      <family val="2"/>
    </font>
    <font>
      <b/>
      <sz val="14"/>
      <color theme="1"/>
      <name val="Segoe UI"/>
      <family val="2"/>
    </font>
    <font>
      <b/>
      <sz val="14"/>
      <color theme="0"/>
      <name val="Segoe UI"/>
      <family val="2"/>
    </font>
    <font>
      <sz val="11"/>
      <color theme="1"/>
      <name val="Segoe UI"/>
      <family val="2"/>
    </font>
    <font>
      <b/>
      <sz val="11"/>
      <color theme="0"/>
      <name val="Segoe UI"/>
      <family val="2"/>
    </font>
    <font>
      <b/>
      <sz val="11"/>
      <color theme="1"/>
      <name val="Calibri"/>
      <family val="2"/>
      <scheme val="minor"/>
    </font>
    <font>
      <b/>
      <sz val="14"/>
      <color theme="1"/>
      <name val="Calibri"/>
      <family val="2"/>
      <scheme val="minor"/>
    </font>
    <font>
      <b/>
      <sz val="11"/>
      <color rgb="FF000000"/>
      <name val="Calibri"/>
      <family val="2"/>
    </font>
    <font>
      <b/>
      <sz val="9"/>
      <color indexed="81"/>
      <name val="Tahoma"/>
      <charset val="1"/>
    </font>
    <font>
      <sz val="9"/>
      <color indexed="81"/>
      <name val="Tahoma"/>
      <charset val="1"/>
    </font>
  </fonts>
  <fills count="13">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4"/>
        <bgColor indexed="64"/>
      </patternFill>
    </fill>
    <fill>
      <patternFill patternType="solid">
        <fgColor theme="9" tint="0.39997558519241921"/>
        <bgColor indexed="64"/>
      </patternFill>
    </fill>
  </fills>
  <borders count="15">
    <border>
      <left/>
      <right/>
      <top/>
      <bottom/>
      <diagonal/>
    </border>
    <border>
      <left style="medium">
        <color theme="0"/>
      </left>
      <right/>
      <top/>
      <bottom/>
      <diagonal/>
    </border>
    <border>
      <left style="medium">
        <color theme="0"/>
      </left>
      <right style="medium">
        <color theme="0"/>
      </right>
      <top/>
      <bottom/>
      <diagonal/>
    </border>
    <border>
      <left/>
      <right style="medium">
        <color theme="0"/>
      </right>
      <top/>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diagonal/>
    </border>
    <border>
      <left/>
      <right style="medium">
        <color theme="0"/>
      </right>
      <top style="medium">
        <color theme="0"/>
      </top>
      <bottom/>
      <diagonal/>
    </border>
    <border>
      <left style="medium">
        <color rgb="FFC8CACC"/>
      </left>
      <right style="medium">
        <color rgb="FFC8CACC"/>
      </right>
      <top style="medium">
        <color rgb="FFC8CACC"/>
      </top>
      <bottom style="medium">
        <color rgb="FFC8CACC"/>
      </bottom>
      <diagonal/>
    </border>
  </borders>
  <cellStyleXfs count="2">
    <xf numFmtId="0" fontId="0" fillId="0" borderId="0"/>
    <xf numFmtId="9" fontId="1" fillId="0" borderId="0" applyFont="0" applyFill="0" applyBorder="0" applyAlignment="0" applyProtection="0"/>
  </cellStyleXfs>
  <cellXfs count="111">
    <xf numFmtId="0" fontId="0" fillId="0" borderId="0" xfId="0"/>
    <xf numFmtId="0" fontId="2" fillId="0" borderId="0" xfId="0" applyFont="1" applyBorder="1" applyAlignment="1">
      <alignment horizontal="left" vertical="top"/>
    </xf>
    <xf numFmtId="0" fontId="2" fillId="0" borderId="0" xfId="0" applyFont="1" applyBorder="1" applyAlignment="1">
      <alignment horizontal="left" vertical="top" wrapText="1"/>
    </xf>
    <xf numFmtId="0" fontId="4" fillId="0" borderId="0" xfId="0" applyFont="1" applyBorder="1" applyAlignment="1">
      <alignment horizontal="left" vertical="top" wrapText="1"/>
    </xf>
    <xf numFmtId="0" fontId="7" fillId="0" borderId="0" xfId="0" applyFont="1" applyBorder="1" applyAlignment="1">
      <alignment horizontal="left" vertical="top" wrapText="1"/>
    </xf>
    <xf numFmtId="0" fontId="3" fillId="0" borderId="0" xfId="0" applyFont="1" applyBorder="1" applyAlignment="1">
      <alignment horizontal="left" vertical="top" wrapText="1"/>
    </xf>
    <xf numFmtId="0" fontId="6" fillId="0" borderId="0" xfId="0" applyFont="1" applyBorder="1" applyAlignment="1">
      <alignment horizontal="left" vertical="top" wrapText="1"/>
    </xf>
    <xf numFmtId="0" fontId="3" fillId="0" borderId="0" xfId="0" applyFont="1" applyBorder="1" applyAlignment="1">
      <alignment horizontal="left" vertical="top"/>
    </xf>
    <xf numFmtId="0" fontId="2" fillId="5" borderId="0" xfId="0" applyFont="1" applyFill="1" applyBorder="1" applyAlignment="1">
      <alignment horizontal="left" vertical="top" wrapText="1"/>
    </xf>
    <xf numFmtId="0" fontId="3" fillId="5" borderId="0" xfId="0" applyFont="1" applyFill="1" applyBorder="1" applyAlignment="1">
      <alignment horizontal="left" vertical="top" wrapText="1"/>
    </xf>
    <xf numFmtId="0" fontId="6" fillId="4" borderId="0" xfId="0" applyFont="1" applyFill="1" applyBorder="1" applyAlignment="1">
      <alignment horizontal="left" vertical="top" wrapText="1"/>
    </xf>
    <xf numFmtId="0" fontId="6"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horizontal="left" vertical="top"/>
    </xf>
    <xf numFmtId="2" fontId="4" fillId="5" borderId="1" xfId="0" applyNumberFormat="1" applyFont="1" applyFill="1" applyBorder="1" applyAlignment="1">
      <alignment horizontal="right" vertical="top" wrapText="1"/>
    </xf>
    <xf numFmtId="1" fontId="6" fillId="0" borderId="1" xfId="0" applyNumberFormat="1" applyFont="1" applyBorder="1" applyAlignment="1">
      <alignment horizontal="right" vertical="top" wrapText="1"/>
    </xf>
    <xf numFmtId="2" fontId="6" fillId="4" borderId="1" xfId="0" applyNumberFormat="1" applyFont="1" applyFill="1" applyBorder="1" applyAlignment="1">
      <alignment horizontal="right" vertical="top" wrapText="1"/>
    </xf>
    <xf numFmtId="2" fontId="6" fillId="0" borderId="1" xfId="0" applyNumberFormat="1" applyFont="1" applyBorder="1" applyAlignment="1">
      <alignment horizontal="right" vertical="top" wrapText="1"/>
    </xf>
    <xf numFmtId="0" fontId="6" fillId="0" borderId="1" xfId="0" applyFont="1" applyBorder="1" applyAlignment="1">
      <alignment horizontal="right" vertical="top" wrapText="1"/>
    </xf>
    <xf numFmtId="2" fontId="2" fillId="0" borderId="1" xfId="1" applyNumberFormat="1" applyFont="1" applyBorder="1" applyAlignment="1">
      <alignment horizontal="right" vertical="top" wrapText="1"/>
    </xf>
    <xf numFmtId="0" fontId="2" fillId="0" borderId="1" xfId="0" applyFont="1" applyBorder="1" applyAlignment="1">
      <alignment horizontal="right" vertical="top" wrapText="1"/>
    </xf>
    <xf numFmtId="0" fontId="4" fillId="0" borderId="0" xfId="0" applyFont="1" applyBorder="1" applyAlignment="1">
      <alignment horizontal="center" vertical="top" wrapText="1"/>
    </xf>
    <xf numFmtId="0" fontId="2" fillId="0" borderId="0" xfId="0" applyFont="1" applyBorder="1" applyAlignment="1">
      <alignment horizontal="center" vertical="top" wrapText="1"/>
    </xf>
    <xf numFmtId="9" fontId="4" fillId="5" borderId="0" xfId="0" applyNumberFormat="1" applyFont="1" applyFill="1" applyBorder="1" applyAlignment="1">
      <alignment horizontal="center" vertical="top" wrapText="1"/>
    </xf>
    <xf numFmtId="0" fontId="2" fillId="0" borderId="0" xfId="0" applyFont="1" applyBorder="1" applyAlignment="1">
      <alignment horizontal="center" vertical="top"/>
    </xf>
    <xf numFmtId="0" fontId="3" fillId="0" borderId="0" xfId="0" applyFont="1" applyBorder="1" applyAlignment="1">
      <alignment horizontal="center" vertical="top" wrapText="1"/>
    </xf>
    <xf numFmtId="0" fontId="5" fillId="3" borderId="6" xfId="0" applyFont="1" applyFill="1" applyBorder="1" applyAlignment="1">
      <alignment horizontal="left" vertical="top" wrapText="1"/>
    </xf>
    <xf numFmtId="0" fontId="5" fillId="3" borderId="6" xfId="0" applyFont="1" applyFill="1" applyBorder="1" applyAlignment="1">
      <alignment horizontal="center" vertical="top" wrapText="1"/>
    </xf>
    <xf numFmtId="0" fontId="2" fillId="0" borderId="6" xfId="0" applyFont="1" applyBorder="1" applyAlignment="1">
      <alignment horizontal="left" vertical="top"/>
    </xf>
    <xf numFmtId="0" fontId="2" fillId="0" borderId="6" xfId="0" applyFont="1" applyBorder="1" applyAlignment="1">
      <alignment horizontal="left" vertical="top" wrapText="1"/>
    </xf>
    <xf numFmtId="0" fontId="2" fillId="0" borderId="6" xfId="0" applyFont="1" applyBorder="1" applyAlignment="1">
      <alignment horizontal="center" vertical="top" wrapText="1"/>
    </xf>
    <xf numFmtId="0" fontId="5" fillId="7" borderId="10" xfId="0" applyFont="1" applyFill="1" applyBorder="1" applyAlignment="1">
      <alignment horizontal="left" vertical="top" wrapText="1"/>
    </xf>
    <xf numFmtId="9" fontId="5" fillId="7" borderId="10" xfId="1" applyFont="1" applyFill="1" applyBorder="1" applyAlignment="1">
      <alignment horizontal="center" vertical="top" wrapText="1"/>
    </xf>
    <xf numFmtId="2" fontId="5" fillId="7" borderId="11" xfId="1" applyNumberFormat="1" applyFont="1" applyFill="1" applyBorder="1" applyAlignment="1">
      <alignment horizontal="right" vertical="top" wrapText="1"/>
    </xf>
    <xf numFmtId="0" fontId="2" fillId="0" borderId="10" xfId="0" applyFont="1" applyBorder="1" applyAlignment="1">
      <alignment horizontal="left" vertical="top"/>
    </xf>
    <xf numFmtId="0" fontId="5" fillId="0" borderId="10" xfId="0" applyFont="1" applyFill="1" applyBorder="1" applyAlignment="1">
      <alignment horizontal="left" vertical="top" wrapText="1"/>
    </xf>
    <xf numFmtId="0" fontId="5" fillId="6" borderId="10" xfId="0" applyFont="1" applyFill="1" applyBorder="1" applyAlignment="1">
      <alignment horizontal="left" vertical="top" wrapText="1"/>
    </xf>
    <xf numFmtId="2" fontId="3" fillId="6" borderId="11" xfId="1" applyNumberFormat="1" applyFont="1" applyFill="1" applyBorder="1" applyAlignment="1">
      <alignment horizontal="right" vertical="top" wrapText="1"/>
    </xf>
    <xf numFmtId="0" fontId="5" fillId="7" borderId="6" xfId="0" applyFont="1" applyFill="1" applyBorder="1" applyAlignment="1">
      <alignment horizontal="left" vertical="top" wrapText="1"/>
    </xf>
    <xf numFmtId="9" fontId="5" fillId="7" borderId="6" xfId="1" applyFont="1" applyFill="1" applyBorder="1" applyAlignment="1">
      <alignment horizontal="center" vertical="top" wrapText="1"/>
    </xf>
    <xf numFmtId="2" fontId="5" fillId="7" borderId="5" xfId="1" applyNumberFormat="1" applyFont="1" applyFill="1" applyBorder="1" applyAlignment="1">
      <alignment horizontal="right" vertical="top" wrapText="1"/>
    </xf>
    <xf numFmtId="0" fontId="8" fillId="0" borderId="6" xfId="0" applyFont="1" applyBorder="1" applyAlignment="1">
      <alignment horizontal="left" vertical="top"/>
    </xf>
    <xf numFmtId="0" fontId="8" fillId="0" borderId="10" xfId="0" applyFont="1" applyBorder="1" applyAlignment="1">
      <alignment horizontal="left" vertical="top"/>
    </xf>
    <xf numFmtId="9" fontId="9" fillId="6" borderId="10" xfId="1" applyFont="1" applyFill="1" applyBorder="1" applyAlignment="1">
      <alignment horizontal="center" vertical="top" wrapText="1"/>
    </xf>
    <xf numFmtId="9" fontId="2" fillId="0" borderId="2" xfId="1" applyFont="1" applyBorder="1" applyAlignment="1">
      <alignment horizontal="center" vertical="top" wrapText="1"/>
    </xf>
    <xf numFmtId="9" fontId="2" fillId="0" borderId="4" xfId="1" applyFont="1" applyBorder="1" applyAlignment="1">
      <alignment horizontal="center" vertical="top" wrapText="1"/>
    </xf>
    <xf numFmtId="9" fontId="5" fillId="3" borderId="4" xfId="1" applyFont="1" applyFill="1" applyBorder="1" applyAlignment="1">
      <alignment horizontal="center" vertical="top" wrapText="1"/>
    </xf>
    <xf numFmtId="0" fontId="5" fillId="7" borderId="8" xfId="0" applyFont="1" applyFill="1" applyBorder="1" applyAlignment="1">
      <alignment horizontal="center" vertical="top" wrapText="1"/>
    </xf>
    <xf numFmtId="0" fontId="5" fillId="6" borderId="8" xfId="0" applyFont="1" applyFill="1" applyBorder="1" applyAlignment="1">
      <alignment horizontal="center" vertical="top" wrapText="1"/>
    </xf>
    <xf numFmtId="9" fontId="2" fillId="5" borderId="2" xfId="1" applyFont="1" applyFill="1" applyBorder="1" applyAlignment="1">
      <alignment horizontal="center" vertical="top" wrapText="1"/>
    </xf>
    <xf numFmtId="9" fontId="6" fillId="0" borderId="2" xfId="1" applyFont="1" applyBorder="1" applyAlignment="1">
      <alignment horizontal="center" vertical="top" wrapText="1"/>
    </xf>
    <xf numFmtId="9" fontId="2" fillId="4" borderId="2" xfId="1" applyFont="1" applyFill="1" applyBorder="1" applyAlignment="1">
      <alignment horizontal="center" vertical="top" wrapText="1"/>
    </xf>
    <xf numFmtId="9" fontId="3" fillId="5" borderId="2" xfId="1" applyFont="1" applyFill="1" applyBorder="1" applyAlignment="1">
      <alignment horizontal="center" vertical="top" wrapText="1"/>
    </xf>
    <xf numFmtId="0" fontId="5" fillId="7" borderId="4" xfId="0" applyFont="1" applyFill="1" applyBorder="1" applyAlignment="1">
      <alignment horizontal="center" vertical="top" wrapText="1"/>
    </xf>
    <xf numFmtId="9" fontId="2" fillId="0" borderId="2" xfId="1" applyFont="1" applyBorder="1" applyAlignment="1">
      <alignment horizontal="center" vertical="top"/>
    </xf>
    <xf numFmtId="0" fontId="2" fillId="0" borderId="5" xfId="0" applyFont="1" applyBorder="1" applyAlignment="1">
      <alignment horizontal="left" vertical="top" wrapText="1"/>
    </xf>
    <xf numFmtId="0" fontId="5" fillId="3" borderId="5" xfId="0" applyFont="1" applyFill="1" applyBorder="1" applyAlignment="1">
      <alignment horizontal="left" vertical="top" wrapText="1"/>
    </xf>
    <xf numFmtId="0" fontId="5" fillId="7" borderId="11" xfId="0" applyFont="1" applyFill="1" applyBorder="1" applyAlignment="1">
      <alignment horizontal="left" vertical="top" wrapText="1"/>
    </xf>
    <xf numFmtId="0" fontId="5" fillId="6" borderId="11" xfId="0" applyFont="1" applyFill="1" applyBorder="1" applyAlignment="1">
      <alignment horizontal="left" vertical="top" wrapText="1"/>
    </xf>
    <xf numFmtId="0" fontId="2" fillId="5" borderId="1" xfId="0" applyFont="1" applyFill="1" applyBorder="1" applyAlignment="1">
      <alignment horizontal="left" vertical="top" wrapText="1"/>
    </xf>
    <xf numFmtId="0" fontId="7" fillId="0" borderId="1" xfId="0" applyFont="1" applyBorder="1" applyAlignment="1">
      <alignment horizontal="left" vertical="top" wrapText="1"/>
    </xf>
    <xf numFmtId="0" fontId="6" fillId="4"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5" fillId="7" borderId="5" xfId="0" applyFont="1" applyFill="1" applyBorder="1" applyAlignment="1">
      <alignment horizontal="left" vertical="top" wrapText="1"/>
    </xf>
    <xf numFmtId="0" fontId="4" fillId="0" borderId="1" xfId="0" applyFont="1" applyBorder="1" applyAlignment="1">
      <alignment horizontal="left" vertical="top" wrapText="1"/>
    </xf>
    <xf numFmtId="0" fontId="3" fillId="6" borderId="11" xfId="0" applyFont="1" applyFill="1" applyBorder="1" applyAlignment="1">
      <alignment horizontal="left" vertical="top" wrapText="1"/>
    </xf>
    <xf numFmtId="0" fontId="4" fillId="5" borderId="1" xfId="0" applyFont="1" applyFill="1" applyBorder="1" applyAlignment="1">
      <alignment horizontal="left" vertical="top" wrapText="1"/>
    </xf>
    <xf numFmtId="0" fontId="3" fillId="0" borderId="1" xfId="0" applyFont="1" applyBorder="1" applyAlignment="1">
      <alignment horizontal="left" vertical="top" wrapText="1"/>
    </xf>
    <xf numFmtId="0" fontId="10" fillId="0" borderId="5" xfId="0" applyFont="1" applyBorder="1" applyAlignment="1">
      <alignment horizontal="left" vertical="top" wrapText="1"/>
    </xf>
    <xf numFmtId="1" fontId="2" fillId="0" borderId="1" xfId="1" applyNumberFormat="1" applyFont="1" applyBorder="1" applyAlignment="1">
      <alignment horizontal="right" vertical="top" wrapText="1"/>
    </xf>
    <xf numFmtId="1" fontId="2" fillId="0" borderId="1" xfId="0" applyNumberFormat="1" applyFont="1" applyBorder="1" applyAlignment="1">
      <alignment horizontal="right" vertical="top" wrapText="1"/>
    </xf>
    <xf numFmtId="0" fontId="7" fillId="2" borderId="0" xfId="0" applyFont="1" applyFill="1" applyBorder="1" applyAlignment="1">
      <alignment horizontal="left" vertical="top" wrapText="1"/>
    </xf>
    <xf numFmtId="0" fontId="14" fillId="0" borderId="0" xfId="0" applyFont="1"/>
    <xf numFmtId="0" fontId="14" fillId="10" borderId="0" xfId="0" applyFont="1" applyFill="1" applyAlignment="1">
      <alignment wrapText="1"/>
    </xf>
    <xf numFmtId="0" fontId="15" fillId="0" borderId="0" xfId="0" applyFont="1"/>
    <xf numFmtId="0" fontId="0" fillId="0" borderId="0" xfId="0" applyAlignment="1">
      <alignment horizontal="left" indent="1"/>
    </xf>
    <xf numFmtId="0" fontId="0" fillId="0" borderId="0" xfId="0" applyAlignment="1">
      <alignment horizontal="left" wrapText="1" indent="1"/>
    </xf>
    <xf numFmtId="0" fontId="14" fillId="0" borderId="0" xfId="0" applyFont="1" applyAlignment="1">
      <alignment horizontal="left"/>
    </xf>
    <xf numFmtId="164" fontId="6" fillId="0" borderId="1" xfId="0" applyNumberFormat="1" applyFont="1" applyBorder="1" applyAlignment="1">
      <alignment horizontal="right" vertical="top" wrapText="1"/>
    </xf>
    <xf numFmtId="9" fontId="3" fillId="0" borderId="2" xfId="1" applyFont="1" applyBorder="1" applyAlignment="1">
      <alignment horizontal="center" vertical="top" wrapText="1"/>
    </xf>
    <xf numFmtId="0" fontId="16" fillId="0" borderId="14" xfId="0" applyFont="1" applyBorder="1" applyAlignment="1">
      <alignment horizontal="left" vertical="center" wrapText="1"/>
    </xf>
    <xf numFmtId="0" fontId="14" fillId="0" borderId="0" xfId="0" applyFont="1" applyFill="1" applyAlignment="1">
      <alignment horizontal="center" wrapText="1"/>
    </xf>
    <xf numFmtId="0" fontId="0" fillId="0" borderId="0" xfId="0" applyAlignment="1">
      <alignment wrapText="1"/>
    </xf>
    <xf numFmtId="0" fontId="12" fillId="0" borderId="9" xfId="0" applyFont="1" applyFill="1" applyBorder="1" applyAlignment="1">
      <alignment horizontal="left" vertical="center" wrapText="1"/>
    </xf>
    <xf numFmtId="9" fontId="12" fillId="0" borderId="9" xfId="0" applyNumberFormat="1" applyFont="1" applyFill="1" applyBorder="1" applyAlignment="1">
      <alignment horizontal="center" vertical="center" wrapText="1"/>
    </xf>
    <xf numFmtId="2" fontId="12" fillId="0" borderId="8" xfId="0" applyNumberFormat="1" applyFont="1" applyBorder="1" applyAlignment="1">
      <alignment horizontal="center" vertical="center" wrapText="1"/>
    </xf>
    <xf numFmtId="2" fontId="0" fillId="9" borderId="0" xfId="0" applyNumberFormat="1" applyFill="1" applyAlignment="1">
      <alignment wrapText="1"/>
    </xf>
    <xf numFmtId="0" fontId="13" fillId="0" borderId="12" xfId="0" applyFont="1" applyFill="1" applyBorder="1" applyAlignment="1">
      <alignment horizontal="center" wrapText="1"/>
    </xf>
    <xf numFmtId="9" fontId="13" fillId="0" borderId="6" xfId="0" applyNumberFormat="1" applyFont="1" applyFill="1" applyBorder="1" applyAlignment="1">
      <alignment horizontal="center" wrapText="1"/>
    </xf>
    <xf numFmtId="0" fontId="12" fillId="0" borderId="9" xfId="0" applyFont="1" applyFill="1" applyBorder="1" applyAlignment="1">
      <alignment horizontal="left" vertical="center" textRotation="90" wrapText="1"/>
    </xf>
    <xf numFmtId="0" fontId="0" fillId="0" borderId="0" xfId="0" applyFont="1" applyFill="1" applyAlignment="1">
      <alignment wrapText="1"/>
    </xf>
    <xf numFmtId="0" fontId="13" fillId="11" borderId="12" xfId="0" applyFont="1" applyFill="1" applyBorder="1" applyAlignment="1">
      <alignment horizontal="center" vertical="center" wrapText="1"/>
    </xf>
    <xf numFmtId="2" fontId="13" fillId="11" borderId="12" xfId="0" applyNumberFormat="1" applyFont="1" applyFill="1" applyBorder="1" applyAlignment="1">
      <alignment horizontal="center" vertical="center" wrapText="1"/>
    </xf>
    <xf numFmtId="0" fontId="2" fillId="0" borderId="0" xfId="0" applyFont="1" applyBorder="1" applyAlignment="1">
      <alignment vertical="top" wrapText="1"/>
    </xf>
    <xf numFmtId="0" fontId="2" fillId="0" borderId="6" xfId="0" applyFont="1" applyBorder="1" applyAlignment="1">
      <alignment vertical="top"/>
    </xf>
    <xf numFmtId="165" fontId="3" fillId="6" borderId="11" xfId="1" applyNumberFormat="1" applyFont="1" applyFill="1" applyBorder="1" applyAlignment="1">
      <alignment horizontal="right" vertical="top" wrapText="1"/>
    </xf>
    <xf numFmtId="0" fontId="10" fillId="12" borderId="0" xfId="0" applyFont="1" applyFill="1" applyBorder="1" applyAlignment="1">
      <alignment horizontal="left" vertical="top" wrapText="1"/>
    </xf>
    <xf numFmtId="0" fontId="2" fillId="12" borderId="6" xfId="0" applyFont="1" applyFill="1" applyBorder="1" applyAlignment="1">
      <alignment horizontal="left" vertical="top" wrapText="1"/>
    </xf>
    <xf numFmtId="0" fontId="2" fillId="12" borderId="10" xfId="0" applyFont="1" applyFill="1" applyBorder="1" applyAlignment="1">
      <alignment horizontal="left" vertical="top" wrapText="1"/>
    </xf>
    <xf numFmtId="0" fontId="2" fillId="12" borderId="0" xfId="0" applyFont="1" applyFill="1" applyBorder="1" applyAlignment="1">
      <alignment horizontal="left" vertical="top" wrapText="1"/>
    </xf>
    <xf numFmtId="0" fontId="11" fillId="3" borderId="5" xfId="0" applyFont="1" applyFill="1" applyBorder="1" applyAlignment="1">
      <alignment horizontal="center" vertical="top" wrapText="1"/>
    </xf>
    <xf numFmtId="0" fontId="11" fillId="3" borderId="6" xfId="0" applyFont="1" applyFill="1" applyBorder="1" applyAlignment="1">
      <alignment horizontal="center" vertical="top" wrapText="1"/>
    </xf>
    <xf numFmtId="0" fontId="13" fillId="11" borderId="12" xfId="0" applyFont="1" applyFill="1" applyBorder="1" applyAlignment="1">
      <alignment horizontal="center" vertical="center" wrapText="1"/>
    </xf>
    <xf numFmtId="0" fontId="13" fillId="11" borderId="13" xfId="0" applyFont="1" applyFill="1" applyBorder="1" applyAlignment="1">
      <alignment horizontal="center" vertical="center" wrapText="1"/>
    </xf>
    <xf numFmtId="9" fontId="13" fillId="11" borderId="3" xfId="0" applyNumberFormat="1" applyFont="1" applyFill="1" applyBorder="1" applyAlignment="1">
      <alignment horizontal="center" vertical="center" wrapText="1"/>
    </xf>
    <xf numFmtId="9" fontId="13" fillId="11" borderId="7" xfId="0" applyNumberFormat="1" applyFont="1" applyFill="1" applyBorder="1" applyAlignment="1">
      <alignment horizontal="center" vertical="center" wrapText="1"/>
    </xf>
    <xf numFmtId="9" fontId="13" fillId="11" borderId="6" xfId="0" applyNumberFormat="1" applyFont="1" applyFill="1" applyBorder="1" applyAlignment="1">
      <alignment horizontal="center" vertical="center" wrapText="1"/>
    </xf>
    <xf numFmtId="0" fontId="14" fillId="8" borderId="0" xfId="0" applyFont="1" applyFill="1" applyAlignment="1">
      <alignment horizontal="center" wrapText="1"/>
    </xf>
    <xf numFmtId="0" fontId="0" fillId="0" borderId="0" xfId="0" applyAlignment="1">
      <alignment wrapText="1"/>
    </xf>
    <xf numFmtId="0" fontId="13" fillId="11" borderId="0" xfId="0" applyFont="1" applyFill="1" applyBorder="1" applyAlignment="1">
      <alignment horizontal="center" vertical="center" wrapText="1"/>
    </xf>
    <xf numFmtId="0" fontId="13" fillId="11" borderId="6"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colors>
    <mruColors>
      <color rgb="FFFF3300"/>
      <color rgb="FF002850"/>
      <color rgb="FFFFFFCC"/>
      <color rgb="FF00CC00"/>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2"/>
          <c:order val="0"/>
          <c:tx>
            <c:strRef>
              <c:f>EvaluationSummary!$F$1</c:f>
              <c:strCache>
                <c:ptCount val="1"/>
                <c:pt idx="0">
                  <c:v>Salesforce</c:v>
                </c:pt>
              </c:strCache>
            </c:strRef>
          </c:tx>
          <c:invertIfNegative val="0"/>
          <c:cat>
            <c:strRef>
              <c:f>EvaluationSummary!$C$3:$C$13</c:f>
              <c:strCache>
                <c:ptCount val="10"/>
                <c:pt idx="0">
                  <c:v>Functionality</c:v>
                </c:pt>
                <c:pt idx="1">
                  <c:v>Usability</c:v>
                </c:pt>
                <c:pt idx="2">
                  <c:v>Affordability</c:v>
                </c:pt>
                <c:pt idx="4">
                  <c:v>Maintainability</c:v>
                </c:pt>
                <c:pt idx="5">
                  <c:v>Flexibility</c:v>
                </c:pt>
                <c:pt idx="6">
                  <c:v>Scalability</c:v>
                </c:pt>
                <c:pt idx="7">
                  <c:v>Interoperability</c:v>
                </c:pt>
                <c:pt idx="8">
                  <c:v>Security</c:v>
                </c:pt>
                <c:pt idx="9">
                  <c:v>Compatibility</c:v>
                </c:pt>
              </c:strCache>
            </c:strRef>
          </c:cat>
          <c:val>
            <c:numRef>
              <c:f>EvaluationSummary!$F$3:$F$13</c:f>
              <c:numCache>
                <c:formatCode>0.00</c:formatCode>
                <c:ptCount val="11"/>
                <c:pt idx="0">
                  <c:v>0</c:v>
                </c:pt>
                <c:pt idx="1">
                  <c:v>0</c:v>
                </c:pt>
                <c:pt idx="2">
                  <c:v>0</c:v>
                </c:pt>
                <c:pt idx="4">
                  <c:v>0</c:v>
                </c:pt>
                <c:pt idx="5">
                  <c:v>0</c:v>
                </c:pt>
                <c:pt idx="6">
                  <c:v>0</c:v>
                </c:pt>
                <c:pt idx="7">
                  <c:v>0</c:v>
                </c:pt>
                <c:pt idx="8">
                  <c:v>0</c:v>
                </c:pt>
                <c:pt idx="9">
                  <c:v>0</c:v>
                </c:pt>
              </c:numCache>
            </c:numRef>
          </c:val>
          <c:extLst>
            <c:ext xmlns:c16="http://schemas.microsoft.com/office/drawing/2014/chart" uri="{C3380CC4-5D6E-409C-BE32-E72D297353CC}">
              <c16:uniqueId val="{00000000-7C36-4CE1-BD0F-ADEFBEEDEA48}"/>
            </c:ext>
          </c:extLst>
        </c:ser>
        <c:ser>
          <c:idx val="5"/>
          <c:order val="1"/>
          <c:tx>
            <c:strRef>
              <c:f>EvaluationSummary!$I$1</c:f>
              <c:strCache>
                <c:ptCount val="1"/>
                <c:pt idx="0">
                  <c:v>Custom with Sitecore</c:v>
                </c:pt>
              </c:strCache>
            </c:strRef>
          </c:tx>
          <c:invertIfNegative val="0"/>
          <c:cat>
            <c:strRef>
              <c:f>EvaluationSummary!$C$3:$C$13</c:f>
              <c:strCache>
                <c:ptCount val="10"/>
                <c:pt idx="0">
                  <c:v>Functionality</c:v>
                </c:pt>
                <c:pt idx="1">
                  <c:v>Usability</c:v>
                </c:pt>
                <c:pt idx="2">
                  <c:v>Affordability</c:v>
                </c:pt>
                <c:pt idx="4">
                  <c:v>Maintainability</c:v>
                </c:pt>
                <c:pt idx="5">
                  <c:v>Flexibility</c:v>
                </c:pt>
                <c:pt idx="6">
                  <c:v>Scalability</c:v>
                </c:pt>
                <c:pt idx="7">
                  <c:v>Interoperability</c:v>
                </c:pt>
                <c:pt idx="8">
                  <c:v>Security</c:v>
                </c:pt>
                <c:pt idx="9">
                  <c:v>Compatibility</c:v>
                </c:pt>
              </c:strCache>
            </c:strRef>
          </c:cat>
          <c:val>
            <c:numRef>
              <c:f>EvaluationSummary!$I$3:$I$13</c:f>
              <c:numCache>
                <c:formatCode>0.00</c:formatCode>
                <c:ptCount val="11"/>
                <c:pt idx="0">
                  <c:v>0</c:v>
                </c:pt>
                <c:pt idx="1">
                  <c:v>0</c:v>
                </c:pt>
                <c:pt idx="2">
                  <c:v>0</c:v>
                </c:pt>
                <c:pt idx="4">
                  <c:v>0</c:v>
                </c:pt>
                <c:pt idx="5">
                  <c:v>0</c:v>
                </c:pt>
                <c:pt idx="6">
                  <c:v>0</c:v>
                </c:pt>
                <c:pt idx="7">
                  <c:v>0</c:v>
                </c:pt>
                <c:pt idx="8">
                  <c:v>0</c:v>
                </c:pt>
                <c:pt idx="9">
                  <c:v>0</c:v>
                </c:pt>
              </c:numCache>
            </c:numRef>
          </c:val>
          <c:extLst>
            <c:ext xmlns:c16="http://schemas.microsoft.com/office/drawing/2014/chart" uri="{C3380CC4-5D6E-409C-BE32-E72D297353CC}">
              <c16:uniqueId val="{00000001-7C36-4CE1-BD0F-ADEFBEEDEA48}"/>
            </c:ext>
          </c:extLst>
        </c:ser>
        <c:ser>
          <c:idx val="8"/>
          <c:order val="2"/>
          <c:tx>
            <c:strRef>
              <c:f>EvaluationSummary!$L$1</c:f>
              <c:strCache>
                <c:ptCount val="1"/>
                <c:pt idx="0">
                  <c:v>Custom</c:v>
                </c:pt>
              </c:strCache>
            </c:strRef>
          </c:tx>
          <c:invertIfNegative val="0"/>
          <c:cat>
            <c:strRef>
              <c:f>EvaluationSummary!$C$3:$C$13</c:f>
              <c:strCache>
                <c:ptCount val="10"/>
                <c:pt idx="0">
                  <c:v>Functionality</c:v>
                </c:pt>
                <c:pt idx="1">
                  <c:v>Usability</c:v>
                </c:pt>
                <c:pt idx="2">
                  <c:v>Affordability</c:v>
                </c:pt>
                <c:pt idx="4">
                  <c:v>Maintainability</c:v>
                </c:pt>
                <c:pt idx="5">
                  <c:v>Flexibility</c:v>
                </c:pt>
                <c:pt idx="6">
                  <c:v>Scalability</c:v>
                </c:pt>
                <c:pt idx="7">
                  <c:v>Interoperability</c:v>
                </c:pt>
                <c:pt idx="8">
                  <c:v>Security</c:v>
                </c:pt>
                <c:pt idx="9">
                  <c:v>Compatibility</c:v>
                </c:pt>
              </c:strCache>
            </c:strRef>
          </c:cat>
          <c:val>
            <c:numRef>
              <c:f>EvaluationSummary!$L$3:$L$13</c:f>
              <c:numCache>
                <c:formatCode>0.00</c:formatCode>
                <c:ptCount val="11"/>
                <c:pt idx="0">
                  <c:v>0</c:v>
                </c:pt>
                <c:pt idx="1">
                  <c:v>0</c:v>
                </c:pt>
                <c:pt idx="2">
                  <c:v>0</c:v>
                </c:pt>
                <c:pt idx="4">
                  <c:v>0</c:v>
                </c:pt>
                <c:pt idx="5">
                  <c:v>0</c:v>
                </c:pt>
                <c:pt idx="6">
                  <c:v>0</c:v>
                </c:pt>
                <c:pt idx="7">
                  <c:v>0</c:v>
                </c:pt>
                <c:pt idx="8">
                  <c:v>0</c:v>
                </c:pt>
                <c:pt idx="9">
                  <c:v>0</c:v>
                </c:pt>
              </c:numCache>
            </c:numRef>
          </c:val>
          <c:extLst>
            <c:ext xmlns:c16="http://schemas.microsoft.com/office/drawing/2014/chart" uri="{C3380CC4-5D6E-409C-BE32-E72D297353CC}">
              <c16:uniqueId val="{00000002-7C36-4CE1-BD0F-ADEFBEEDEA48}"/>
            </c:ext>
          </c:extLst>
        </c:ser>
        <c:dLbls>
          <c:showLegendKey val="0"/>
          <c:showVal val="0"/>
          <c:showCatName val="0"/>
          <c:showSerName val="0"/>
          <c:showPercent val="0"/>
          <c:showBubbleSize val="0"/>
        </c:dLbls>
        <c:gapWidth val="150"/>
        <c:axId val="744546736"/>
        <c:axId val="744547128"/>
      </c:barChart>
      <c:catAx>
        <c:axId val="744546736"/>
        <c:scaling>
          <c:orientation val="minMax"/>
        </c:scaling>
        <c:delete val="0"/>
        <c:axPos val="b"/>
        <c:numFmt formatCode="General" sourceLinked="0"/>
        <c:majorTickMark val="out"/>
        <c:minorTickMark val="none"/>
        <c:tickLblPos val="nextTo"/>
        <c:crossAx val="744547128"/>
        <c:crosses val="autoZero"/>
        <c:auto val="1"/>
        <c:lblAlgn val="ctr"/>
        <c:lblOffset val="100"/>
        <c:noMultiLvlLbl val="0"/>
      </c:catAx>
      <c:valAx>
        <c:axId val="744547128"/>
        <c:scaling>
          <c:orientation val="minMax"/>
        </c:scaling>
        <c:delete val="0"/>
        <c:axPos val="l"/>
        <c:majorGridlines/>
        <c:numFmt formatCode="0.00" sourceLinked="1"/>
        <c:majorTickMark val="out"/>
        <c:minorTickMark val="none"/>
        <c:tickLblPos val="nextTo"/>
        <c:crossAx val="7445467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0"/>
    </c:view3D>
    <c:floor>
      <c:thickness val="0"/>
    </c:floor>
    <c:sideWall>
      <c:thickness val="0"/>
    </c:sideWall>
    <c:backWall>
      <c:thickness val="0"/>
    </c:backWall>
    <c:plotArea>
      <c:layout/>
      <c:bar3DChart>
        <c:barDir val="col"/>
        <c:grouping val="clustered"/>
        <c:varyColors val="0"/>
        <c:ser>
          <c:idx val="4"/>
          <c:order val="0"/>
          <c:tx>
            <c:strRef>
              <c:f>EvaluationSummary!$F$1</c:f>
              <c:strCache>
                <c:ptCount val="1"/>
                <c:pt idx="0">
                  <c:v>Salesforce</c:v>
                </c:pt>
              </c:strCache>
            </c:strRef>
          </c:tx>
          <c:invertIfNegative val="0"/>
          <c:cat>
            <c:strRef>
              <c:f>EvaluationSummary!$A$14</c:f>
              <c:strCache>
                <c:ptCount val="1"/>
                <c:pt idx="0">
                  <c:v>Overall Score</c:v>
                </c:pt>
              </c:strCache>
            </c:strRef>
          </c:cat>
          <c:val>
            <c:numRef>
              <c:f>EvaluationSummary!$F$14</c:f>
              <c:numCache>
                <c:formatCode>0.00</c:formatCode>
                <c:ptCount val="1"/>
                <c:pt idx="0">
                  <c:v>0</c:v>
                </c:pt>
              </c:numCache>
            </c:numRef>
          </c:val>
          <c:extLst>
            <c:ext xmlns:c16="http://schemas.microsoft.com/office/drawing/2014/chart" uri="{C3380CC4-5D6E-409C-BE32-E72D297353CC}">
              <c16:uniqueId val="{00000000-50A9-467D-91AC-9789F99735F5}"/>
            </c:ext>
          </c:extLst>
        </c:ser>
        <c:ser>
          <c:idx val="7"/>
          <c:order val="1"/>
          <c:tx>
            <c:strRef>
              <c:f>EvaluationSummary!$I$1</c:f>
              <c:strCache>
                <c:ptCount val="1"/>
                <c:pt idx="0">
                  <c:v>Custom with Sitecore</c:v>
                </c:pt>
              </c:strCache>
            </c:strRef>
          </c:tx>
          <c:invertIfNegative val="0"/>
          <c:cat>
            <c:strRef>
              <c:f>EvaluationSummary!$A$14</c:f>
              <c:strCache>
                <c:ptCount val="1"/>
                <c:pt idx="0">
                  <c:v>Overall Score</c:v>
                </c:pt>
              </c:strCache>
            </c:strRef>
          </c:cat>
          <c:val>
            <c:numRef>
              <c:f>EvaluationSummary!$I$14</c:f>
              <c:numCache>
                <c:formatCode>0.00</c:formatCode>
                <c:ptCount val="1"/>
                <c:pt idx="0">
                  <c:v>0</c:v>
                </c:pt>
              </c:numCache>
            </c:numRef>
          </c:val>
          <c:extLst>
            <c:ext xmlns:c16="http://schemas.microsoft.com/office/drawing/2014/chart" uri="{C3380CC4-5D6E-409C-BE32-E72D297353CC}">
              <c16:uniqueId val="{00000001-50A9-467D-91AC-9789F99735F5}"/>
            </c:ext>
          </c:extLst>
        </c:ser>
        <c:ser>
          <c:idx val="10"/>
          <c:order val="2"/>
          <c:tx>
            <c:strRef>
              <c:f>EvaluationSummary!$L$1</c:f>
              <c:strCache>
                <c:ptCount val="1"/>
                <c:pt idx="0">
                  <c:v>Custom</c:v>
                </c:pt>
              </c:strCache>
            </c:strRef>
          </c:tx>
          <c:invertIfNegative val="0"/>
          <c:cat>
            <c:strRef>
              <c:f>EvaluationSummary!$A$14</c:f>
              <c:strCache>
                <c:ptCount val="1"/>
                <c:pt idx="0">
                  <c:v>Overall Score</c:v>
                </c:pt>
              </c:strCache>
            </c:strRef>
          </c:cat>
          <c:val>
            <c:numRef>
              <c:f>EvaluationSummary!$L$14</c:f>
              <c:numCache>
                <c:formatCode>0.00</c:formatCode>
                <c:ptCount val="1"/>
                <c:pt idx="0">
                  <c:v>0</c:v>
                </c:pt>
              </c:numCache>
            </c:numRef>
          </c:val>
          <c:extLst>
            <c:ext xmlns:c16="http://schemas.microsoft.com/office/drawing/2014/chart" uri="{C3380CC4-5D6E-409C-BE32-E72D297353CC}">
              <c16:uniqueId val="{00000002-50A9-467D-91AC-9789F99735F5}"/>
            </c:ext>
          </c:extLst>
        </c:ser>
        <c:dLbls>
          <c:showLegendKey val="0"/>
          <c:showVal val="0"/>
          <c:showCatName val="0"/>
          <c:showSerName val="0"/>
          <c:showPercent val="0"/>
          <c:showBubbleSize val="0"/>
        </c:dLbls>
        <c:gapWidth val="150"/>
        <c:shape val="box"/>
        <c:axId val="744547912"/>
        <c:axId val="759168176"/>
        <c:axId val="0"/>
      </c:bar3DChart>
      <c:catAx>
        <c:axId val="744547912"/>
        <c:scaling>
          <c:orientation val="minMax"/>
        </c:scaling>
        <c:delete val="0"/>
        <c:axPos val="b"/>
        <c:numFmt formatCode="General" sourceLinked="0"/>
        <c:majorTickMark val="out"/>
        <c:minorTickMark val="none"/>
        <c:tickLblPos val="nextTo"/>
        <c:crossAx val="759168176"/>
        <c:crosses val="autoZero"/>
        <c:auto val="1"/>
        <c:lblAlgn val="ctr"/>
        <c:lblOffset val="100"/>
        <c:noMultiLvlLbl val="0"/>
      </c:catAx>
      <c:valAx>
        <c:axId val="759168176"/>
        <c:scaling>
          <c:orientation val="minMax"/>
        </c:scaling>
        <c:delete val="0"/>
        <c:axPos val="l"/>
        <c:majorGridlines/>
        <c:numFmt formatCode="0.00" sourceLinked="1"/>
        <c:majorTickMark val="out"/>
        <c:minorTickMark val="none"/>
        <c:tickLblPos val="nextTo"/>
        <c:crossAx val="7445479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409575</xdr:colOff>
      <xdr:row>16</xdr:row>
      <xdr:rowOff>152400</xdr:rowOff>
    </xdr:from>
    <xdr:to>
      <xdr:col>12</xdr:col>
      <xdr:colOff>314325</xdr:colOff>
      <xdr:row>31</xdr:row>
      <xdr:rowOff>38100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14</xdr:row>
      <xdr:rowOff>123825</xdr:rowOff>
    </xdr:from>
    <xdr:to>
      <xdr:col>3</xdr:col>
      <xdr:colOff>523875</xdr:colOff>
      <xdr:row>25</xdr:row>
      <xdr:rowOff>95250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1"/>
  <sheetViews>
    <sheetView topLeftCell="A11" workbookViewId="0">
      <selection activeCell="A21" sqref="A21"/>
    </sheetView>
  </sheetViews>
  <sheetFormatPr defaultRowHeight="14.75" x14ac:dyDescent="0.75"/>
  <cols>
    <col min="1" max="1" width="127.86328125" customWidth="1"/>
  </cols>
  <sheetData>
    <row r="1" spans="1:1" ht="18.5" x14ac:dyDescent="0.9">
      <c r="A1" s="74" t="s">
        <v>93</v>
      </c>
    </row>
    <row r="3" spans="1:1" x14ac:dyDescent="0.75">
      <c r="A3" s="72" t="s">
        <v>85</v>
      </c>
    </row>
    <row r="4" spans="1:1" x14ac:dyDescent="0.75">
      <c r="A4" t="s">
        <v>94</v>
      </c>
    </row>
    <row r="6" spans="1:1" x14ac:dyDescent="0.75">
      <c r="A6" s="72" t="s">
        <v>86</v>
      </c>
    </row>
    <row r="7" spans="1:1" x14ac:dyDescent="0.75">
      <c r="A7" t="s">
        <v>87</v>
      </c>
    </row>
    <row r="8" spans="1:1" ht="29.5" x14ac:dyDescent="0.75">
      <c r="A8" s="76" t="s">
        <v>100</v>
      </c>
    </row>
    <row r="9" spans="1:1" x14ac:dyDescent="0.75">
      <c r="A9" s="76" t="s">
        <v>88</v>
      </c>
    </row>
    <row r="10" spans="1:1" x14ac:dyDescent="0.75">
      <c r="A10" s="76" t="s">
        <v>89</v>
      </c>
    </row>
    <row r="12" spans="1:1" x14ac:dyDescent="0.75">
      <c r="A12" s="77" t="s">
        <v>90</v>
      </c>
    </row>
    <row r="13" spans="1:1" s="75" customFormat="1" x14ac:dyDescent="0.75">
      <c r="A13" s="76" t="s">
        <v>91</v>
      </c>
    </row>
    <row r="14" spans="1:1" ht="29.5" x14ac:dyDescent="0.75">
      <c r="A14" s="76" t="s">
        <v>99</v>
      </c>
    </row>
    <row r="16" spans="1:1" x14ac:dyDescent="0.75">
      <c r="A16" s="72" t="s">
        <v>92</v>
      </c>
    </row>
    <row r="17" spans="1:1" ht="29.5" x14ac:dyDescent="0.75">
      <c r="A17" s="76" t="s">
        <v>98</v>
      </c>
    </row>
    <row r="18" spans="1:1" x14ac:dyDescent="0.75">
      <c r="A18" s="76" t="s">
        <v>95</v>
      </c>
    </row>
    <row r="20" spans="1:1" x14ac:dyDescent="0.75">
      <c r="A20" s="72" t="s">
        <v>96</v>
      </c>
    </row>
    <row r="21" spans="1:1" ht="44.25" x14ac:dyDescent="0.75">
      <c r="A21" s="76" t="s">
        <v>97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109"/>
  <sheetViews>
    <sheetView showGridLines="0" tabSelected="1" topLeftCell="B54" zoomScale="90" zoomScaleNormal="90" workbookViewId="0">
      <selection activeCell="B33" sqref="A33:XFD33"/>
    </sheetView>
  </sheetViews>
  <sheetFormatPr defaultColWidth="23.26953125" defaultRowHeight="15" x14ac:dyDescent="0.75"/>
  <cols>
    <col min="1" max="1" width="18" style="1" bestFit="1" customWidth="1"/>
    <col min="2" max="2" width="14.86328125" style="13" bestFit="1" customWidth="1"/>
    <col min="3" max="3" width="9.26953125" style="24" customWidth="1"/>
    <col min="4" max="4" width="29.40625" style="13" customWidth="1"/>
    <col min="5" max="5" width="70.86328125" style="1" bestFit="1" customWidth="1"/>
    <col min="6" max="6" width="20" style="54" customWidth="1"/>
    <col min="7" max="7" width="16.26953125" style="13" customWidth="1"/>
    <col min="8" max="8" width="20.26953125" style="13" customWidth="1"/>
    <col min="9" max="9" width="18.40625" style="13" customWidth="1"/>
    <col min="10" max="10" width="44" style="2" customWidth="1"/>
    <col min="11" max="11" width="54.26953125" style="1" bestFit="1" customWidth="1"/>
    <col min="12" max="12" width="23.26953125" style="1" customWidth="1"/>
    <col min="13" max="16384" width="23.26953125" style="1"/>
  </cols>
  <sheetData>
    <row r="1" spans="1:11" ht="21" thickBot="1" x14ac:dyDescent="0.9">
      <c r="G1" s="100" t="s">
        <v>111</v>
      </c>
      <c r="H1" s="101"/>
      <c r="I1" s="101"/>
    </row>
    <row r="2" spans="1:11" ht="15.75" thickBot="1" x14ac:dyDescent="0.9">
      <c r="G2" s="80" t="s">
        <v>114</v>
      </c>
      <c r="H2" s="80" t="s">
        <v>116</v>
      </c>
      <c r="I2" s="80" t="s">
        <v>115</v>
      </c>
    </row>
    <row r="3" spans="1:11" ht="15.75" thickBot="1" x14ac:dyDescent="0.9">
      <c r="G3" s="95">
        <f>G6+G84</f>
        <v>0</v>
      </c>
      <c r="H3" s="95">
        <f>H6+H84</f>
        <v>0</v>
      </c>
      <c r="I3" s="95">
        <f>I6+I84</f>
        <v>0</v>
      </c>
    </row>
    <row r="4" spans="1:11" ht="105.75" thickBot="1" x14ac:dyDescent="0.9">
      <c r="A4" s="7" t="s">
        <v>113</v>
      </c>
      <c r="B4" s="67"/>
      <c r="C4" s="25"/>
      <c r="D4" s="67" t="s">
        <v>64</v>
      </c>
      <c r="E4" s="5"/>
      <c r="F4" s="79"/>
      <c r="G4" s="100" t="s">
        <v>1</v>
      </c>
      <c r="H4" s="101"/>
      <c r="I4" s="101"/>
      <c r="J4" s="96" t="s">
        <v>110</v>
      </c>
      <c r="K4" s="93" t="s">
        <v>112</v>
      </c>
    </row>
    <row r="5" spans="1:11" s="28" customFormat="1" ht="21" thickBot="1" x14ac:dyDescent="0.9">
      <c r="B5" s="55"/>
      <c r="C5" s="30"/>
      <c r="D5" s="68"/>
      <c r="E5" s="29"/>
      <c r="F5" s="45"/>
      <c r="G5" s="80" t="s">
        <v>114</v>
      </c>
      <c r="H5" s="80" t="s">
        <v>116</v>
      </c>
      <c r="I5" s="80" t="s">
        <v>115</v>
      </c>
      <c r="J5" s="97"/>
      <c r="K5" s="94"/>
    </row>
    <row r="6" spans="1:11" s="28" customFormat="1" ht="15.75" thickBot="1" x14ac:dyDescent="0.9">
      <c r="A6" s="26" t="s">
        <v>26</v>
      </c>
      <c r="B6" s="56" t="s">
        <v>2</v>
      </c>
      <c r="C6" s="27" t="s">
        <v>3</v>
      </c>
      <c r="D6" s="56" t="s">
        <v>4</v>
      </c>
      <c r="E6" s="26"/>
      <c r="F6" s="46" t="s">
        <v>28</v>
      </c>
      <c r="G6" s="37">
        <f>IF(ISNUMBER(G7+G32+#REF!),G7+G32+#REF!,0)</f>
        <v>0</v>
      </c>
      <c r="H6" s="37">
        <f>IF(ISNUMBER(H7+H32+#REF!),H7+H32+#REF!,0)</f>
        <v>0</v>
      </c>
      <c r="I6" s="37">
        <f>IF(ISNUMBER(I7+I32+#REF!),I7+I32+#REF!,0)</f>
        <v>0</v>
      </c>
      <c r="J6" s="97"/>
    </row>
    <row r="7" spans="1:11" s="34" customFormat="1" ht="15.75" thickBot="1" x14ac:dyDescent="0.9">
      <c r="A7" s="31" t="s">
        <v>22</v>
      </c>
      <c r="B7" s="57"/>
      <c r="C7" s="32">
        <v>0.6</v>
      </c>
      <c r="D7" s="57"/>
      <c r="E7" s="31"/>
      <c r="F7" s="47"/>
      <c r="G7" s="33">
        <f t="shared" ref="G7:I7" si="0">G8*$C7</f>
        <v>0</v>
      </c>
      <c r="H7" s="33">
        <f t="shared" si="0"/>
        <v>0</v>
      </c>
      <c r="I7" s="33">
        <f t="shared" si="0"/>
        <v>0</v>
      </c>
      <c r="J7" s="98"/>
    </row>
    <row r="8" spans="1:11" s="34" customFormat="1" ht="15.75" thickBot="1" x14ac:dyDescent="0.9">
      <c r="A8" s="35"/>
      <c r="B8" s="65" t="s">
        <v>6</v>
      </c>
      <c r="C8" s="43">
        <f>SUM(C9:C28)</f>
        <v>1</v>
      </c>
      <c r="D8" s="58"/>
      <c r="E8" s="36"/>
      <c r="F8" s="48"/>
      <c r="G8" s="37">
        <f>(G9+G19+G25)</f>
        <v>0</v>
      </c>
      <c r="H8" s="37">
        <f>(H9+H19+H25)</f>
        <v>0</v>
      </c>
      <c r="I8" s="37">
        <f>(I9+I19+I25)</f>
        <v>0</v>
      </c>
      <c r="J8" s="98"/>
    </row>
    <row r="9" spans="1:11" x14ac:dyDescent="0.75">
      <c r="A9" s="1">
        <v>1</v>
      </c>
      <c r="B9" s="66" t="s">
        <v>5</v>
      </c>
      <c r="C9" s="23">
        <v>0.6</v>
      </c>
      <c r="D9" s="59"/>
      <c r="E9" s="8"/>
      <c r="F9" s="49"/>
      <c r="G9" s="14">
        <f>G15*$C9</f>
        <v>0</v>
      </c>
      <c r="H9" s="14">
        <f>H15*$C9</f>
        <v>0</v>
      </c>
      <c r="I9" s="14">
        <f>I15*$C9</f>
        <v>0</v>
      </c>
      <c r="J9" s="99"/>
    </row>
    <row r="10" spans="1:11" ht="30" x14ac:dyDescent="0.75">
      <c r="B10" s="12"/>
      <c r="C10" s="22"/>
      <c r="D10" s="60" t="s">
        <v>118</v>
      </c>
      <c r="E10" s="4" t="s">
        <v>123</v>
      </c>
      <c r="F10" s="50">
        <v>0.25</v>
      </c>
      <c r="G10" s="15"/>
      <c r="H10" s="15"/>
      <c r="I10" s="15"/>
      <c r="J10" s="99"/>
    </row>
    <row r="11" spans="1:11" ht="45" x14ac:dyDescent="0.75">
      <c r="B11" s="12"/>
      <c r="C11" s="22"/>
      <c r="D11" s="60" t="s">
        <v>119</v>
      </c>
      <c r="E11" s="4" t="s">
        <v>120</v>
      </c>
      <c r="F11" s="50">
        <v>0.25</v>
      </c>
      <c r="G11" s="15"/>
      <c r="H11" s="15"/>
      <c r="I11" s="15"/>
      <c r="J11" s="99"/>
    </row>
    <row r="12" spans="1:11" ht="45" x14ac:dyDescent="0.75">
      <c r="B12" s="12"/>
      <c r="C12" s="22"/>
      <c r="D12" s="60" t="s">
        <v>117</v>
      </c>
      <c r="E12" s="4" t="s">
        <v>126</v>
      </c>
      <c r="F12" s="50">
        <v>0.15</v>
      </c>
      <c r="G12" s="15"/>
      <c r="H12" s="15"/>
      <c r="I12" s="15"/>
      <c r="J12" s="99"/>
    </row>
    <row r="13" spans="1:11" ht="60" x14ac:dyDescent="0.75">
      <c r="B13" s="12"/>
      <c r="C13" s="22"/>
      <c r="D13" s="60" t="s">
        <v>128</v>
      </c>
      <c r="E13" s="60" t="s">
        <v>127</v>
      </c>
      <c r="F13" s="50">
        <v>0.15</v>
      </c>
      <c r="G13" s="15"/>
      <c r="H13" s="15"/>
      <c r="I13" s="15"/>
      <c r="J13" s="99"/>
    </row>
    <row r="14" spans="1:11" ht="30" x14ac:dyDescent="0.75">
      <c r="B14" s="12"/>
      <c r="C14" s="22"/>
      <c r="D14" s="60" t="s">
        <v>121</v>
      </c>
      <c r="E14" s="4" t="s">
        <v>122</v>
      </c>
      <c r="F14" s="50">
        <v>0.2</v>
      </c>
      <c r="G14" s="15"/>
      <c r="H14" s="15"/>
      <c r="I14" s="15"/>
      <c r="J14" s="99"/>
    </row>
    <row r="15" spans="1:11" x14ac:dyDescent="0.75">
      <c r="B15" s="67"/>
      <c r="C15" s="22"/>
      <c r="D15" s="61" t="s">
        <v>37</v>
      </c>
      <c r="E15" s="10"/>
      <c r="F15" s="51">
        <f>SUM(F10:F14)</f>
        <v>1</v>
      </c>
      <c r="G15" s="16">
        <f>IF(ISNUMBER(SUMPRODUCT($F10:$F14,G10:G14)),SUMPRODUCT($F10:$F14,G10:G14),0)</f>
        <v>0</v>
      </c>
      <c r="H15" s="16">
        <f>IF(ISNUMBER(SUMPRODUCT($F10:$F14,H10:H14)),SUMPRODUCT($F10:$F14,H10:H14),0)</f>
        <v>0</v>
      </c>
      <c r="I15" s="16">
        <f>IF(ISNUMBER(SUMPRODUCT($F10:$F14,I10:I14)),SUMPRODUCT($F10:$F14,I10:I14),0)</f>
        <v>0</v>
      </c>
      <c r="J15" s="99"/>
    </row>
    <row r="16" spans="1:11" x14ac:dyDescent="0.75">
      <c r="B16" s="12"/>
      <c r="C16" s="22"/>
      <c r="D16" s="60"/>
      <c r="E16" s="4"/>
      <c r="F16" s="50"/>
      <c r="G16" s="15"/>
      <c r="H16" s="15"/>
      <c r="I16" s="15"/>
      <c r="J16" s="99"/>
    </row>
    <row r="17" spans="1:10" x14ac:dyDescent="0.75">
      <c r="B17" s="67"/>
      <c r="C17" s="22"/>
      <c r="D17" s="61"/>
      <c r="E17" s="10"/>
      <c r="F17" s="51"/>
      <c r="G17" s="16"/>
      <c r="H17" s="16"/>
      <c r="I17" s="16"/>
      <c r="J17" s="99"/>
    </row>
    <row r="18" spans="1:10" x14ac:dyDescent="0.75">
      <c r="B18" s="67"/>
      <c r="C18" s="22"/>
      <c r="D18" s="11"/>
      <c r="E18" s="6"/>
      <c r="F18" s="44"/>
      <c r="G18" s="17"/>
      <c r="H18" s="17"/>
      <c r="I18" s="17"/>
      <c r="J18" s="99"/>
    </row>
    <row r="19" spans="1:10" s="7" customFormat="1" x14ac:dyDescent="0.75">
      <c r="A19" s="7">
        <v>2</v>
      </c>
      <c r="B19" s="66" t="s">
        <v>7</v>
      </c>
      <c r="C19" s="23">
        <v>0.25</v>
      </c>
      <c r="D19" s="62"/>
      <c r="E19" s="9"/>
      <c r="F19" s="52"/>
      <c r="G19" s="14">
        <f t="shared" ref="G19:H19" si="1">G23*$C19</f>
        <v>0</v>
      </c>
      <c r="H19" s="14">
        <f t="shared" si="1"/>
        <v>0</v>
      </c>
      <c r="I19" s="14">
        <f t="shared" ref="I19" si="2">I23*$C19</f>
        <v>0</v>
      </c>
      <c r="J19" s="99"/>
    </row>
    <row r="20" spans="1:10" ht="30" x14ac:dyDescent="0.75">
      <c r="B20" s="12"/>
      <c r="C20" s="22"/>
      <c r="D20" s="11" t="s">
        <v>24</v>
      </c>
      <c r="E20" s="6" t="s">
        <v>125</v>
      </c>
      <c r="F20" s="50">
        <v>0.3</v>
      </c>
      <c r="G20" s="15"/>
      <c r="H20" s="15"/>
      <c r="I20" s="15"/>
      <c r="J20" s="99"/>
    </row>
    <row r="21" spans="1:10" x14ac:dyDescent="0.75">
      <c r="B21" s="12"/>
      <c r="C21" s="22"/>
      <c r="D21" s="11" t="s">
        <v>124</v>
      </c>
      <c r="E21" s="6" t="s">
        <v>131</v>
      </c>
      <c r="F21" s="50">
        <v>0.3</v>
      </c>
      <c r="G21" s="15"/>
      <c r="H21" s="15"/>
      <c r="I21" s="15"/>
      <c r="J21" s="99"/>
    </row>
    <row r="22" spans="1:10" x14ac:dyDescent="0.75">
      <c r="B22" s="12"/>
      <c r="C22" s="22"/>
      <c r="D22" s="11" t="s">
        <v>19</v>
      </c>
      <c r="E22" s="71" t="s">
        <v>132</v>
      </c>
      <c r="F22" s="50">
        <v>0.4</v>
      </c>
      <c r="G22" s="15"/>
      <c r="H22" s="15"/>
      <c r="I22" s="15"/>
      <c r="J22" s="99"/>
    </row>
    <row r="23" spans="1:10" x14ac:dyDescent="0.75">
      <c r="B23" s="67"/>
      <c r="C23" s="22"/>
      <c r="D23" s="61" t="s">
        <v>37</v>
      </c>
      <c r="E23" s="10"/>
      <c r="F23" s="51">
        <f>SUM(F20:F22)</f>
        <v>1</v>
      </c>
      <c r="G23" s="16">
        <f t="shared" ref="G23:H23" si="3">IF(ISNUMBER(SUMPRODUCT($F20:$F22,G20:G22)),SUMPRODUCT($F20:$F22,G20:G22),0)</f>
        <v>0</v>
      </c>
      <c r="H23" s="16">
        <f t="shared" si="3"/>
        <v>0</v>
      </c>
      <c r="I23" s="16">
        <f t="shared" ref="I23" si="4">IF(ISNUMBER(SUMPRODUCT($F20:$F22,I20:I22)),SUMPRODUCT($F20:$F22,I20:I22),0)</f>
        <v>0</v>
      </c>
      <c r="J23" s="99"/>
    </row>
    <row r="24" spans="1:10" x14ac:dyDescent="0.75">
      <c r="B24" s="67"/>
      <c r="C24" s="22"/>
      <c r="D24" s="11"/>
      <c r="E24" s="6"/>
      <c r="F24" s="44"/>
      <c r="G24" s="17"/>
      <c r="H24" s="17"/>
      <c r="I24" s="17"/>
      <c r="J24" s="99"/>
    </row>
    <row r="25" spans="1:10" s="7" customFormat="1" x14ac:dyDescent="0.75">
      <c r="A25" s="7">
        <v>3</v>
      </c>
      <c r="B25" s="66" t="s">
        <v>8</v>
      </c>
      <c r="C25" s="23">
        <v>0.15</v>
      </c>
      <c r="D25" s="62"/>
      <c r="E25" s="9"/>
      <c r="F25" s="52"/>
      <c r="G25" s="14">
        <f t="shared" ref="G25:H25" si="5">G29*$C25</f>
        <v>0</v>
      </c>
      <c r="H25" s="14">
        <f t="shared" si="5"/>
        <v>0</v>
      </c>
      <c r="I25" s="14">
        <f t="shared" ref="I25" si="6">I29*$C25</f>
        <v>0</v>
      </c>
      <c r="J25" s="99"/>
    </row>
    <row r="26" spans="1:10" x14ac:dyDescent="0.75">
      <c r="B26" s="12"/>
      <c r="C26" s="22"/>
      <c r="D26" s="11" t="s">
        <v>17</v>
      </c>
      <c r="E26" s="6" t="s">
        <v>103</v>
      </c>
      <c r="F26" s="50">
        <v>0.5</v>
      </c>
      <c r="G26" s="78"/>
      <c r="H26" s="78"/>
      <c r="I26" s="78"/>
      <c r="J26" s="99"/>
    </row>
    <row r="27" spans="1:10" x14ac:dyDescent="0.75">
      <c r="B27" s="67"/>
      <c r="C27" s="22"/>
      <c r="D27" s="11" t="s">
        <v>61</v>
      </c>
      <c r="E27" s="6" t="s">
        <v>62</v>
      </c>
      <c r="F27" s="50">
        <v>0.2</v>
      </c>
      <c r="G27" s="78"/>
      <c r="H27" s="78"/>
      <c r="I27" s="78"/>
      <c r="J27" s="99"/>
    </row>
    <row r="28" spans="1:10" x14ac:dyDescent="0.75">
      <c r="B28" s="67"/>
      <c r="C28" s="22"/>
      <c r="D28" s="11" t="s">
        <v>63</v>
      </c>
      <c r="E28" s="6" t="s">
        <v>104</v>
      </c>
      <c r="F28" s="50">
        <v>0.3</v>
      </c>
      <c r="G28" s="78"/>
      <c r="H28" s="78"/>
      <c r="I28" s="78"/>
      <c r="J28" s="99"/>
    </row>
    <row r="29" spans="1:10" x14ac:dyDescent="0.75">
      <c r="B29" s="67"/>
      <c r="C29" s="22"/>
      <c r="D29" s="61" t="s">
        <v>37</v>
      </c>
      <c r="E29" s="10"/>
      <c r="F29" s="51">
        <f>SUM(F26:F28)</f>
        <v>1</v>
      </c>
      <c r="G29" s="16">
        <f t="shared" ref="G29:H29" si="7">IF(ISNUMBER(SUMPRODUCT($F26:$F28,G26:G28)),SUMPRODUCT($F26:$F28,G26:G28),0)</f>
        <v>0</v>
      </c>
      <c r="H29" s="16">
        <f t="shared" si="7"/>
        <v>0</v>
      </c>
      <c r="I29" s="16">
        <f t="shared" ref="I29" si="8">IF(ISNUMBER(SUMPRODUCT($F26:$F28,I26:I28)),SUMPRODUCT($F26:$F28,I26:I28),0)</f>
        <v>0</v>
      </c>
      <c r="J29" s="99"/>
    </row>
    <row r="30" spans="1:10" x14ac:dyDescent="0.75">
      <c r="B30" s="67"/>
      <c r="C30" s="22"/>
      <c r="D30" s="11"/>
      <c r="E30" s="6"/>
      <c r="F30" s="44"/>
      <c r="G30" s="17"/>
      <c r="H30" s="17"/>
      <c r="I30" s="17"/>
      <c r="J30" s="99"/>
    </row>
    <row r="31" spans="1:10" x14ac:dyDescent="0.75">
      <c r="B31" s="67"/>
      <c r="C31" s="22"/>
      <c r="D31" s="11"/>
      <c r="E31" s="6"/>
      <c r="F31" s="44"/>
      <c r="G31" s="18"/>
      <c r="H31" s="18"/>
      <c r="I31" s="18"/>
      <c r="J31" s="99"/>
    </row>
    <row r="32" spans="1:10" s="41" customFormat="1" ht="15.75" thickBot="1" x14ac:dyDescent="0.9">
      <c r="A32" s="38" t="s">
        <v>18</v>
      </c>
      <c r="B32" s="63"/>
      <c r="C32" s="39">
        <v>0.4</v>
      </c>
      <c r="D32" s="63"/>
      <c r="E32" s="38"/>
      <c r="F32" s="53"/>
      <c r="G32" s="40">
        <f t="shared" ref="G32:I32" si="9">G33*$C32</f>
        <v>0</v>
      </c>
      <c r="H32" s="40">
        <f t="shared" si="9"/>
        <v>0</v>
      </c>
      <c r="I32" s="40">
        <f t="shared" si="9"/>
        <v>0</v>
      </c>
      <c r="J32" s="99"/>
    </row>
    <row r="33" spans="1:10" s="42" customFormat="1" ht="15.75" thickBot="1" x14ac:dyDescent="0.9">
      <c r="A33" s="35"/>
      <c r="B33" s="65" t="s">
        <v>6</v>
      </c>
      <c r="C33" s="43">
        <f>SUM(C34:C78)</f>
        <v>1.0000000000000002</v>
      </c>
      <c r="D33" s="58"/>
      <c r="E33" s="36"/>
      <c r="F33" s="48"/>
      <c r="G33" s="37">
        <f>(G34+G45+G52+G63+G73+G78)</f>
        <v>0</v>
      </c>
      <c r="H33" s="37">
        <f>(H34+H45+H52+H63+H73+H78)</f>
        <v>0</v>
      </c>
      <c r="I33" s="37">
        <f>(I34+I45+I52+I63+I73+I78)</f>
        <v>0</v>
      </c>
      <c r="J33" s="99"/>
    </row>
    <row r="34" spans="1:10" s="7" customFormat="1" x14ac:dyDescent="0.75">
      <c r="A34" s="3">
        <v>4</v>
      </c>
      <c r="B34" s="66" t="s">
        <v>9</v>
      </c>
      <c r="C34" s="23">
        <v>0.2</v>
      </c>
      <c r="D34" s="59"/>
      <c r="E34" s="8"/>
      <c r="F34" s="49"/>
      <c r="G34" s="14">
        <f t="shared" ref="G34:H34" si="10">G42*$C34</f>
        <v>0</v>
      </c>
      <c r="H34" s="14">
        <f t="shared" si="10"/>
        <v>0</v>
      </c>
      <c r="I34" s="14">
        <f t="shared" ref="I34" si="11">I42*$C34</f>
        <v>0</v>
      </c>
      <c r="J34" s="99"/>
    </row>
    <row r="35" spans="1:10" ht="30" x14ac:dyDescent="0.75">
      <c r="A35" s="3" t="s">
        <v>105</v>
      </c>
      <c r="B35" s="64"/>
      <c r="C35" s="21"/>
      <c r="D35" s="11" t="s">
        <v>27</v>
      </c>
      <c r="E35" s="6" t="s">
        <v>129</v>
      </c>
      <c r="F35" s="44">
        <v>0.3</v>
      </c>
      <c r="G35" s="69"/>
      <c r="H35" s="69"/>
      <c r="I35" s="69"/>
      <c r="J35" s="99"/>
    </row>
    <row r="36" spans="1:10" x14ac:dyDescent="0.75">
      <c r="A36" s="3"/>
      <c r="B36" s="64"/>
      <c r="C36" s="21"/>
      <c r="D36" s="12" t="s">
        <v>38</v>
      </c>
      <c r="E36" s="2" t="s">
        <v>39</v>
      </c>
      <c r="F36" s="44">
        <v>0.3</v>
      </c>
      <c r="G36" s="69"/>
      <c r="H36" s="69"/>
      <c r="I36" s="69"/>
      <c r="J36" s="99"/>
    </row>
    <row r="37" spans="1:10" x14ac:dyDescent="0.75">
      <c r="D37" s="11" t="s">
        <v>40</v>
      </c>
      <c r="E37" s="6" t="s">
        <v>41</v>
      </c>
      <c r="F37" s="44">
        <v>0.05</v>
      </c>
      <c r="G37" s="69"/>
      <c r="H37" s="69"/>
      <c r="I37" s="69"/>
      <c r="J37" s="99"/>
    </row>
    <row r="38" spans="1:10" ht="105" x14ac:dyDescent="0.75">
      <c r="D38" s="11" t="s">
        <v>42</v>
      </c>
      <c r="E38" s="6" t="s">
        <v>70</v>
      </c>
      <c r="F38" s="44">
        <v>0.1</v>
      </c>
      <c r="G38" s="69"/>
      <c r="H38" s="69"/>
      <c r="I38" s="69"/>
      <c r="J38" s="99"/>
    </row>
    <row r="39" spans="1:10" ht="30" x14ac:dyDescent="0.75">
      <c r="D39" s="11" t="s">
        <v>43</v>
      </c>
      <c r="E39" s="4" t="s">
        <v>71</v>
      </c>
      <c r="F39" s="44">
        <v>0.05</v>
      </c>
      <c r="G39" s="69"/>
      <c r="H39" s="69"/>
      <c r="I39" s="69"/>
      <c r="J39" s="99"/>
    </row>
    <row r="40" spans="1:10" x14ac:dyDescent="0.75">
      <c r="D40" s="11" t="s">
        <v>25</v>
      </c>
      <c r="E40" s="6"/>
      <c r="F40" s="44">
        <v>0.05</v>
      </c>
      <c r="G40" s="69"/>
      <c r="H40" s="69"/>
      <c r="I40" s="69"/>
      <c r="J40" s="99"/>
    </row>
    <row r="41" spans="1:10" x14ac:dyDescent="0.75">
      <c r="D41" s="11" t="s">
        <v>101</v>
      </c>
      <c r="E41" s="6" t="s">
        <v>102</v>
      </c>
      <c r="F41" s="44">
        <v>0.05</v>
      </c>
      <c r="G41" s="69"/>
      <c r="H41" s="69"/>
      <c r="I41" s="69"/>
      <c r="J41" s="99"/>
    </row>
    <row r="42" spans="1:10" ht="30" x14ac:dyDescent="0.75">
      <c r="D42" s="11" t="s">
        <v>68</v>
      </c>
      <c r="E42" s="71" t="s">
        <v>72</v>
      </c>
      <c r="F42" s="44">
        <v>0.1</v>
      </c>
      <c r="G42" s="69"/>
      <c r="H42" s="69"/>
      <c r="I42" s="69"/>
      <c r="J42" s="99"/>
    </row>
    <row r="43" spans="1:10" x14ac:dyDescent="0.75">
      <c r="D43" s="61" t="s">
        <v>6</v>
      </c>
      <c r="E43" s="10"/>
      <c r="F43" s="51">
        <f>SUM(F35:F42)</f>
        <v>1.0000000000000002</v>
      </c>
      <c r="G43" s="16">
        <f>IF(ISNUMBER(SUMPRODUCT($F35:$F42,G35:G42)),SUMPRODUCT($F35:$F42,G35:G42),0)</f>
        <v>0</v>
      </c>
      <c r="H43" s="16">
        <f t="shared" ref="H43:I43" si="12">IF(ISNUMBER(SUMPRODUCT($F35:$F42,H35:H42)),SUMPRODUCT($F35:$F42,H35:H42),0)</f>
        <v>0</v>
      </c>
      <c r="I43" s="16">
        <f t="shared" si="12"/>
        <v>0</v>
      </c>
      <c r="J43" s="99"/>
    </row>
    <row r="44" spans="1:10" x14ac:dyDescent="0.75">
      <c r="D44" s="11"/>
      <c r="E44" s="6"/>
      <c r="F44" s="44"/>
      <c r="G44" s="19"/>
      <c r="H44" s="19"/>
      <c r="I44" s="19"/>
      <c r="J44" s="99"/>
    </row>
    <row r="45" spans="1:10" s="7" customFormat="1" x14ac:dyDescent="0.75">
      <c r="A45" s="7">
        <v>5</v>
      </c>
      <c r="B45" s="66" t="s">
        <v>10</v>
      </c>
      <c r="C45" s="23">
        <v>0.2</v>
      </c>
      <c r="D45" s="59"/>
      <c r="E45" s="8"/>
      <c r="F45" s="49"/>
      <c r="G45" s="14">
        <f t="shared" ref="G45:H45" si="13">G50*$C45</f>
        <v>0</v>
      </c>
      <c r="H45" s="14">
        <f t="shared" si="13"/>
        <v>0</v>
      </c>
      <c r="I45" s="14">
        <f t="shared" ref="I45" si="14">I50*$C45</f>
        <v>0</v>
      </c>
      <c r="J45" s="99"/>
    </row>
    <row r="46" spans="1:10" x14ac:dyDescent="0.75">
      <c r="B46" s="12"/>
      <c r="C46" s="22"/>
      <c r="D46" s="11" t="s">
        <v>44</v>
      </c>
      <c r="E46" s="6" t="s">
        <v>45</v>
      </c>
      <c r="F46" s="50">
        <v>0.2</v>
      </c>
      <c r="G46" s="15"/>
      <c r="H46" s="15"/>
      <c r="I46" s="15"/>
      <c r="J46" s="99"/>
    </row>
    <row r="47" spans="1:10" x14ac:dyDescent="0.75">
      <c r="B47" s="67"/>
      <c r="C47" s="22"/>
      <c r="D47" s="11" t="s">
        <v>46</v>
      </c>
      <c r="E47" s="6" t="s">
        <v>47</v>
      </c>
      <c r="F47" s="50">
        <v>0.3</v>
      </c>
      <c r="G47" s="15"/>
      <c r="H47" s="15"/>
      <c r="I47" s="15"/>
      <c r="J47" s="99"/>
    </row>
    <row r="48" spans="1:10" x14ac:dyDescent="0.75">
      <c r="B48" s="67"/>
      <c r="C48" s="22"/>
      <c r="D48" s="11" t="s">
        <v>48</v>
      </c>
      <c r="E48" s="6" t="s">
        <v>49</v>
      </c>
      <c r="F48" s="50">
        <v>0.4</v>
      </c>
      <c r="G48" s="15"/>
      <c r="H48" s="15"/>
      <c r="I48" s="15"/>
      <c r="J48" s="99"/>
    </row>
    <row r="49" spans="1:10" ht="30" x14ac:dyDescent="0.75">
      <c r="B49" s="67"/>
      <c r="C49" s="22"/>
      <c r="D49" s="11" t="s">
        <v>50</v>
      </c>
      <c r="E49" s="6" t="s">
        <v>51</v>
      </c>
      <c r="F49" s="50">
        <v>0.1</v>
      </c>
      <c r="G49" s="15"/>
      <c r="H49" s="15"/>
      <c r="I49" s="15"/>
      <c r="J49" s="99"/>
    </row>
    <row r="50" spans="1:10" x14ac:dyDescent="0.75">
      <c r="B50" s="67"/>
      <c r="C50" s="22"/>
      <c r="D50" s="61" t="s">
        <v>6</v>
      </c>
      <c r="E50" s="10"/>
      <c r="F50" s="51">
        <f>SUM(F46:F49)</f>
        <v>1</v>
      </c>
      <c r="G50" s="16">
        <f t="shared" ref="G50:H50" si="15">IF(ISNUMBER(SUMPRODUCT($F46:$F49,G46:G49)),SUMPRODUCT($F46:$F49,G46:G49),0)</f>
        <v>0</v>
      </c>
      <c r="H50" s="16">
        <f t="shared" si="15"/>
        <v>0</v>
      </c>
      <c r="I50" s="16">
        <f t="shared" ref="I50" si="16">IF(ISNUMBER(SUMPRODUCT($F46:$F49,I46:I49)),SUMPRODUCT($F46:$F49,I46:I49),0)</f>
        <v>0</v>
      </c>
      <c r="J50" s="99"/>
    </row>
    <row r="51" spans="1:10" x14ac:dyDescent="0.75">
      <c r="B51" s="67"/>
      <c r="C51" s="22"/>
      <c r="D51" s="11"/>
      <c r="E51" s="6"/>
      <c r="F51" s="44"/>
      <c r="G51" s="17"/>
      <c r="H51" s="17"/>
      <c r="I51" s="17"/>
      <c r="J51" s="99"/>
    </row>
    <row r="52" spans="1:10" x14ac:dyDescent="0.75">
      <c r="A52" s="1">
        <v>6</v>
      </c>
      <c r="B52" s="66" t="s">
        <v>11</v>
      </c>
      <c r="C52" s="23">
        <v>0.15</v>
      </c>
      <c r="D52" s="59"/>
      <c r="E52" s="8"/>
      <c r="F52" s="49"/>
      <c r="G52" s="14">
        <f t="shared" ref="G52:H52" si="17">G61*$C52</f>
        <v>0</v>
      </c>
      <c r="H52" s="14">
        <f t="shared" si="17"/>
        <v>0</v>
      </c>
      <c r="I52" s="14">
        <f t="shared" ref="I52" si="18">I61*$C52</f>
        <v>0</v>
      </c>
      <c r="J52" s="99"/>
    </row>
    <row r="53" spans="1:10" ht="30" x14ac:dyDescent="0.75">
      <c r="B53" s="12"/>
      <c r="C53" s="22"/>
      <c r="D53" s="11" t="s">
        <v>52</v>
      </c>
      <c r="E53" s="6" t="s">
        <v>65</v>
      </c>
      <c r="F53" s="50">
        <v>0.15</v>
      </c>
      <c r="G53" s="78"/>
      <c r="H53" s="78"/>
      <c r="I53" s="78"/>
      <c r="J53" s="99"/>
    </row>
    <row r="54" spans="1:10" ht="30" x14ac:dyDescent="0.75">
      <c r="B54" s="67"/>
      <c r="C54" s="22"/>
      <c r="D54" s="11" t="s">
        <v>19</v>
      </c>
      <c r="E54" s="6" t="s">
        <v>66</v>
      </c>
      <c r="F54" s="50">
        <v>0.2</v>
      </c>
      <c r="G54" s="78"/>
      <c r="H54" s="78"/>
      <c r="I54" s="78"/>
      <c r="J54" s="99"/>
    </row>
    <row r="55" spans="1:10" x14ac:dyDescent="0.75">
      <c r="B55" s="67"/>
      <c r="C55" s="22"/>
      <c r="D55" s="11" t="s">
        <v>53</v>
      </c>
      <c r="E55" s="4" t="s">
        <v>73</v>
      </c>
      <c r="F55" s="50">
        <v>0.25</v>
      </c>
      <c r="G55" s="78"/>
      <c r="H55" s="78"/>
      <c r="I55" s="78"/>
      <c r="J55" s="99"/>
    </row>
    <row r="56" spans="1:10" x14ac:dyDescent="0.75">
      <c r="A56" s="3"/>
      <c r="B56" s="64"/>
      <c r="C56" s="21"/>
      <c r="D56" s="11" t="s">
        <v>30</v>
      </c>
      <c r="E56" s="6" t="s">
        <v>31</v>
      </c>
      <c r="F56" s="44">
        <v>0.1</v>
      </c>
      <c r="G56" s="78"/>
      <c r="H56" s="78"/>
      <c r="I56" s="69"/>
      <c r="J56" s="99"/>
    </row>
    <row r="57" spans="1:10" ht="30" x14ac:dyDescent="0.75">
      <c r="A57" s="3"/>
      <c r="B57" s="64"/>
      <c r="C57" s="21"/>
      <c r="D57" s="11" t="s">
        <v>32</v>
      </c>
      <c r="E57" s="6" t="s">
        <v>80</v>
      </c>
      <c r="F57" s="44">
        <v>0.1</v>
      </c>
      <c r="G57" s="78"/>
      <c r="H57" s="78"/>
      <c r="I57" s="69"/>
      <c r="J57" s="99"/>
    </row>
    <row r="58" spans="1:10" ht="30" x14ac:dyDescent="0.75">
      <c r="A58" s="3"/>
      <c r="B58" s="64"/>
      <c r="C58" s="21"/>
      <c r="D58" s="11" t="s">
        <v>33</v>
      </c>
      <c r="E58" s="6" t="s">
        <v>34</v>
      </c>
      <c r="F58" s="44">
        <v>0.05</v>
      </c>
      <c r="G58" s="78"/>
      <c r="H58" s="78"/>
      <c r="I58" s="69"/>
      <c r="J58" s="99"/>
    </row>
    <row r="59" spans="1:10" x14ac:dyDescent="0.75">
      <c r="A59" s="3"/>
      <c r="B59" s="64"/>
      <c r="C59" s="21"/>
      <c r="D59" s="11" t="s">
        <v>35</v>
      </c>
      <c r="E59" s="6" t="s">
        <v>36</v>
      </c>
      <c r="F59" s="44">
        <v>0.15</v>
      </c>
      <c r="G59" s="78"/>
      <c r="H59" s="78"/>
      <c r="I59" s="69"/>
      <c r="J59" s="99"/>
    </row>
    <row r="60" spans="1:10" x14ac:dyDescent="0.75">
      <c r="B60" s="67"/>
      <c r="C60" s="22"/>
      <c r="D60" s="11"/>
      <c r="E60" s="6"/>
      <c r="F60" s="50"/>
      <c r="G60" s="78"/>
      <c r="H60" s="78"/>
      <c r="I60" s="69"/>
      <c r="J60" s="99"/>
    </row>
    <row r="61" spans="1:10" x14ac:dyDescent="0.75">
      <c r="B61" s="67"/>
      <c r="C61" s="22"/>
      <c r="D61" s="61" t="s">
        <v>6</v>
      </c>
      <c r="E61" s="10"/>
      <c r="F61" s="51">
        <f>SUM(F53:F59)</f>
        <v>1</v>
      </c>
      <c r="G61" s="16">
        <f>IF(ISNUMBER(SUMPRODUCT($F53:$F59,G53:G59)),SUMPRODUCT($F53:$F59,G53:G59),0)</f>
        <v>0</v>
      </c>
      <c r="H61" s="16">
        <f t="shared" ref="H61" si="19">IF(ISNUMBER(SUMPRODUCT($F53:$F59,H53:H59)),SUMPRODUCT($F53:$F59,H53:H59),0)</f>
        <v>0</v>
      </c>
      <c r="I61" s="16">
        <f t="shared" ref="I61" si="20">IF(ISNUMBER(SUMPRODUCT($F53:$F59,I53:I59)),SUMPRODUCT($F53:$F59,I53:I59),0)</f>
        <v>0</v>
      </c>
      <c r="J61" s="99"/>
    </row>
    <row r="62" spans="1:10" x14ac:dyDescent="0.75">
      <c r="B62" s="67"/>
      <c r="C62" s="22"/>
      <c r="D62" s="11"/>
      <c r="E62" s="6"/>
      <c r="F62" s="44"/>
      <c r="G62" s="17"/>
      <c r="H62" s="17"/>
      <c r="I62" s="17"/>
      <c r="J62" s="99"/>
    </row>
    <row r="63" spans="1:10" x14ac:dyDescent="0.75">
      <c r="A63" s="1">
        <v>7</v>
      </c>
      <c r="B63" s="66" t="s">
        <v>12</v>
      </c>
      <c r="C63" s="23">
        <v>0.15</v>
      </c>
      <c r="D63" s="59"/>
      <c r="E63" s="8"/>
      <c r="F63" s="49"/>
      <c r="G63" s="14">
        <f t="shared" ref="G63:H63" si="21">G71*$C63</f>
        <v>0</v>
      </c>
      <c r="H63" s="14">
        <f t="shared" si="21"/>
        <v>0</v>
      </c>
      <c r="I63" s="14">
        <f t="shared" ref="I63" si="22">I71*$C63</f>
        <v>0</v>
      </c>
      <c r="J63" s="99"/>
    </row>
    <row r="64" spans="1:10" x14ac:dyDescent="0.75">
      <c r="B64" s="12"/>
      <c r="C64" s="22"/>
      <c r="D64" s="11" t="s">
        <v>20</v>
      </c>
      <c r="E64" s="6"/>
      <c r="F64" s="50">
        <v>0.05</v>
      </c>
      <c r="G64" s="15"/>
      <c r="H64" s="15"/>
      <c r="I64" s="15"/>
      <c r="J64" s="99"/>
    </row>
    <row r="65" spans="1:10" x14ac:dyDescent="0.75">
      <c r="B65" s="12"/>
      <c r="C65" s="22"/>
      <c r="D65" s="11" t="s">
        <v>54</v>
      </c>
      <c r="E65" s="6"/>
      <c r="F65" s="50">
        <v>0.15</v>
      </c>
      <c r="G65" s="15"/>
      <c r="H65" s="15"/>
      <c r="I65" s="15"/>
      <c r="J65" s="99"/>
    </row>
    <row r="66" spans="1:10" x14ac:dyDescent="0.75">
      <c r="B66" s="12"/>
      <c r="C66" s="22"/>
      <c r="D66" s="11" t="s">
        <v>55</v>
      </c>
      <c r="E66" s="6" t="s">
        <v>56</v>
      </c>
      <c r="F66" s="50">
        <v>0.15</v>
      </c>
      <c r="G66" s="15"/>
      <c r="H66" s="15"/>
      <c r="I66" s="15"/>
      <c r="J66" s="99"/>
    </row>
    <row r="67" spans="1:10" ht="30" x14ac:dyDescent="0.75">
      <c r="B67" s="67"/>
      <c r="C67" s="22"/>
      <c r="D67" s="11" t="s">
        <v>57</v>
      </c>
      <c r="E67" s="4" t="s">
        <v>130</v>
      </c>
      <c r="F67" s="50">
        <v>0.2</v>
      </c>
      <c r="G67" s="15"/>
      <c r="H67" s="15"/>
      <c r="I67" s="15"/>
      <c r="J67" s="99"/>
    </row>
    <row r="68" spans="1:10" x14ac:dyDescent="0.75">
      <c r="B68" s="67"/>
      <c r="C68" s="22"/>
      <c r="D68" s="11" t="s">
        <v>58</v>
      </c>
      <c r="E68" s="6" t="s">
        <v>59</v>
      </c>
      <c r="F68" s="50">
        <v>0.25</v>
      </c>
      <c r="G68" s="15"/>
      <c r="H68" s="15"/>
      <c r="I68" s="15"/>
      <c r="J68" s="99"/>
    </row>
    <row r="69" spans="1:10" ht="30" x14ac:dyDescent="0.75">
      <c r="B69" s="67"/>
      <c r="C69" s="22"/>
      <c r="D69" s="11" t="s">
        <v>21</v>
      </c>
      <c r="E69" s="4" t="s">
        <v>74</v>
      </c>
      <c r="F69" s="50">
        <v>0.1</v>
      </c>
      <c r="G69" s="15"/>
      <c r="H69" s="15"/>
      <c r="I69" s="15"/>
      <c r="J69" s="99"/>
    </row>
    <row r="70" spans="1:10" x14ac:dyDescent="0.75">
      <c r="B70" s="67"/>
      <c r="C70" s="22"/>
      <c r="D70" s="11" t="s">
        <v>60</v>
      </c>
      <c r="E70" s="6" t="s">
        <v>75</v>
      </c>
      <c r="F70" s="50">
        <v>0.1</v>
      </c>
      <c r="G70" s="15"/>
      <c r="H70" s="15"/>
      <c r="I70" s="15"/>
      <c r="J70" s="99"/>
    </row>
    <row r="71" spans="1:10" x14ac:dyDescent="0.75">
      <c r="B71" s="67"/>
      <c r="C71" s="22"/>
      <c r="D71" s="61" t="s">
        <v>6</v>
      </c>
      <c r="E71" s="10"/>
      <c r="F71" s="51">
        <f>SUM(F64:F70)</f>
        <v>1</v>
      </c>
      <c r="G71" s="16">
        <f t="shared" ref="G71:H71" si="23">IF(ISNUMBER(SUMPRODUCT($F64:$F70,G64:G70)),SUMPRODUCT($F64:$F70,G64:G70),0)</f>
        <v>0</v>
      </c>
      <c r="H71" s="16">
        <f t="shared" si="23"/>
        <v>0</v>
      </c>
      <c r="I71" s="16">
        <f t="shared" ref="I71" si="24">IF(ISNUMBER(SUMPRODUCT($F64:$F70,I64:I70)),SUMPRODUCT($F64:$F70,I64:I70),0)</f>
        <v>0</v>
      </c>
      <c r="J71" s="99"/>
    </row>
    <row r="72" spans="1:10" x14ac:dyDescent="0.75">
      <c r="B72" s="67"/>
      <c r="C72" s="22"/>
      <c r="D72" s="11"/>
      <c r="E72" s="6"/>
      <c r="F72" s="44"/>
      <c r="G72" s="17"/>
      <c r="H72" s="17"/>
      <c r="I72" s="17"/>
      <c r="J72" s="99"/>
    </row>
    <row r="73" spans="1:10" x14ac:dyDescent="0.75">
      <c r="A73" s="1">
        <v>8</v>
      </c>
      <c r="B73" s="66" t="s">
        <v>13</v>
      </c>
      <c r="C73" s="23">
        <v>0.2</v>
      </c>
      <c r="D73" s="59"/>
      <c r="E73" s="8"/>
      <c r="F73" s="49"/>
      <c r="G73" s="14">
        <f>G76*$C73</f>
        <v>0</v>
      </c>
      <c r="H73" s="14">
        <f>H76*$C73</f>
        <v>0</v>
      </c>
      <c r="I73" s="14">
        <f>I76*$C73</f>
        <v>0</v>
      </c>
      <c r="J73" s="99"/>
    </row>
    <row r="74" spans="1:10" ht="30" x14ac:dyDescent="0.75">
      <c r="B74" s="12"/>
      <c r="C74" s="22"/>
      <c r="D74" s="11" t="s">
        <v>106</v>
      </c>
      <c r="E74" s="6" t="s">
        <v>107</v>
      </c>
      <c r="F74" s="50">
        <v>0.5</v>
      </c>
      <c r="G74" s="15"/>
      <c r="H74" s="15"/>
      <c r="I74" s="15"/>
      <c r="J74" s="99"/>
    </row>
    <row r="75" spans="1:10" ht="75" x14ac:dyDescent="0.75">
      <c r="B75" s="67"/>
      <c r="C75" s="22"/>
      <c r="D75" s="11" t="s">
        <v>108</v>
      </c>
      <c r="E75" s="6" t="s">
        <v>109</v>
      </c>
      <c r="F75" s="50">
        <v>0.5</v>
      </c>
      <c r="G75" s="15"/>
      <c r="H75" s="15"/>
      <c r="I75" s="15"/>
      <c r="J75" s="99"/>
    </row>
    <row r="76" spans="1:10" x14ac:dyDescent="0.75">
      <c r="B76" s="67"/>
      <c r="C76" s="25"/>
      <c r="D76" s="61" t="s">
        <v>6</v>
      </c>
      <c r="E76" s="10"/>
      <c r="F76" s="51">
        <f>SUM(F74:F75)</f>
        <v>1</v>
      </c>
      <c r="G76" s="16">
        <f>IF(ISNUMBER(SUMPRODUCT($F74:$F75,G74:G75)),SUMPRODUCT($F74:$F75,G74:G75),0)</f>
        <v>0</v>
      </c>
      <c r="H76" s="16">
        <f>IF(ISNUMBER(SUMPRODUCT($F74:$F75,H74:H75)),SUMPRODUCT($F74:$F75,H74:H75),0)</f>
        <v>0</v>
      </c>
      <c r="I76" s="16">
        <f>IF(ISNUMBER(SUMPRODUCT($F74:$F75,I74:I75)),SUMPRODUCT($F74:$F75,I74:I75),0)</f>
        <v>0</v>
      </c>
      <c r="J76" s="99"/>
    </row>
    <row r="77" spans="1:10" x14ac:dyDescent="0.75">
      <c r="B77" s="67"/>
      <c r="C77" s="25"/>
      <c r="D77" s="11"/>
      <c r="E77" s="6"/>
      <c r="F77" s="44"/>
      <c r="G77" s="17"/>
      <c r="H77" s="17"/>
      <c r="I77" s="17"/>
      <c r="J77" s="99"/>
    </row>
    <row r="78" spans="1:10" s="7" customFormat="1" x14ac:dyDescent="0.75">
      <c r="A78" s="7">
        <v>9</v>
      </c>
      <c r="B78" s="66" t="s">
        <v>14</v>
      </c>
      <c r="C78" s="23">
        <v>0.1</v>
      </c>
      <c r="D78" s="59"/>
      <c r="E78" s="8"/>
      <c r="F78" s="49"/>
      <c r="G78" s="14">
        <f t="shared" ref="G78:H78" si="25">$C78*G84</f>
        <v>0</v>
      </c>
      <c r="H78" s="14">
        <f t="shared" si="25"/>
        <v>0</v>
      </c>
      <c r="I78" s="14">
        <f t="shared" ref="I78" si="26">$C78*I84</f>
        <v>0</v>
      </c>
      <c r="J78" s="99"/>
    </row>
    <row r="79" spans="1:10" ht="30" x14ac:dyDescent="0.75">
      <c r="B79" s="12"/>
      <c r="C79" s="22"/>
      <c r="D79" s="11" t="s">
        <v>15</v>
      </c>
      <c r="E79" s="6" t="s">
        <v>79</v>
      </c>
      <c r="F79" s="50">
        <v>0.25</v>
      </c>
      <c r="G79" s="15"/>
      <c r="H79" s="15"/>
      <c r="I79" s="15"/>
      <c r="J79" s="99"/>
    </row>
    <row r="80" spans="1:10" ht="30" x14ac:dyDescent="0.75">
      <c r="B80" s="67"/>
      <c r="C80" s="22"/>
      <c r="D80" s="11" t="s">
        <v>16</v>
      </c>
      <c r="E80" s="6" t="s">
        <v>69</v>
      </c>
      <c r="F80" s="50">
        <v>0.25</v>
      </c>
      <c r="G80" s="15"/>
      <c r="H80" s="15"/>
      <c r="I80" s="15"/>
      <c r="J80" s="99"/>
    </row>
    <row r="81" spans="2:10" ht="30" x14ac:dyDescent="0.75">
      <c r="B81" s="67"/>
      <c r="C81" s="22"/>
      <c r="D81" s="11" t="s">
        <v>23</v>
      </c>
      <c r="E81" s="4" t="s">
        <v>77</v>
      </c>
      <c r="F81" s="50">
        <v>0.4</v>
      </c>
      <c r="G81" s="15"/>
      <c r="H81" s="15"/>
      <c r="I81" s="15"/>
      <c r="J81" s="99"/>
    </row>
    <row r="82" spans="2:10" ht="30" x14ac:dyDescent="0.75">
      <c r="B82" s="67"/>
      <c r="C82" s="22"/>
      <c r="D82" s="11" t="s">
        <v>67</v>
      </c>
      <c r="E82" s="4" t="s">
        <v>76</v>
      </c>
      <c r="F82" s="50">
        <v>0.05</v>
      </c>
      <c r="G82" s="15"/>
      <c r="H82" s="15"/>
      <c r="I82" s="15"/>
      <c r="J82" s="99"/>
    </row>
    <row r="83" spans="2:10" ht="45" x14ac:dyDescent="0.75">
      <c r="B83" s="67"/>
      <c r="C83" s="22"/>
      <c r="D83" s="11" t="s">
        <v>29</v>
      </c>
      <c r="E83" s="71" t="s">
        <v>78</v>
      </c>
      <c r="F83" s="50">
        <v>0.05</v>
      </c>
      <c r="G83" s="15"/>
      <c r="H83" s="15"/>
      <c r="I83" s="15"/>
      <c r="J83" s="99"/>
    </row>
    <row r="84" spans="2:10" x14ac:dyDescent="0.75">
      <c r="B84" s="67"/>
      <c r="C84" s="22"/>
      <c r="D84" s="61" t="s">
        <v>6</v>
      </c>
      <c r="E84" s="10"/>
      <c r="F84" s="51">
        <f>SUM(F79:F83)</f>
        <v>1</v>
      </c>
      <c r="G84" s="16">
        <f t="shared" ref="G84:I84" si="27">IF(ISNUMBER(SUMPRODUCT($F79:$F83,G79:G83)),SUMPRODUCT($F79:$F83,G79:G83),0)</f>
        <v>0</v>
      </c>
      <c r="H84" s="16">
        <f t="shared" si="27"/>
        <v>0</v>
      </c>
      <c r="I84" s="16">
        <f t="shared" si="27"/>
        <v>0</v>
      </c>
      <c r="J84" s="99"/>
    </row>
    <row r="85" spans="2:10" x14ac:dyDescent="0.75">
      <c r="B85" s="12"/>
      <c r="C85" s="22"/>
      <c r="D85" s="12"/>
      <c r="E85" s="2"/>
      <c r="F85" s="44"/>
      <c r="G85" s="20"/>
      <c r="H85" s="20"/>
      <c r="I85" s="20"/>
    </row>
    <row r="86" spans="2:10" x14ac:dyDescent="0.75">
      <c r="B86" s="12"/>
      <c r="C86" s="22"/>
      <c r="D86" s="12"/>
      <c r="E86" s="2"/>
      <c r="F86" s="44"/>
      <c r="G86" s="12"/>
      <c r="H86" s="12"/>
      <c r="I86" s="12"/>
    </row>
    <row r="87" spans="2:10" x14ac:dyDescent="0.75">
      <c r="B87" s="12"/>
      <c r="C87" s="22"/>
      <c r="D87" s="12"/>
      <c r="E87" s="2"/>
      <c r="F87" s="44"/>
      <c r="G87" s="12"/>
      <c r="H87" s="12"/>
      <c r="I87" s="12"/>
    </row>
    <row r="88" spans="2:10" x14ac:dyDescent="0.75">
      <c r="B88" s="12"/>
      <c r="C88" s="22"/>
      <c r="D88" s="12"/>
      <c r="E88" s="2"/>
      <c r="F88" s="44"/>
      <c r="G88" s="70"/>
      <c r="H88" s="70"/>
      <c r="I88" s="70"/>
    </row>
    <row r="89" spans="2:10" x14ac:dyDescent="0.75">
      <c r="B89" s="12"/>
      <c r="C89" s="22"/>
      <c r="D89" s="12"/>
      <c r="E89" s="2"/>
      <c r="F89" s="44"/>
      <c r="G89" s="70"/>
      <c r="H89" s="70"/>
      <c r="I89" s="70"/>
      <c r="J89" s="70"/>
    </row>
    <row r="90" spans="2:10" x14ac:dyDescent="0.75">
      <c r="B90" s="12"/>
      <c r="C90" s="22"/>
      <c r="D90" s="12"/>
      <c r="E90" s="2"/>
      <c r="F90" s="44"/>
      <c r="G90" s="70"/>
      <c r="H90" s="70"/>
      <c r="I90" s="70"/>
      <c r="J90" s="70"/>
    </row>
    <row r="91" spans="2:10" x14ac:dyDescent="0.75">
      <c r="B91" s="12"/>
      <c r="C91" s="22"/>
      <c r="D91" s="12"/>
      <c r="E91" s="2"/>
      <c r="F91" s="44"/>
      <c r="G91" s="70"/>
      <c r="H91" s="70"/>
      <c r="I91" s="70"/>
      <c r="J91" s="70"/>
    </row>
    <row r="92" spans="2:10" x14ac:dyDescent="0.75">
      <c r="B92" s="12"/>
      <c r="C92" s="22"/>
      <c r="D92" s="12"/>
      <c r="E92" s="2"/>
      <c r="F92" s="44"/>
      <c r="G92" s="70"/>
      <c r="H92" s="70"/>
      <c r="I92" s="70"/>
    </row>
    <row r="93" spans="2:10" x14ac:dyDescent="0.75">
      <c r="B93" s="12"/>
      <c r="C93" s="22"/>
      <c r="D93" s="12"/>
      <c r="E93" s="2"/>
      <c r="F93" s="44"/>
      <c r="G93" s="70"/>
      <c r="H93" s="70"/>
      <c r="I93" s="70"/>
      <c r="J93" s="70"/>
    </row>
    <row r="94" spans="2:10" x14ac:dyDescent="0.75">
      <c r="B94" s="12"/>
      <c r="C94" s="22"/>
      <c r="D94" s="12"/>
      <c r="E94" s="2"/>
      <c r="F94" s="44"/>
      <c r="G94" s="70"/>
      <c r="H94" s="70"/>
      <c r="I94" s="70"/>
      <c r="J94" s="70"/>
    </row>
    <row r="95" spans="2:10" x14ac:dyDescent="0.75">
      <c r="B95" s="12"/>
      <c r="C95" s="22"/>
      <c r="D95" s="12"/>
      <c r="E95" s="2"/>
      <c r="F95" s="44"/>
      <c r="G95" s="12"/>
      <c r="H95" s="70"/>
      <c r="I95" s="70"/>
      <c r="J95" s="70"/>
    </row>
    <row r="96" spans="2:10" x14ac:dyDescent="0.75">
      <c r="B96" s="12"/>
      <c r="C96" s="22"/>
      <c r="D96" s="12"/>
      <c r="E96" s="2"/>
      <c r="F96" s="44"/>
      <c r="G96" s="12"/>
      <c r="H96" s="12"/>
      <c r="I96" s="12"/>
    </row>
    <row r="97" spans="2:9" x14ac:dyDescent="0.75">
      <c r="B97" s="12"/>
      <c r="C97" s="22"/>
      <c r="D97" s="12"/>
      <c r="E97" s="2"/>
      <c r="F97" s="44"/>
      <c r="G97" s="12"/>
      <c r="H97" s="12"/>
      <c r="I97" s="12"/>
    </row>
    <row r="98" spans="2:9" x14ac:dyDescent="0.75">
      <c r="B98" s="12"/>
      <c r="C98" s="22"/>
      <c r="D98" s="12"/>
      <c r="E98" s="2"/>
      <c r="F98" s="44"/>
      <c r="G98" s="12"/>
      <c r="H98" s="12"/>
      <c r="I98" s="12"/>
    </row>
    <row r="99" spans="2:9" x14ac:dyDescent="0.75">
      <c r="B99" s="12"/>
      <c r="C99" s="22"/>
      <c r="D99" s="12"/>
      <c r="E99" s="2"/>
      <c r="F99" s="44"/>
      <c r="G99" s="12"/>
      <c r="H99" s="12"/>
      <c r="I99" s="12"/>
    </row>
    <row r="100" spans="2:9" x14ac:dyDescent="0.75">
      <c r="B100" s="12"/>
      <c r="C100" s="22"/>
      <c r="D100" s="12"/>
      <c r="E100" s="2"/>
      <c r="F100" s="44"/>
      <c r="G100" s="12"/>
      <c r="H100" s="12"/>
      <c r="I100" s="12"/>
    </row>
    <row r="101" spans="2:9" x14ac:dyDescent="0.75">
      <c r="B101" s="12"/>
      <c r="C101" s="22"/>
      <c r="D101" s="12"/>
      <c r="E101" s="2"/>
      <c r="F101" s="44"/>
      <c r="G101" s="12"/>
      <c r="H101" s="12"/>
      <c r="I101" s="12"/>
    </row>
    <row r="102" spans="2:9" x14ac:dyDescent="0.75">
      <c r="B102" s="12"/>
      <c r="C102" s="22"/>
      <c r="D102" s="12"/>
      <c r="E102" s="2"/>
      <c r="F102" s="44"/>
      <c r="G102" s="12"/>
      <c r="H102" s="12"/>
      <c r="I102" s="12"/>
    </row>
    <row r="103" spans="2:9" x14ac:dyDescent="0.75">
      <c r="B103" s="12"/>
      <c r="C103" s="22"/>
      <c r="D103" s="12"/>
      <c r="E103" s="2"/>
      <c r="F103" s="44"/>
      <c r="G103" s="12"/>
      <c r="H103" s="12"/>
      <c r="I103" s="12"/>
    </row>
    <row r="104" spans="2:9" x14ac:dyDescent="0.75">
      <c r="B104" s="12"/>
      <c r="C104" s="22"/>
      <c r="D104" s="12"/>
      <c r="E104" s="2"/>
      <c r="F104" s="44"/>
      <c r="G104" s="12"/>
      <c r="H104" s="12"/>
      <c r="I104" s="12"/>
    </row>
    <row r="105" spans="2:9" x14ac:dyDescent="0.75">
      <c r="B105" s="12"/>
      <c r="C105" s="22"/>
      <c r="D105" s="12"/>
      <c r="E105" s="2"/>
      <c r="F105" s="44"/>
      <c r="G105" s="12"/>
      <c r="H105" s="12"/>
      <c r="I105" s="12"/>
    </row>
    <row r="106" spans="2:9" x14ac:dyDescent="0.75">
      <c r="B106" s="12"/>
      <c r="C106" s="22"/>
      <c r="D106" s="12"/>
      <c r="E106" s="2"/>
      <c r="F106" s="44"/>
      <c r="G106" s="12"/>
      <c r="H106" s="12"/>
      <c r="I106" s="12"/>
    </row>
    <row r="107" spans="2:9" x14ac:dyDescent="0.75">
      <c r="B107" s="12"/>
      <c r="C107" s="22"/>
      <c r="D107" s="12"/>
      <c r="E107" s="2"/>
      <c r="F107" s="44"/>
      <c r="G107" s="12"/>
      <c r="H107" s="12"/>
      <c r="I107" s="12"/>
    </row>
    <row r="108" spans="2:9" x14ac:dyDescent="0.75">
      <c r="B108" s="12"/>
      <c r="C108" s="22"/>
      <c r="D108" s="12"/>
      <c r="E108" s="2"/>
      <c r="F108" s="44"/>
      <c r="G108" s="12"/>
      <c r="H108" s="12"/>
      <c r="I108" s="12"/>
    </row>
    <row r="109" spans="2:9" x14ac:dyDescent="0.75">
      <c r="B109" s="12"/>
      <c r="C109" s="22"/>
      <c r="D109" s="12"/>
      <c r="E109" s="2"/>
      <c r="F109" s="44"/>
      <c r="G109" s="12"/>
      <c r="H109" s="12"/>
      <c r="I109" s="12"/>
    </row>
  </sheetData>
  <mergeCells count="2">
    <mergeCell ref="G4:I4"/>
    <mergeCell ref="G1:I1"/>
  </mergeCells>
  <conditionalFormatting sqref="G14:I14 G10:I12 G46:I49">
    <cfRule type="colorScale" priority="74">
      <colorScale>
        <cfvo type="num" val="0"/>
        <cfvo type="num" val="3"/>
        <cfvo type="num" val="5"/>
        <color rgb="FFFF0000"/>
        <color rgb="FFFFEB84"/>
        <color rgb="FF63BE7B"/>
      </colorScale>
    </cfRule>
  </conditionalFormatting>
  <conditionalFormatting sqref="G25:I29 G7:I12 G14:I15 G19:I23 G73:I76 G78:I84 G32:I43 G45:I50 G52:I61 G63:I71">
    <cfRule type="colorScale" priority="73">
      <colorScale>
        <cfvo type="num" val="0"/>
        <cfvo type="num" val="3"/>
        <cfvo type="num" val="5"/>
        <color rgb="FFFF3300"/>
        <color rgb="FFFFEB84"/>
        <color rgb="FF63BE7B"/>
      </colorScale>
    </cfRule>
  </conditionalFormatting>
  <conditionalFormatting sqref="G20:I22">
    <cfRule type="colorScale" priority="24">
      <colorScale>
        <cfvo type="num" val="0"/>
        <cfvo type="num" val="3"/>
        <cfvo type="num" val="5"/>
        <color rgb="FFFF0000"/>
        <color rgb="FFFFEB84"/>
        <color rgb="FF63BE7B"/>
      </colorScale>
    </cfRule>
    <cfRule type="colorScale" priority="26">
      <colorScale>
        <cfvo type="num" val="0"/>
        <cfvo type="num" val="3"/>
        <cfvo type="num" val="5"/>
        <color rgb="FFF8696B"/>
        <color rgb="FFFFEB84"/>
        <color rgb="FF63BE7B"/>
      </colorScale>
    </cfRule>
  </conditionalFormatting>
  <conditionalFormatting sqref="G6">
    <cfRule type="colorScale" priority="10">
      <colorScale>
        <cfvo type="num" val="0"/>
        <cfvo type="num" val="3"/>
        <cfvo type="num" val="5"/>
        <color rgb="FFFF3300"/>
        <color rgb="FFFFEB84"/>
        <color rgb="FF63BE7B"/>
      </colorScale>
    </cfRule>
  </conditionalFormatting>
  <conditionalFormatting sqref="H6:I6">
    <cfRule type="colorScale" priority="9">
      <colorScale>
        <cfvo type="num" val="0"/>
        <cfvo type="num" val="3"/>
        <cfvo type="num" val="5"/>
        <color rgb="FFFF3300"/>
        <color rgb="FFFFEB84"/>
        <color rgb="FF63BE7B"/>
      </colorScale>
    </cfRule>
  </conditionalFormatting>
  <conditionalFormatting sqref="G13:I13">
    <cfRule type="colorScale" priority="8">
      <colorScale>
        <cfvo type="num" val="0"/>
        <cfvo type="num" val="3"/>
        <cfvo type="num" val="5"/>
        <color rgb="FFFF0000"/>
        <color rgb="FFFFEB84"/>
        <color rgb="FF63BE7B"/>
      </colorScale>
    </cfRule>
  </conditionalFormatting>
  <conditionalFormatting sqref="G13:I13">
    <cfRule type="colorScale" priority="7">
      <colorScale>
        <cfvo type="num" val="0"/>
        <cfvo type="num" val="3"/>
        <cfvo type="num" val="5"/>
        <color rgb="FFFF3300"/>
        <color rgb="FFFFEB84"/>
        <color rgb="FF63BE7B"/>
      </colorScale>
    </cfRule>
  </conditionalFormatting>
  <conditionalFormatting sqref="G3:I3">
    <cfRule type="colorScale" priority="5">
      <colorScale>
        <cfvo type="num" val="0"/>
        <cfvo type="num" val="3"/>
        <cfvo type="num" val="5"/>
        <color rgb="FFFF3300"/>
        <color rgb="FFFFEB84"/>
        <color rgb="FF63BE7B"/>
      </colorScale>
    </cfRule>
  </conditionalFormatting>
  <conditionalFormatting sqref="J89:J91">
    <cfRule type="colorScale" priority="4">
      <colorScale>
        <cfvo type="num" val="0"/>
        <cfvo type="num" val="3"/>
        <cfvo type="num" val="5"/>
        <color rgb="FFFF3300"/>
        <color rgb="FFFFEB84"/>
        <color rgb="FF63BE7B"/>
      </colorScale>
    </cfRule>
  </conditionalFormatting>
  <conditionalFormatting sqref="H95:J95 J93:J94">
    <cfRule type="colorScale" priority="3">
      <colorScale>
        <cfvo type="num" val="0"/>
        <cfvo type="num" val="3"/>
        <cfvo type="num" val="5"/>
        <color rgb="FFFF3300"/>
        <color rgb="FFFFEB84"/>
        <color rgb="FF63BE7B"/>
      </colorScale>
    </cfRule>
  </conditionalFormatting>
  <conditionalFormatting sqref="G91:I94">
    <cfRule type="colorScale" priority="2">
      <colorScale>
        <cfvo type="num" val="0"/>
        <cfvo type="num" val="3"/>
        <cfvo type="num" val="5"/>
        <color rgb="FFFF3300"/>
        <color rgb="FFFFEB84"/>
        <color rgb="FF63BE7B"/>
      </colorScale>
    </cfRule>
  </conditionalFormatting>
  <conditionalFormatting sqref="G88:I90">
    <cfRule type="colorScale" priority="1">
      <colorScale>
        <cfvo type="num" val="0"/>
        <cfvo type="num" val="3"/>
        <cfvo type="num" val="5"/>
        <color rgb="FFFF3300"/>
        <color rgb="FFFFEB84"/>
        <color rgb="FF63BE7B"/>
      </colorScale>
    </cfRule>
  </conditionalFormatting>
  <pageMargins left="0.2" right="0.2" top="0.25" bottom="0.25" header="0.05" footer="0"/>
  <pageSetup scale="64" fitToHeight="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7"/>
  <sheetViews>
    <sheetView workbookViewId="0">
      <selection activeCell="D34" sqref="D34"/>
    </sheetView>
  </sheetViews>
  <sheetFormatPr defaultColWidth="9.1328125" defaultRowHeight="14.75" x14ac:dyDescent="0.75"/>
  <cols>
    <col min="1" max="1" width="13.7265625" style="82" customWidth="1"/>
    <col min="2" max="2" width="9.1328125" style="82"/>
    <col min="3" max="3" width="17" style="82" bestFit="1" customWidth="1"/>
    <col min="4" max="4" width="8.54296875" style="82" customWidth="1"/>
    <col min="5" max="5" width="9.1328125" style="82"/>
    <col min="6" max="6" width="10" style="82" customWidth="1"/>
    <col min="7" max="7" width="9.86328125" style="82" bestFit="1" customWidth="1"/>
    <col min="8" max="9" width="10" style="82" customWidth="1"/>
    <col min="10" max="10" width="5.7265625" style="82" bestFit="1" customWidth="1"/>
    <col min="11" max="12" width="10" style="82" customWidth="1"/>
    <col min="13" max="13" width="7.7265625" style="82" customWidth="1"/>
    <col min="14" max="16384" width="9.1328125" style="82"/>
  </cols>
  <sheetData>
    <row r="1" spans="1:14" ht="15" customHeight="1" x14ac:dyDescent="0.75">
      <c r="A1" s="108"/>
      <c r="B1" s="108"/>
      <c r="C1" s="108"/>
      <c r="D1" s="108"/>
      <c r="E1" s="108"/>
      <c r="F1" s="107" t="str">
        <f>'Evaluation Scores'!G5</f>
        <v>Salesforce</v>
      </c>
      <c r="G1" s="107"/>
      <c r="H1" s="81"/>
      <c r="I1" s="107" t="str">
        <f>'Evaluation Scores'!H5</f>
        <v>Custom with Sitecore</v>
      </c>
      <c r="J1" s="107"/>
      <c r="K1" s="81"/>
      <c r="L1" s="107" t="str">
        <f>'Evaluation Scores'!I5</f>
        <v>Custom</v>
      </c>
      <c r="M1" s="107"/>
      <c r="N1" s="81"/>
    </row>
    <row r="2" spans="1:14" ht="45" thickBot="1" x14ac:dyDescent="0.9">
      <c r="A2" s="73" t="s">
        <v>26</v>
      </c>
      <c r="B2" s="73" t="s">
        <v>3</v>
      </c>
      <c r="C2" s="73" t="s">
        <v>2</v>
      </c>
      <c r="D2" s="73" t="s">
        <v>82</v>
      </c>
      <c r="E2" s="73"/>
      <c r="F2" s="73" t="s">
        <v>83</v>
      </c>
      <c r="G2" s="73" t="s">
        <v>0</v>
      </c>
      <c r="H2" s="73"/>
      <c r="I2" s="73" t="s">
        <v>83</v>
      </c>
      <c r="J2" s="73" t="s">
        <v>0</v>
      </c>
      <c r="K2" s="73"/>
      <c r="L2" s="73" t="s">
        <v>83</v>
      </c>
      <c r="M2" s="73" t="s">
        <v>0</v>
      </c>
      <c r="N2" s="73"/>
    </row>
    <row r="3" spans="1:14" ht="15.75" customHeight="1" thickBot="1" x14ac:dyDescent="0.9">
      <c r="A3" s="102" t="s">
        <v>22</v>
      </c>
      <c r="B3" s="104">
        <f>'Evaluation Scores'!C7</f>
        <v>0.6</v>
      </c>
      <c r="C3" s="83" t="str">
        <f>'Evaluation Scores'!B9</f>
        <v>Functionality</v>
      </c>
      <c r="D3" s="84">
        <f>'Evaluation Scores'!C9</f>
        <v>0.6</v>
      </c>
      <c r="F3" s="85">
        <f>HLOOKUP(EvaluationSummary!F$1,'Evaluation Scores'!$G$5:$I$100,MATCH(EvaluationSummary!$C3,'Evaluation Scores'!$B:$B,0)-1,FALSE)/EvaluationSummary!$D3</f>
        <v>0</v>
      </c>
      <c r="G3" s="86">
        <f>HLOOKUP(EvaluationSummary!F$1,'Evaluation Scores'!$G$5:$I$100,MATCH(EvaluationSummary!$C3,'Evaluation Scores'!$B:$B,0)-1,FALSE)</f>
        <v>0</v>
      </c>
      <c r="I3" s="85">
        <f>HLOOKUP(EvaluationSummary!I$1,'Evaluation Scores'!$G$5:$I$100,MATCH(EvaluationSummary!$C3,'Evaluation Scores'!$B:$B,0)-1,FALSE)/EvaluationSummary!$D3</f>
        <v>0</v>
      </c>
      <c r="J3" s="86">
        <f>HLOOKUP(EvaluationSummary!I$1,'Evaluation Scores'!$G$5:$I$100,MATCH(EvaluationSummary!$C3,'Evaluation Scores'!$B:$B,0)-1,FALSE)</f>
        <v>0</v>
      </c>
      <c r="L3" s="85">
        <f>HLOOKUP(EvaluationSummary!L$1,'Evaluation Scores'!$G$5:$I$100,MATCH(EvaluationSummary!$C3,'Evaluation Scores'!$B:$B,0)-1,FALSE)/EvaluationSummary!$D3</f>
        <v>0</v>
      </c>
      <c r="M3" s="86">
        <f>HLOOKUP(EvaluationSummary!L$1,'Evaluation Scores'!$G$5:$I$100,MATCH(EvaluationSummary!$C3,'Evaluation Scores'!$B:$B,0)-1,FALSE)</f>
        <v>0</v>
      </c>
    </row>
    <row r="4" spans="1:14" ht="15.75" customHeight="1" thickBot="1" x14ac:dyDescent="0.9">
      <c r="A4" s="109"/>
      <c r="B4" s="104"/>
      <c r="C4" s="83" t="str">
        <f>'Evaluation Scores'!B19</f>
        <v>Usability</v>
      </c>
      <c r="D4" s="84">
        <f>'Evaluation Scores'!C19</f>
        <v>0.25</v>
      </c>
      <c r="F4" s="85">
        <f>HLOOKUP(EvaluationSummary!F$1,'Evaluation Scores'!$G$5:$I$100,MATCH(EvaluationSummary!$C4,'Evaluation Scores'!$B:$B,0)-1,FALSE)/EvaluationSummary!$D4</f>
        <v>0</v>
      </c>
      <c r="G4" s="86">
        <f>HLOOKUP(EvaluationSummary!F$1,'Evaluation Scores'!$G$5:$I$100,MATCH(EvaluationSummary!$C4,'Evaluation Scores'!$B:$B,0)-1,FALSE)</f>
        <v>0</v>
      </c>
      <c r="I4" s="85">
        <f>HLOOKUP(EvaluationSummary!I$1,'Evaluation Scores'!$G$5:$I$100,MATCH(EvaluationSummary!$C4,'Evaluation Scores'!$B:$B,0)-1,FALSE)/EvaluationSummary!$D4</f>
        <v>0</v>
      </c>
      <c r="J4" s="86">
        <f>HLOOKUP(EvaluationSummary!I$1,'Evaluation Scores'!$G$5:$I$100,MATCH(EvaluationSummary!$C4,'Evaluation Scores'!$B:$B,0)-1,FALSE)</f>
        <v>0</v>
      </c>
      <c r="L4" s="85">
        <f>HLOOKUP(EvaluationSummary!L$1,'Evaluation Scores'!$G$5:$I$100,MATCH(EvaluationSummary!$C4,'Evaluation Scores'!$B:$B,0)-1,FALSE)/EvaluationSummary!$D4</f>
        <v>0</v>
      </c>
      <c r="M4" s="86">
        <f>HLOOKUP(EvaluationSummary!L$1,'Evaluation Scores'!$G$5:$I$100,MATCH(EvaluationSummary!$C4,'Evaluation Scores'!$B:$B,0)-1,FALSE)</f>
        <v>0</v>
      </c>
    </row>
    <row r="5" spans="1:14" ht="15.75" customHeight="1" thickBot="1" x14ac:dyDescent="0.9">
      <c r="A5" s="110"/>
      <c r="B5" s="105"/>
      <c r="C5" s="83" t="str">
        <f>'Evaluation Scores'!B25</f>
        <v>Affordability</v>
      </c>
      <c r="D5" s="84">
        <f>'Evaluation Scores'!C25</f>
        <v>0.15</v>
      </c>
      <c r="F5" s="85">
        <f>HLOOKUP(EvaluationSummary!F$1,'Evaluation Scores'!$G$5:$I$100,MATCH(EvaluationSummary!$C5,'Evaluation Scores'!$B:$B,0)-1,FALSE)/EvaluationSummary!$D5</f>
        <v>0</v>
      </c>
      <c r="G5" s="86">
        <f>HLOOKUP(EvaluationSummary!F$1,'Evaluation Scores'!$G$5:$I$100,MATCH(EvaluationSummary!$C5,'Evaluation Scores'!$B:$B,0)-1,FALSE)</f>
        <v>0</v>
      </c>
      <c r="I5" s="85">
        <f>HLOOKUP(EvaluationSummary!I$1,'Evaluation Scores'!$G$5:$I$100,MATCH(EvaluationSummary!$C5,'Evaluation Scores'!$B:$B,0)-1,FALSE)/EvaluationSummary!$D5</f>
        <v>0</v>
      </c>
      <c r="J5" s="86">
        <f>HLOOKUP(EvaluationSummary!I$1,'Evaluation Scores'!$G$5:$I$100,MATCH(EvaluationSummary!$C5,'Evaluation Scores'!$B:$B,0)-1,FALSE)</f>
        <v>0</v>
      </c>
      <c r="L5" s="85">
        <f>HLOOKUP(EvaluationSummary!L$1,'Evaluation Scores'!$G$5:$I$100,MATCH(EvaluationSummary!$C5,'Evaluation Scores'!$B:$B,0)-1,FALSE)/EvaluationSummary!$D5</f>
        <v>0</v>
      </c>
      <c r="M5" s="86">
        <f>HLOOKUP(EvaluationSummary!L$1,'Evaluation Scores'!$G$5:$I$100,MATCH(EvaluationSummary!$C5,'Evaluation Scores'!$B:$B,0)-1,FALSE)</f>
        <v>0</v>
      </c>
    </row>
    <row r="6" spans="1:14" ht="17.5" thickBot="1" x14ac:dyDescent="1.1000000000000001">
      <c r="A6" s="87"/>
      <c r="B6" s="88"/>
      <c r="C6" s="89"/>
      <c r="D6" s="90"/>
      <c r="G6" s="86"/>
      <c r="J6" s="86"/>
      <c r="M6" s="86"/>
    </row>
    <row r="7" spans="1:14" ht="15.75" customHeight="1" thickBot="1" x14ac:dyDescent="0.9">
      <c r="A7" s="102" t="s">
        <v>81</v>
      </c>
      <c r="B7" s="106">
        <f>'Evaluation Scores'!C32</f>
        <v>0.4</v>
      </c>
      <c r="C7" s="83" t="str">
        <f>'Evaluation Scores'!B34</f>
        <v>Maintainability</v>
      </c>
      <c r="D7" s="84">
        <f>'Evaluation Scores'!C34</f>
        <v>0.2</v>
      </c>
      <c r="F7" s="85">
        <f>HLOOKUP(EvaluationSummary!F$1,'Evaluation Scores'!$G$5:$I$100,MATCH(EvaluationSummary!$C7,'Evaluation Scores'!$B:$B,0)-1,FALSE)/EvaluationSummary!$D7</f>
        <v>0</v>
      </c>
      <c r="G7" s="86">
        <f>HLOOKUP(EvaluationSummary!F$1,'Evaluation Scores'!$G$5:$I$100,MATCH(EvaluationSummary!$C7,'Evaluation Scores'!$B:$B,0)-1,FALSE)</f>
        <v>0</v>
      </c>
      <c r="I7" s="85">
        <f>HLOOKUP(EvaluationSummary!I$1,'Evaluation Scores'!$G$5:$I$100,MATCH(EvaluationSummary!$C7,'Evaluation Scores'!$B:$B,0)-1,FALSE)/EvaluationSummary!$D7</f>
        <v>0</v>
      </c>
      <c r="J7" s="86">
        <f>HLOOKUP(EvaluationSummary!I$1,'Evaluation Scores'!$G$5:$I$100,MATCH(EvaluationSummary!$C7,'Evaluation Scores'!$B:$B,0)-1,FALSE)</f>
        <v>0</v>
      </c>
      <c r="L7" s="85">
        <f>HLOOKUP(EvaluationSummary!L$1,'Evaluation Scores'!$G$5:$I$100,MATCH(EvaluationSummary!$C7,'Evaluation Scores'!$B:$B,0)-1,FALSE)/EvaluationSummary!$D7</f>
        <v>0</v>
      </c>
      <c r="M7" s="86">
        <f>HLOOKUP(EvaluationSummary!L$1,'Evaluation Scores'!$G$5:$I$100,MATCH(EvaluationSummary!$C7,'Evaluation Scores'!$B:$B,0)-1,FALSE)</f>
        <v>0</v>
      </c>
    </row>
    <row r="8" spans="1:14" ht="15.75" customHeight="1" thickBot="1" x14ac:dyDescent="0.9">
      <c r="A8" s="102"/>
      <c r="B8" s="106"/>
      <c r="C8" s="83" t="str">
        <f>'Evaluation Scores'!B45</f>
        <v>Flexibility</v>
      </c>
      <c r="D8" s="84">
        <f>'Evaluation Scores'!C45</f>
        <v>0.2</v>
      </c>
      <c r="F8" s="85">
        <f>HLOOKUP(EvaluationSummary!F$1,'Evaluation Scores'!$G$5:$I$100,MATCH(EvaluationSummary!$C8,'Evaluation Scores'!$B:$B,0)-1,FALSE)/EvaluationSummary!$D8</f>
        <v>0</v>
      </c>
      <c r="G8" s="86">
        <f>HLOOKUP(EvaluationSummary!F$1,'Evaluation Scores'!$G$5:$I$100,MATCH(EvaluationSummary!$C8,'Evaluation Scores'!$B:$B,0)-1,FALSE)</f>
        <v>0</v>
      </c>
      <c r="I8" s="85">
        <f>HLOOKUP(EvaluationSummary!I$1,'Evaluation Scores'!$G$5:$I$100,MATCH(EvaluationSummary!$C8,'Evaluation Scores'!$B:$B,0)-1,FALSE)/EvaluationSummary!$D8</f>
        <v>0</v>
      </c>
      <c r="J8" s="86">
        <f>HLOOKUP(EvaluationSummary!I$1,'Evaluation Scores'!$G$5:$I$100,MATCH(EvaluationSummary!$C8,'Evaluation Scores'!$B:$B,0)-1,FALSE)</f>
        <v>0</v>
      </c>
      <c r="L8" s="85">
        <f>HLOOKUP(EvaluationSummary!L$1,'Evaluation Scores'!$G$5:$I$100,MATCH(EvaluationSummary!$C8,'Evaluation Scores'!$B:$B,0)-1,FALSE)/EvaluationSummary!$D8</f>
        <v>0</v>
      </c>
      <c r="M8" s="86">
        <f>HLOOKUP(EvaluationSummary!L$1,'Evaluation Scores'!$G$5:$I$100,MATCH(EvaluationSummary!$C8,'Evaluation Scores'!$B:$B,0)-1,FALSE)</f>
        <v>0</v>
      </c>
    </row>
    <row r="9" spans="1:14" ht="15.75" customHeight="1" thickBot="1" x14ac:dyDescent="0.9">
      <c r="A9" s="102"/>
      <c r="B9" s="106"/>
      <c r="C9" s="83" t="str">
        <f>'Evaluation Scores'!B52</f>
        <v>Scalability</v>
      </c>
      <c r="D9" s="84">
        <f>'Evaluation Scores'!C52</f>
        <v>0.15</v>
      </c>
      <c r="F9" s="85">
        <f>HLOOKUP(EvaluationSummary!F$1,'Evaluation Scores'!$G$5:$I$100,MATCH(EvaluationSummary!$C9,'Evaluation Scores'!$B:$B,0)-1,FALSE)/EvaluationSummary!$D9</f>
        <v>0</v>
      </c>
      <c r="G9" s="86">
        <f>HLOOKUP(EvaluationSummary!F$1,'Evaluation Scores'!$G$5:$I$100,MATCH(EvaluationSummary!$C9,'Evaluation Scores'!$B:$B,0)-1,FALSE)</f>
        <v>0</v>
      </c>
      <c r="I9" s="85">
        <f>HLOOKUP(EvaluationSummary!I$1,'Evaluation Scores'!$G$5:$I$100,MATCH(EvaluationSummary!$C9,'Evaluation Scores'!$B:$B,0)-1,FALSE)/EvaluationSummary!$D9</f>
        <v>0</v>
      </c>
      <c r="J9" s="86">
        <f>HLOOKUP(EvaluationSummary!I$1,'Evaluation Scores'!$G$5:$I$100,MATCH(EvaluationSummary!$C9,'Evaluation Scores'!$B:$B,0)-1,FALSE)</f>
        <v>0</v>
      </c>
      <c r="L9" s="85">
        <f>HLOOKUP(EvaluationSummary!L$1,'Evaluation Scores'!$G$5:$I$100,MATCH(EvaluationSummary!$C9,'Evaluation Scores'!$B:$B,0)-1,FALSE)/EvaluationSummary!$D9</f>
        <v>0</v>
      </c>
      <c r="M9" s="86">
        <f>HLOOKUP(EvaluationSummary!L$1,'Evaluation Scores'!$G$5:$I$100,MATCH(EvaluationSummary!$C9,'Evaluation Scores'!$B:$B,0)-1,FALSE)</f>
        <v>0</v>
      </c>
    </row>
    <row r="10" spans="1:14" ht="15.75" customHeight="1" thickBot="1" x14ac:dyDescent="0.9">
      <c r="A10" s="102"/>
      <c r="B10" s="106"/>
      <c r="C10" s="83" t="str">
        <f>'Evaluation Scores'!B63</f>
        <v>Interoperability</v>
      </c>
      <c r="D10" s="84">
        <f>'Evaluation Scores'!C63</f>
        <v>0.15</v>
      </c>
      <c r="F10" s="85">
        <f>HLOOKUP(EvaluationSummary!F$1,'Evaluation Scores'!$G$5:$I$100,MATCH(EvaluationSummary!$C10,'Evaluation Scores'!$B:$B,0)-1,FALSE)/EvaluationSummary!$D10</f>
        <v>0</v>
      </c>
      <c r="G10" s="86">
        <f>HLOOKUP(EvaluationSummary!F$1,'Evaluation Scores'!$G$5:$I$100,MATCH(EvaluationSummary!$C10,'Evaluation Scores'!$B:$B,0)-1,FALSE)</f>
        <v>0</v>
      </c>
      <c r="I10" s="85">
        <f>HLOOKUP(EvaluationSummary!I$1,'Evaluation Scores'!$G$5:$I$100,MATCH(EvaluationSummary!$C10,'Evaluation Scores'!$B:$B,0)-1,FALSE)/EvaluationSummary!$D10</f>
        <v>0</v>
      </c>
      <c r="J10" s="86">
        <f>HLOOKUP(EvaluationSummary!I$1,'Evaluation Scores'!$G$5:$I$100,MATCH(EvaluationSummary!$C10,'Evaluation Scores'!$B:$B,0)-1,FALSE)</f>
        <v>0</v>
      </c>
      <c r="L10" s="85">
        <f>HLOOKUP(EvaluationSummary!L$1,'Evaluation Scores'!$G$5:$I$100,MATCH(EvaluationSummary!$C10,'Evaluation Scores'!$B:$B,0)-1,FALSE)/EvaluationSummary!$D10</f>
        <v>0</v>
      </c>
      <c r="M10" s="86">
        <f>HLOOKUP(EvaluationSummary!L$1,'Evaluation Scores'!$G$5:$I$100,MATCH(EvaluationSummary!$C10,'Evaluation Scores'!$B:$B,0)-1,FALSE)</f>
        <v>0</v>
      </c>
    </row>
    <row r="11" spans="1:14" ht="15.75" customHeight="1" thickBot="1" x14ac:dyDescent="0.9">
      <c r="A11" s="102"/>
      <c r="B11" s="106"/>
      <c r="C11" s="83" t="str">
        <f>'Evaluation Scores'!B73</f>
        <v>Security</v>
      </c>
      <c r="D11" s="84">
        <f>'Evaluation Scores'!C73</f>
        <v>0.2</v>
      </c>
      <c r="F11" s="85">
        <f>HLOOKUP(EvaluationSummary!F$1,'Evaluation Scores'!$G$5:$I$100,MATCH(EvaluationSummary!$C11,'Evaluation Scores'!$B:$B,0)-1,FALSE)/EvaluationSummary!$D11</f>
        <v>0</v>
      </c>
      <c r="G11" s="86">
        <f>HLOOKUP(EvaluationSummary!F$1,'Evaluation Scores'!$G$5:$I$100,MATCH(EvaluationSummary!$C11,'Evaluation Scores'!$B:$B,0)-1,FALSE)</f>
        <v>0</v>
      </c>
      <c r="I11" s="85">
        <f>HLOOKUP(EvaluationSummary!I$1,'Evaluation Scores'!$G$5:$I$100,MATCH(EvaluationSummary!$C11,'Evaluation Scores'!$B:$B,0)-1,FALSE)/EvaluationSummary!$D11</f>
        <v>0</v>
      </c>
      <c r="J11" s="86">
        <f>HLOOKUP(EvaluationSummary!I$1,'Evaluation Scores'!$G$5:$I$100,MATCH(EvaluationSummary!$C11,'Evaluation Scores'!$B:$B,0)-1,FALSE)</f>
        <v>0</v>
      </c>
      <c r="L11" s="85">
        <f>HLOOKUP(EvaluationSummary!L$1,'Evaluation Scores'!$G$5:$I$100,MATCH(EvaluationSummary!$C11,'Evaluation Scores'!$B:$B,0)-1,FALSE)/EvaluationSummary!$D11</f>
        <v>0</v>
      </c>
      <c r="M11" s="86">
        <f>HLOOKUP(EvaluationSummary!L$1,'Evaluation Scores'!$G$5:$I$100,MATCH(EvaluationSummary!$C11,'Evaluation Scores'!$B:$B,0)-1,FALSE)</f>
        <v>0</v>
      </c>
    </row>
    <row r="12" spans="1:14" ht="15.75" customHeight="1" thickBot="1" x14ac:dyDescent="0.9">
      <c r="A12" s="103"/>
      <c r="B12" s="105"/>
      <c r="C12" s="83" t="str">
        <f>'Evaluation Scores'!B78</f>
        <v>Compatibility</v>
      </c>
      <c r="D12" s="84">
        <f>'Evaluation Scores'!C78</f>
        <v>0.1</v>
      </c>
      <c r="F12" s="85">
        <f>HLOOKUP(EvaluationSummary!F$1,'Evaluation Scores'!$G$5:$I$100,MATCH(EvaluationSummary!$C12,'Evaluation Scores'!$B:$B,0)-1,FALSE)/EvaluationSummary!$D12</f>
        <v>0</v>
      </c>
      <c r="G12" s="86">
        <f>HLOOKUP(EvaluationSummary!F$1,'Evaluation Scores'!$G$5:$I$100,MATCH(EvaluationSummary!$C12,'Evaluation Scores'!$B:$B,0)-1,FALSE)</f>
        <v>0</v>
      </c>
      <c r="I12" s="85">
        <f>HLOOKUP(EvaluationSummary!I$1,'Evaluation Scores'!$G$5:$I$100,MATCH(EvaluationSummary!$C12,'Evaluation Scores'!$B:$B,0)-1,FALSE)/EvaluationSummary!$D12</f>
        <v>0</v>
      </c>
      <c r="J12" s="86">
        <f>HLOOKUP(EvaluationSummary!I$1,'Evaluation Scores'!$G$5:$I$100,MATCH(EvaluationSummary!$C12,'Evaluation Scores'!$B:$B,0)-1,FALSE)</f>
        <v>0</v>
      </c>
      <c r="L12" s="85">
        <f>HLOOKUP(EvaluationSummary!L$1,'Evaluation Scores'!$G$5:$I$100,MATCH(EvaluationSummary!$C12,'Evaluation Scores'!$B:$B,0)-1,FALSE)/EvaluationSummary!$D12</f>
        <v>0</v>
      </c>
      <c r="M12" s="86">
        <f>HLOOKUP(EvaluationSummary!L$1,'Evaluation Scores'!$G$5:$I$100,MATCH(EvaluationSummary!$C12,'Evaluation Scores'!$B:$B,0)-1,FALSE)</f>
        <v>0</v>
      </c>
    </row>
    <row r="13" spans="1:14" ht="17.5" thickBot="1" x14ac:dyDescent="1.1000000000000001">
      <c r="A13" s="87"/>
      <c r="B13" s="88"/>
      <c r="C13" s="89"/>
      <c r="D13" s="90"/>
      <c r="G13" s="86"/>
      <c r="J13" s="86"/>
      <c r="M13" s="86"/>
    </row>
    <row r="14" spans="1:14" ht="15" customHeight="1" x14ac:dyDescent="0.75">
      <c r="A14" s="91" t="s">
        <v>84</v>
      </c>
      <c r="B14" s="91"/>
      <c r="F14" s="92">
        <f>SUM(F3:F13)</f>
        <v>0</v>
      </c>
      <c r="G14" s="92">
        <f>HLOOKUP(EvaluationSummary!F$1,'Evaluation Scores'!$G$5:$I$100,2,FALSE)</f>
        <v>0</v>
      </c>
      <c r="H14" s="92"/>
      <c r="I14" s="92">
        <f>SUM(I3:I13)</f>
        <v>0</v>
      </c>
      <c r="J14" s="92">
        <f>HLOOKUP(EvaluationSummary!I$1,'Evaluation Scores'!$G$5:$I$100,2,FALSE)</f>
        <v>0</v>
      </c>
      <c r="K14" s="92"/>
      <c r="L14" s="92">
        <f>SUM(L3:L13)</f>
        <v>0</v>
      </c>
      <c r="M14" s="92">
        <f>HLOOKUP(EvaluationSummary!L$1,'Evaluation Scores'!$G$5:$I$100,2,FALSE)</f>
        <v>0</v>
      </c>
    </row>
    <row r="15" spans="1:14" ht="15" customHeight="1" x14ac:dyDescent="0.75"/>
    <row r="16" spans="1:14" ht="15" customHeight="1" x14ac:dyDescent="0.75"/>
    <row r="17" ht="15" customHeight="1" x14ac:dyDescent="0.75"/>
  </sheetData>
  <mergeCells count="8">
    <mergeCell ref="A7:A12"/>
    <mergeCell ref="B3:B5"/>
    <mergeCell ref="B7:B12"/>
    <mergeCell ref="I1:J1"/>
    <mergeCell ref="L1:M1"/>
    <mergeCell ref="F1:G1"/>
    <mergeCell ref="A1:E1"/>
    <mergeCell ref="A3:A5"/>
  </mergeCells>
  <conditionalFormatting sqref="F3">
    <cfRule type="colorScale" priority="97">
      <colorScale>
        <cfvo type="num" val="1"/>
        <cfvo type="num" val="3"/>
        <cfvo type="num" val="5"/>
        <color rgb="FFFF0000"/>
        <color theme="7" tint="0.39997558519241921"/>
        <color theme="9"/>
      </colorScale>
    </cfRule>
  </conditionalFormatting>
  <conditionalFormatting sqref="F4">
    <cfRule type="colorScale" priority="95">
      <colorScale>
        <cfvo type="num" val="1"/>
        <cfvo type="num" val="3"/>
        <cfvo type="num" val="5"/>
        <color rgb="FFFF0000"/>
        <color theme="7" tint="0.39997558519241921"/>
        <color theme="9"/>
      </colorScale>
    </cfRule>
  </conditionalFormatting>
  <conditionalFormatting sqref="F5">
    <cfRule type="colorScale" priority="93">
      <colorScale>
        <cfvo type="num" val="1"/>
        <cfvo type="num" val="3"/>
        <cfvo type="num" val="5"/>
        <color rgb="FFFF0000"/>
        <color theme="7" tint="0.39997558519241921"/>
        <color theme="9"/>
      </colorScale>
    </cfRule>
  </conditionalFormatting>
  <conditionalFormatting sqref="F7:F12">
    <cfRule type="colorScale" priority="91">
      <colorScale>
        <cfvo type="num" val="1"/>
        <cfvo type="num" val="3"/>
        <cfvo type="num" val="5"/>
        <color rgb="FFFF0000"/>
        <color theme="7" tint="0.39997558519241921"/>
        <color theme="9"/>
      </colorScale>
    </cfRule>
  </conditionalFormatting>
  <conditionalFormatting sqref="I3:I5">
    <cfRule type="colorScale" priority="87">
      <colorScale>
        <cfvo type="num" val="1"/>
        <cfvo type="num" val="3"/>
        <cfvo type="num" val="5"/>
        <color rgb="FFFF0000"/>
        <color theme="7" tint="0.39997558519241921"/>
        <color theme="9"/>
      </colorScale>
    </cfRule>
  </conditionalFormatting>
  <conditionalFormatting sqref="I7:I12">
    <cfRule type="colorScale" priority="86">
      <colorScale>
        <cfvo type="num" val="1"/>
        <cfvo type="num" val="3"/>
        <cfvo type="num" val="5"/>
        <color rgb="FFFF0000"/>
        <color theme="7" tint="0.39997558519241921"/>
        <color theme="9"/>
      </colorScale>
    </cfRule>
  </conditionalFormatting>
  <conditionalFormatting sqref="L3:L5">
    <cfRule type="colorScale" priority="84">
      <colorScale>
        <cfvo type="num" val="1"/>
        <cfvo type="num" val="3"/>
        <cfvo type="num" val="5"/>
        <color rgb="FFFF0000"/>
        <color theme="7" tint="0.39997558519241921"/>
        <color theme="9"/>
      </colorScale>
    </cfRule>
  </conditionalFormatting>
  <conditionalFormatting sqref="L7:L12">
    <cfRule type="colorScale" priority="83">
      <colorScale>
        <cfvo type="num" val="1"/>
        <cfvo type="num" val="3"/>
        <cfvo type="num" val="5"/>
        <color rgb="FFFF0000"/>
        <color theme="7" tint="0.39997558519241921"/>
        <color theme="9"/>
      </colorScale>
    </cfRule>
  </conditionalFormatting>
  <conditionalFormatting sqref="G14">
    <cfRule type="colorScale" priority="81">
      <colorScale>
        <cfvo type="num" val="1"/>
        <cfvo type="num" val="3"/>
        <cfvo type="num" val="5"/>
        <color rgb="FFFF0000"/>
        <color rgb="FFFFEB84"/>
        <color rgb="FF92D050"/>
      </colorScale>
    </cfRule>
  </conditionalFormatting>
  <conditionalFormatting sqref="J14">
    <cfRule type="colorScale" priority="80">
      <colorScale>
        <cfvo type="num" val="1"/>
        <cfvo type="num" val="3"/>
        <cfvo type="num" val="5"/>
        <color rgb="FFFF0000"/>
        <color rgb="FFFFEB84"/>
        <color rgb="FF92D050"/>
      </colorScale>
    </cfRule>
  </conditionalFormatting>
  <conditionalFormatting sqref="M14">
    <cfRule type="colorScale" priority="79">
      <colorScale>
        <cfvo type="num" val="1"/>
        <cfvo type="num" val="3"/>
        <cfvo type="num" val="5"/>
        <color rgb="FFFF0000"/>
        <color rgb="FFFFEB84"/>
        <color rgb="FF92D050"/>
      </colorScale>
    </cfRule>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ACA92D123124340BFCADC3B043AA317" ma:contentTypeVersion="0" ma:contentTypeDescription="Create a new document." ma:contentTypeScope="" ma:versionID="bdd2660a7eb125978862ca58fdc55170">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0192D8-9E40-461C-8315-21F917DD0B65}">
  <ds:schemaRefs>
    <ds:schemaRef ds:uri="http://purl.org/dc/terms/"/>
    <ds:schemaRef ds:uri="http://www.w3.org/XML/1998/namespace"/>
    <ds:schemaRef ds:uri="http://purl.org/dc/dcmitype/"/>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355D91E5-CD36-4ED9-9034-9C11F901FDAF}">
  <ds:schemaRefs>
    <ds:schemaRef ds:uri="http://schemas.microsoft.com/sharepoint/v3/contenttype/forms"/>
  </ds:schemaRefs>
</ds:datastoreItem>
</file>

<file path=customXml/itemProps3.xml><?xml version="1.0" encoding="utf-8"?>
<ds:datastoreItem xmlns:ds="http://schemas.openxmlformats.org/officeDocument/2006/customXml" ds:itemID="{BC52F1CA-F8EB-418A-B5FC-E5EEE58276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Evaluation Scores</vt:lpstr>
      <vt:lpstr>EvaluationSummary</vt:lpstr>
      <vt:lpstr>'Evaluation Scores'!Print_Area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drew.bingham@parivedasolutions.com</dc:creator>
  <cp:lastModifiedBy>Abdullah Quraishi</cp:lastModifiedBy>
  <cp:lastPrinted>2018-07-05T16:42:47Z</cp:lastPrinted>
  <dcterms:created xsi:type="dcterms:W3CDTF">2013-08-01T17:23:49Z</dcterms:created>
  <dcterms:modified xsi:type="dcterms:W3CDTF">2022-10-17T13:38:01Z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0x0101008ACA92D123124340BFCADC3B043AA317</vt:lpwstr>
  </property>
</Properties>
</file>