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firstSheet="1" activeTab="3"/>
  </bookViews>
  <sheets>
    <sheet name="铜矿储量" sheetId="1" r:id="rId1"/>
    <sheet name="铜矿产量" sheetId="2" r:id="rId2"/>
    <sheet name="铜矿进口" sheetId="13" r:id="rId3"/>
    <sheet name="国产铜矿占比" sheetId="16" r:id="rId4"/>
    <sheet name="精炼铜产量" sheetId="4" r:id="rId5"/>
    <sheet name="精炼铜消费量" sheetId="5" r:id="rId6"/>
    <sheet name="精炼铜进口来源国" sheetId="3" r:id="rId7"/>
    <sheet name="铜消费行业占比" sheetId="6" r:id="rId8"/>
    <sheet name="广东铜材产量占比图" sheetId="15" r:id="rId9"/>
    <sheet name="铝土矿储量" sheetId="7" r:id="rId10"/>
    <sheet name="铝土矿进口" sheetId="8" r:id="rId11"/>
    <sheet name="电解铝产量" sheetId="9" r:id="rId12"/>
    <sheet name="电解铝成本" sheetId="10" r:id="rId13"/>
    <sheet name="铝消费行业占比" sheetId="11" r:id="rId14"/>
  </sheets>
  <externalReferences>
    <externalReference r:id="rId16"/>
  </externalReferences>
  <calcPr calcId="144525"/>
  <pivotCaches>
    <pivotCache cacheId="0" r:id="rId15"/>
  </pivotCaches>
</workbook>
</file>

<file path=xl/sharedStrings.xml><?xml version="1.0" encoding="utf-8"?>
<sst xmlns="http://schemas.openxmlformats.org/spreadsheetml/2006/main" count="241" uniqueCount="127">
  <si>
    <t>国家</t>
  </si>
  <si>
    <t>储量（万吨）</t>
  </si>
  <si>
    <t>占比</t>
  </si>
  <si>
    <t>智利</t>
  </si>
  <si>
    <t>秘鲁</t>
  </si>
  <si>
    <t>澳大利亚</t>
  </si>
  <si>
    <t>俄罗斯</t>
  </si>
  <si>
    <t>墨西哥</t>
  </si>
  <si>
    <t>美国</t>
  </si>
  <si>
    <t>印度尼西亚</t>
  </si>
  <si>
    <t>中国</t>
  </si>
  <si>
    <t>其他</t>
  </si>
  <si>
    <t>全球合计</t>
  </si>
  <si>
    <t>产量（万吨）</t>
  </si>
  <si>
    <t>合计</t>
  </si>
  <si>
    <t>时间</t>
  </si>
  <si>
    <t>蒙古</t>
  </si>
  <si>
    <t>2020年1-2月</t>
  </si>
  <si>
    <t>求和项:智利</t>
  </si>
  <si>
    <t>求和项:秘鲁</t>
  </si>
  <si>
    <t>求和项:墨西哥</t>
  </si>
  <si>
    <t>求和项:蒙古</t>
  </si>
  <si>
    <t>总计</t>
  </si>
  <si>
    <t>描述</t>
  </si>
  <si>
    <t>进口数量:铜矿石及精矿:累计值:年度</t>
  </si>
  <si>
    <t>近5年铜矿进口数量</t>
  </si>
  <si>
    <t>年份</t>
  </si>
  <si>
    <t>进口量（万吨）</t>
  </si>
  <si>
    <t>数据来源：Wind</t>
  </si>
  <si>
    <t>表名</t>
  </si>
  <si>
    <t>铜矿</t>
  </si>
  <si>
    <t>指标名称</t>
  </si>
  <si>
    <t>产量:铜矿:中国</t>
  </si>
  <si>
    <t>频率</t>
  </si>
  <si>
    <t>年</t>
  </si>
  <si>
    <t>单位</t>
  </si>
  <si>
    <t>万吨</t>
  </si>
  <si>
    <t>指标ID</t>
  </si>
  <si>
    <t>s2</t>
  </si>
  <si>
    <t>s1</t>
  </si>
  <si>
    <t>时间区间</t>
  </si>
  <si>
    <t>1994:2021</t>
  </si>
  <si>
    <t>1995:2021</t>
  </si>
  <si>
    <t>来源</t>
  </si>
  <si>
    <t>美国地质调查局</t>
  </si>
  <si>
    <t>海关总署</t>
  </si>
  <si>
    <t>更新时间</t>
  </si>
  <si>
    <t>'2022-02-16</t>
  </si>
  <si>
    <t>'2022-01-27</t>
  </si>
  <si>
    <t>铜矿自给率</t>
  </si>
  <si>
    <t>2020年</t>
  </si>
  <si>
    <t>日本</t>
  </si>
  <si>
    <t>德国</t>
  </si>
  <si>
    <t>印度</t>
  </si>
  <si>
    <t>全球</t>
  </si>
  <si>
    <t>中国产量在全球占比变化</t>
  </si>
  <si>
    <t>全球产量（万吨）</t>
  </si>
  <si>
    <t>中国产量（万吨）</t>
  </si>
  <si>
    <t>2020年精炼铜消费量</t>
  </si>
  <si>
    <t>消费量（万吨）</t>
  </si>
  <si>
    <t xml:space="preserve"> </t>
  </si>
  <si>
    <t>韩国</t>
  </si>
  <si>
    <t>意大利</t>
  </si>
  <si>
    <t>中国2020年精炼铜进口国家前十名</t>
  </si>
  <si>
    <t>排名</t>
  </si>
  <si>
    <t>国别</t>
  </si>
  <si>
    <t>进口量（吨）</t>
  </si>
  <si>
    <t>哈萨克斯坦</t>
  </si>
  <si>
    <t>波兰</t>
  </si>
  <si>
    <t>赞比亚</t>
  </si>
  <si>
    <t>比利时</t>
  </si>
  <si>
    <t>巴西</t>
  </si>
  <si>
    <t>中国铜消费结构</t>
  </si>
  <si>
    <t>美国铜消费结构</t>
  </si>
  <si>
    <t>行业</t>
  </si>
  <si>
    <t>电力电缆</t>
  </si>
  <si>
    <t>房地产</t>
  </si>
  <si>
    <t>电力电子</t>
  </si>
  <si>
    <t>家电</t>
  </si>
  <si>
    <t>工程机械</t>
  </si>
  <si>
    <t>汽车</t>
  </si>
  <si>
    <t>交通运输</t>
  </si>
  <si>
    <t>铜材</t>
  </si>
  <si>
    <t>产量:铜材:累计值:年度</t>
  </si>
  <si>
    <t>产量:铜材:广东:累计值:年度</t>
  </si>
  <si>
    <t>吨</t>
  </si>
  <si>
    <t>s29</t>
  </si>
  <si>
    <t>s30</t>
  </si>
  <si>
    <t>1989:2020</t>
  </si>
  <si>
    <t>1997:2020</t>
  </si>
  <si>
    <t>国家统计局</t>
  </si>
  <si>
    <t>2021-04-22</t>
  </si>
  <si>
    <t>解说时提一下2000年只占7%，到2020年13%</t>
  </si>
  <si>
    <t>全球铝土矿储量分布</t>
  </si>
  <si>
    <t>几内亚</t>
  </si>
  <si>
    <t>牙买加</t>
  </si>
  <si>
    <t>国内铝土矿储量分布</t>
  </si>
  <si>
    <t>省份</t>
  </si>
  <si>
    <t>山西</t>
  </si>
  <si>
    <t>贵州</t>
  </si>
  <si>
    <t>河南</t>
  </si>
  <si>
    <t>广西</t>
  </si>
  <si>
    <t>进口占比</t>
  </si>
  <si>
    <t>2021年至今铝土矿分国别进口</t>
  </si>
  <si>
    <t>印尼</t>
  </si>
  <si>
    <t>进口数量:铝土矿(万吨）</t>
  </si>
  <si>
    <t>海湾国家</t>
  </si>
  <si>
    <t>中东欧</t>
  </si>
  <si>
    <t>亚洲不包括中国</t>
  </si>
  <si>
    <t>北美</t>
  </si>
  <si>
    <t>西欧</t>
  </si>
  <si>
    <t>大洋洲</t>
  </si>
  <si>
    <t>非洲</t>
  </si>
  <si>
    <t>南美洲</t>
  </si>
  <si>
    <t>成本构成</t>
  </si>
  <si>
    <t>氧化铝</t>
  </si>
  <si>
    <t>电力</t>
  </si>
  <si>
    <t>预焙阳极</t>
  </si>
  <si>
    <t>其他（冰晶石、氟化铝等）</t>
  </si>
  <si>
    <t>建筑</t>
  </si>
  <si>
    <t>耐用消费品</t>
  </si>
  <si>
    <t>钢材及铝合金</t>
  </si>
  <si>
    <t>包装</t>
  </si>
  <si>
    <t>机械设备</t>
  </si>
  <si>
    <t>我国</t>
  </si>
  <si>
    <t>工业用铝型材</t>
  </si>
  <si>
    <t>建筑用铝型材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</si>
</sst>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yyyy;@"/>
    <numFmt numFmtId="178" formatCode="#,##0.00_ "/>
    <numFmt numFmtId="179" formatCode="###,###,###,###,##0.00_ "/>
    <numFmt numFmtId="180" formatCode="###,###,###,##0.0000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indexed="1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4" tint="-0.249977111117893"/>
      <name val="宋体"/>
      <charset val="134"/>
      <scheme val="minor"/>
    </font>
    <font>
      <sz val="14"/>
      <color theme="4" tint="-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333333"/>
      <name val="Microsoft YaHei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27" borderId="15" applyNumberFormat="0" applyAlignment="0" applyProtection="0">
      <alignment vertical="center"/>
    </xf>
    <xf numFmtId="0" fontId="26" fillId="27" borderId="9" applyNumberFormat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9" fontId="0" fillId="0" borderId="0" xfId="11">
      <alignment vertical="center"/>
    </xf>
    <xf numFmtId="9" fontId="0" fillId="0" borderId="0" xfId="11" applyNumberFormat="1">
      <alignment vertical="center"/>
    </xf>
    <xf numFmtId="9" fontId="0" fillId="0" borderId="0" xfId="0" applyNumberFormat="1">
      <alignment vertical="center"/>
    </xf>
    <xf numFmtId="176" fontId="0" fillId="0" borderId="0" xfId="11" applyNumberFormat="1">
      <alignment vertical="center"/>
    </xf>
    <xf numFmtId="10" fontId="0" fillId="0" borderId="0" xfId="11" applyNumberForma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0" fillId="0" borderId="0" xfId="11" applyNumberForma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176" fontId="0" fillId="0" borderId="4" xfId="11" applyNumberFormat="1" applyFont="1" applyFill="1" applyBorder="1">
      <alignment vertical="center"/>
    </xf>
    <xf numFmtId="178" fontId="2" fillId="2" borderId="1" xfId="0" applyNumberFormat="1" applyFont="1" applyFill="1" applyBorder="1">
      <alignment vertical="center"/>
    </xf>
    <xf numFmtId="178" fontId="2" fillId="2" borderId="2" xfId="0" applyNumberFormat="1" applyFont="1" applyFill="1" applyBorder="1">
      <alignment vertical="center"/>
    </xf>
    <xf numFmtId="4" fontId="0" fillId="0" borderId="0" xfId="0" applyNumberFormat="1">
      <alignment vertical="center"/>
    </xf>
    <xf numFmtId="178" fontId="0" fillId="0" borderId="3" xfId="0" applyNumberFormat="1" applyFont="1" applyFill="1" applyBorder="1">
      <alignment vertical="center"/>
    </xf>
    <xf numFmtId="178" fontId="0" fillId="0" borderId="4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0" fillId="0" borderId="0" xfId="1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horizontal="right" vertical="center"/>
    </xf>
    <xf numFmtId="177" fontId="1" fillId="0" borderId="0" xfId="0" applyNumberFormat="1" applyFont="1" applyFill="1" applyBorder="1" applyAlignment="1">
      <alignment horizontal="left" vertical="center"/>
    </xf>
    <xf numFmtId="179" fontId="1" fillId="0" borderId="0" xfId="0" applyNumberFormat="1" applyFont="1" applyFill="1" applyBorder="1" applyAlignment="1">
      <alignment horizontal="left" vertical="center"/>
    </xf>
    <xf numFmtId="9" fontId="1" fillId="0" borderId="0" xfId="11" applyFont="1">
      <alignment vertical="center"/>
    </xf>
    <xf numFmtId="177" fontId="1" fillId="3" borderId="0" xfId="0" applyNumberFormat="1" applyFont="1" applyFill="1" applyBorder="1" applyAlignment="1">
      <alignment vertical="center"/>
    </xf>
    <xf numFmtId="179" fontId="1" fillId="3" borderId="0" xfId="0" applyNumberFormat="1" applyFont="1" applyFill="1" applyBorder="1" applyAlignment="1">
      <alignment horizontal="right" vertical="center"/>
    </xf>
    <xf numFmtId="0" fontId="1" fillId="3" borderId="0" xfId="0" applyFont="1" applyFill="1" applyBorder="1" applyAlignment="1">
      <alignment vertical="center"/>
    </xf>
    <xf numFmtId="9" fontId="1" fillId="3" borderId="0" xfId="11" applyFont="1" applyFill="1">
      <alignment vertical="center"/>
    </xf>
    <xf numFmtId="177" fontId="3" fillId="0" borderId="0" xfId="0" applyNumberFormat="1" applyFont="1" applyFill="1" applyBorder="1" applyAlignment="1">
      <alignment vertical="center"/>
    </xf>
    <xf numFmtId="179" fontId="1" fillId="3" borderId="0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9" fontId="6" fillId="0" borderId="0" xfId="11" applyNumberFormat="1" applyFont="1" applyFill="1" applyBorder="1">
      <alignment vertical="center"/>
    </xf>
    <xf numFmtId="0" fontId="6" fillId="4" borderId="0" xfId="0" applyFont="1" applyFill="1" applyBorder="1" applyAlignment="1">
      <alignment vertical="center"/>
    </xf>
    <xf numFmtId="178" fontId="6" fillId="4" borderId="0" xfId="0" applyNumberFormat="1" applyFont="1" applyFill="1" applyBorder="1" applyAlignment="1">
      <alignment vertical="center"/>
    </xf>
    <xf numFmtId="9" fontId="6" fillId="4" borderId="0" xfId="11" applyNumberFormat="1" applyFont="1" applyFill="1" applyBorder="1">
      <alignment vertical="center"/>
    </xf>
    <xf numFmtId="0" fontId="6" fillId="0" borderId="7" xfId="0" applyFont="1" applyFill="1" applyBorder="1" applyAlignment="1">
      <alignment vertical="center"/>
    </xf>
    <xf numFmtId="178" fontId="6" fillId="0" borderId="7" xfId="0" applyNumberFormat="1" applyFont="1" applyFill="1" applyBorder="1" applyAlignment="1">
      <alignment vertical="center"/>
    </xf>
    <xf numFmtId="9" fontId="1" fillId="0" borderId="0" xfId="11" applyFont="1" applyFill="1" applyBorder="1" applyAlignment="1">
      <alignment horizontal="right" vertical="center"/>
    </xf>
    <xf numFmtId="176" fontId="1" fillId="3" borderId="0" xfId="11" applyNumberFormat="1" applyFont="1" applyFill="1">
      <alignment vertical="center"/>
    </xf>
    <xf numFmtId="176" fontId="1" fillId="0" borderId="0" xfId="11" applyNumberFormat="1" applyFont="1">
      <alignment vertical="center"/>
    </xf>
    <xf numFmtId="180" fontId="7" fillId="0" borderId="0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Border="1" applyAlignment="1">
      <alignment vertical="top"/>
    </xf>
    <xf numFmtId="178" fontId="7" fillId="0" borderId="0" xfId="0" applyNumberFormat="1" applyFont="1" applyFill="1" applyBorder="1" applyAlignment="1">
      <alignment vertical="top"/>
    </xf>
    <xf numFmtId="177" fontId="7" fillId="0" borderId="0" xfId="0" applyNumberFormat="1" applyFont="1" applyFill="1" applyBorder="1" applyAlignment="1">
      <alignment vertical="top"/>
    </xf>
    <xf numFmtId="178" fontId="7" fillId="0" borderId="0" xfId="0" applyNumberFormat="1" applyFont="1" applyFill="1" applyBorder="1" applyAlignment="1">
      <alignment vertical="top" wrapText="1"/>
    </xf>
    <xf numFmtId="178" fontId="7" fillId="0" borderId="0" xfId="0" applyNumberFormat="1" applyFont="1" applyFill="1" applyAlignment="1">
      <alignment vertical="center"/>
    </xf>
    <xf numFmtId="9" fontId="7" fillId="0" borderId="0" xfId="11">
      <alignment vertical="center"/>
    </xf>
    <xf numFmtId="0" fontId="8" fillId="5" borderId="8" xfId="0" applyFont="1" applyFill="1" applyBorder="1" applyAlignment="1">
      <alignment horizontal="center" vertical="center" wrapText="1"/>
    </xf>
    <xf numFmtId="178" fontId="8" fillId="5" borderId="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57" fontId="8" fillId="0" borderId="0" xfId="0" applyNumberFormat="1" applyFont="1" applyAlignment="1">
      <alignment horizontal="center"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9" fontId="0" fillId="3" borderId="0" xfId="11" applyFill="1">
      <alignment vertical="center"/>
    </xf>
    <xf numFmtId="14" fontId="0" fillId="0" borderId="0" xfId="0" applyNumberFormat="1">
      <alignment vertical="center"/>
    </xf>
    <xf numFmtId="179" fontId="1" fillId="0" borderId="0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[大屏幕铜铝数据（2.19更新）.xlsx]铜矿进口!数据透视表2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cap="none" spc="0" normalizeH="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j-cs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铜矿进口!$J$2</c:f>
              <c:strCache>
                <c:ptCount val="1"/>
                <c:pt idx="0">
                  <c:v>求和项:智利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铜矿进口!$I$3:$I$14</c:f>
              <c:strCache>
                <c:ptCount val="11"/>
                <c:pt idx="0">
                  <c:v>2020年1-2月</c:v>
                </c:pt>
                <c:pt idx="1">
                  <c:v>2020/3/1</c:v>
                </c:pt>
                <c:pt idx="2">
                  <c:v>2020/4/1</c:v>
                </c:pt>
                <c:pt idx="3">
                  <c:v>2020/5/1</c:v>
                </c:pt>
                <c:pt idx="4">
                  <c:v>2020/6/1</c:v>
                </c:pt>
                <c:pt idx="5">
                  <c:v>2020/7/1</c:v>
                </c:pt>
                <c:pt idx="6">
                  <c:v>2020/8/1</c:v>
                </c:pt>
                <c:pt idx="7">
                  <c:v>2020/9/1</c:v>
                </c:pt>
                <c:pt idx="8">
                  <c:v>2020/10/1</c:v>
                </c:pt>
                <c:pt idx="9">
                  <c:v>2020/11/1</c:v>
                </c:pt>
                <c:pt idx="10">
                  <c:v>2020/12/1</c:v>
                </c:pt>
              </c:strCache>
            </c:strRef>
          </c:cat>
          <c:val>
            <c:numRef>
              <c:f>铜矿进口!$J$3:$J$14</c:f>
              <c:numCache>
                <c:formatCode>General</c:formatCode>
                <c:ptCount val="11"/>
                <c:pt idx="0">
                  <c:v>1284135.356</c:v>
                </c:pt>
                <c:pt idx="1">
                  <c:v>525715.451</c:v>
                </c:pt>
                <c:pt idx="2">
                  <c:v>733270.69</c:v>
                </c:pt>
                <c:pt idx="3">
                  <c:v>604120.729</c:v>
                </c:pt>
                <c:pt idx="4">
                  <c:v>621961.953</c:v>
                </c:pt>
                <c:pt idx="5">
                  <c:v>712756.278</c:v>
                </c:pt>
                <c:pt idx="6">
                  <c:v>521058.661</c:v>
                </c:pt>
                <c:pt idx="7">
                  <c:v>759434.871</c:v>
                </c:pt>
                <c:pt idx="8">
                  <c:v>628809.83</c:v>
                </c:pt>
                <c:pt idx="9">
                  <c:v>665955.768</c:v>
                </c:pt>
                <c:pt idx="10">
                  <c:v>660101.816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铜矿进口!$K$2</c:f>
              <c:strCache>
                <c:ptCount val="1"/>
                <c:pt idx="0">
                  <c:v>求和项:秘鲁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铜矿进口!$I$3:$I$14</c:f>
              <c:strCache>
                <c:ptCount val="11"/>
                <c:pt idx="0">
                  <c:v>2020年1-2月</c:v>
                </c:pt>
                <c:pt idx="1">
                  <c:v>2020/3/1</c:v>
                </c:pt>
                <c:pt idx="2">
                  <c:v>2020/4/1</c:v>
                </c:pt>
                <c:pt idx="3">
                  <c:v>2020/5/1</c:v>
                </c:pt>
                <c:pt idx="4">
                  <c:v>2020/6/1</c:v>
                </c:pt>
                <c:pt idx="5">
                  <c:v>2020/7/1</c:v>
                </c:pt>
                <c:pt idx="6">
                  <c:v>2020/8/1</c:v>
                </c:pt>
                <c:pt idx="7">
                  <c:v>2020/9/1</c:v>
                </c:pt>
                <c:pt idx="8">
                  <c:v>2020/10/1</c:v>
                </c:pt>
                <c:pt idx="9">
                  <c:v>2020/11/1</c:v>
                </c:pt>
                <c:pt idx="10">
                  <c:v>2020/12/1</c:v>
                </c:pt>
              </c:strCache>
            </c:strRef>
          </c:cat>
          <c:val>
            <c:numRef>
              <c:f>铜矿进口!$K$3:$K$14</c:f>
              <c:numCache>
                <c:formatCode>General</c:formatCode>
                <c:ptCount val="11"/>
                <c:pt idx="0">
                  <c:v>1092704.384</c:v>
                </c:pt>
                <c:pt idx="1">
                  <c:v>397922.37</c:v>
                </c:pt>
                <c:pt idx="2">
                  <c:v>511005.224</c:v>
                </c:pt>
                <c:pt idx="3">
                  <c:v>299667.682</c:v>
                </c:pt>
                <c:pt idx="4">
                  <c:v>247369.408</c:v>
                </c:pt>
                <c:pt idx="5">
                  <c:v>280347.415</c:v>
                </c:pt>
                <c:pt idx="6">
                  <c:v>398735.194</c:v>
                </c:pt>
                <c:pt idx="7">
                  <c:v>369440.875</c:v>
                </c:pt>
                <c:pt idx="8">
                  <c:v>386146.61</c:v>
                </c:pt>
                <c:pt idx="9">
                  <c:v>470316.824</c:v>
                </c:pt>
                <c:pt idx="10">
                  <c:v>367194.319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铜矿进口!$L$2</c:f>
              <c:strCache>
                <c:ptCount val="1"/>
                <c:pt idx="0">
                  <c:v>求和项:墨西哥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铜矿进口!$I$3:$I$14</c:f>
              <c:strCache>
                <c:ptCount val="11"/>
                <c:pt idx="0">
                  <c:v>2020年1-2月</c:v>
                </c:pt>
                <c:pt idx="1">
                  <c:v>2020/3/1</c:v>
                </c:pt>
                <c:pt idx="2">
                  <c:v>2020/4/1</c:v>
                </c:pt>
                <c:pt idx="3">
                  <c:v>2020/5/1</c:v>
                </c:pt>
                <c:pt idx="4">
                  <c:v>2020/6/1</c:v>
                </c:pt>
                <c:pt idx="5">
                  <c:v>2020/7/1</c:v>
                </c:pt>
                <c:pt idx="6">
                  <c:v>2020/8/1</c:v>
                </c:pt>
                <c:pt idx="7">
                  <c:v>2020/9/1</c:v>
                </c:pt>
                <c:pt idx="8">
                  <c:v>2020/10/1</c:v>
                </c:pt>
                <c:pt idx="9">
                  <c:v>2020/11/1</c:v>
                </c:pt>
                <c:pt idx="10">
                  <c:v>2020/12/1</c:v>
                </c:pt>
              </c:strCache>
            </c:strRef>
          </c:cat>
          <c:val>
            <c:numRef>
              <c:f>铜矿进口!$L$3:$L$14</c:f>
              <c:numCache>
                <c:formatCode>General</c:formatCode>
                <c:ptCount val="11"/>
                <c:pt idx="0">
                  <c:v>327692.898</c:v>
                </c:pt>
                <c:pt idx="1">
                  <c:v>98325.455</c:v>
                </c:pt>
                <c:pt idx="2">
                  <c:v>151413.145</c:v>
                </c:pt>
                <c:pt idx="3">
                  <c:v>188066.77</c:v>
                </c:pt>
                <c:pt idx="4">
                  <c:v>130801.588</c:v>
                </c:pt>
                <c:pt idx="5">
                  <c:v>95109.732</c:v>
                </c:pt>
                <c:pt idx="6">
                  <c:v>183539.784</c:v>
                </c:pt>
                <c:pt idx="7">
                  <c:v>159014.804</c:v>
                </c:pt>
                <c:pt idx="8">
                  <c:v>93006.576</c:v>
                </c:pt>
                <c:pt idx="9">
                  <c:v>143726.855</c:v>
                </c:pt>
                <c:pt idx="10">
                  <c:v>165327.495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铜矿进口!$M$2</c:f>
              <c:strCache>
                <c:ptCount val="1"/>
                <c:pt idx="0">
                  <c:v>求和项:蒙古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铜矿进口!$I$3:$I$14</c:f>
              <c:strCache>
                <c:ptCount val="11"/>
                <c:pt idx="0">
                  <c:v>2020年1-2月</c:v>
                </c:pt>
                <c:pt idx="1">
                  <c:v>2020/3/1</c:v>
                </c:pt>
                <c:pt idx="2">
                  <c:v>2020/4/1</c:v>
                </c:pt>
                <c:pt idx="3">
                  <c:v>2020/5/1</c:v>
                </c:pt>
                <c:pt idx="4">
                  <c:v>2020/6/1</c:v>
                </c:pt>
                <c:pt idx="5">
                  <c:v>2020/7/1</c:v>
                </c:pt>
                <c:pt idx="6">
                  <c:v>2020/8/1</c:v>
                </c:pt>
                <c:pt idx="7">
                  <c:v>2020/9/1</c:v>
                </c:pt>
                <c:pt idx="8">
                  <c:v>2020/10/1</c:v>
                </c:pt>
                <c:pt idx="9">
                  <c:v>2020/11/1</c:v>
                </c:pt>
                <c:pt idx="10">
                  <c:v>2020/12/1</c:v>
                </c:pt>
              </c:strCache>
            </c:strRef>
          </c:cat>
          <c:val>
            <c:numRef>
              <c:f>铜矿进口!$M$3:$M$14</c:f>
              <c:numCache>
                <c:formatCode>General</c:formatCode>
                <c:ptCount val="11"/>
                <c:pt idx="0">
                  <c:v>170969.528</c:v>
                </c:pt>
                <c:pt idx="1">
                  <c:v>91769.108</c:v>
                </c:pt>
                <c:pt idx="2">
                  <c:v>145046.375</c:v>
                </c:pt>
                <c:pt idx="3">
                  <c:v>120938.42</c:v>
                </c:pt>
                <c:pt idx="4">
                  <c:v>114304.75</c:v>
                </c:pt>
                <c:pt idx="5">
                  <c:v>125972.759</c:v>
                </c:pt>
                <c:pt idx="6">
                  <c:v>81430.6</c:v>
                </c:pt>
                <c:pt idx="7">
                  <c:v>126703.088</c:v>
                </c:pt>
                <c:pt idx="8">
                  <c:v>122504.816</c:v>
                </c:pt>
                <c:pt idx="9">
                  <c:v>89677.801</c:v>
                </c:pt>
                <c:pt idx="10">
                  <c:v>110777.239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466502482"/>
        <c:axId val="56428936"/>
      </c:lineChart>
      <c:catAx>
        <c:axId val="4665024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56428936"/>
        <c:crosses val="autoZero"/>
        <c:auto val="1"/>
        <c:lblAlgn val="ctr"/>
        <c:lblOffset val="100"/>
        <c:noMultiLvlLbl val="0"/>
      </c:catAx>
      <c:valAx>
        <c:axId val="564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4665024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铜矿自给率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国产铜矿占比!$A$18:$A$37</c:f>
              <c:numCache>
                <c:formatCode>yyyy;@</c:formatCode>
                <c:ptCount val="20"/>
                <c:pt idx="0" c:formatCode="yyyy;@">
                  <c:v>37621</c:v>
                </c:pt>
                <c:pt idx="1" c:formatCode="yyyy;@">
                  <c:v>37986</c:v>
                </c:pt>
                <c:pt idx="2" c:formatCode="yyyy;@">
                  <c:v>38352</c:v>
                </c:pt>
                <c:pt idx="3" c:formatCode="yyyy;@">
                  <c:v>38717</c:v>
                </c:pt>
                <c:pt idx="4" c:formatCode="yyyy;@">
                  <c:v>39082</c:v>
                </c:pt>
                <c:pt idx="5" c:formatCode="yyyy;@">
                  <c:v>39447</c:v>
                </c:pt>
                <c:pt idx="6" c:formatCode="yyyy;@">
                  <c:v>39813</c:v>
                </c:pt>
                <c:pt idx="7" c:formatCode="yyyy;@">
                  <c:v>40178</c:v>
                </c:pt>
                <c:pt idx="8" c:formatCode="yyyy;@">
                  <c:v>40543</c:v>
                </c:pt>
                <c:pt idx="9" c:formatCode="yyyy;@">
                  <c:v>40908</c:v>
                </c:pt>
                <c:pt idx="10" c:formatCode="yyyy;@">
                  <c:v>41274</c:v>
                </c:pt>
                <c:pt idx="11" c:formatCode="yyyy;@">
                  <c:v>41639</c:v>
                </c:pt>
                <c:pt idx="12" c:formatCode="yyyy;@">
                  <c:v>42004</c:v>
                </c:pt>
                <c:pt idx="13" c:formatCode="yyyy;@">
                  <c:v>42369</c:v>
                </c:pt>
                <c:pt idx="14" c:formatCode="yyyy;@">
                  <c:v>42735</c:v>
                </c:pt>
                <c:pt idx="15" c:formatCode="yyyy;@">
                  <c:v>43100</c:v>
                </c:pt>
                <c:pt idx="16" c:formatCode="yyyy;@">
                  <c:v>43465</c:v>
                </c:pt>
                <c:pt idx="17" c:formatCode="yyyy;@">
                  <c:v>43830</c:v>
                </c:pt>
                <c:pt idx="18" c:formatCode="yyyy;@">
                  <c:v>44196</c:v>
                </c:pt>
                <c:pt idx="19" c:formatCode="yyyy;@">
                  <c:v>44561</c:v>
                </c:pt>
              </c:numCache>
            </c:numRef>
          </c:cat>
          <c:val>
            <c:numRef>
              <c:f>国产铜矿占比!$E$18:$E$37</c:f>
              <c:numCache>
                <c:formatCode>0%</c:formatCode>
                <c:ptCount val="20"/>
                <c:pt idx="0">
                  <c:v>0.282608695652174</c:v>
                </c:pt>
                <c:pt idx="1">
                  <c:v>0.228464419475655</c:v>
                </c:pt>
                <c:pt idx="2">
                  <c:v>0.215116067261937</c:v>
                </c:pt>
                <c:pt idx="3">
                  <c:v>0.187032758725759</c:v>
                </c:pt>
                <c:pt idx="4">
                  <c:v>0.245345871518156</c:v>
                </c:pt>
                <c:pt idx="5">
                  <c:v>0.209468693508773</c:v>
                </c:pt>
                <c:pt idx="6">
                  <c:v>0.183044315992293</c:v>
                </c:pt>
                <c:pt idx="7">
                  <c:v>0.162254380297524</c:v>
                </c:pt>
                <c:pt idx="8">
                  <c:v>0.183980920405525</c:v>
                </c:pt>
                <c:pt idx="9">
                  <c:v>0.205474080464277</c:v>
                </c:pt>
                <c:pt idx="10">
                  <c:v>0.208243584181255</c:v>
                </c:pt>
                <c:pt idx="11">
                  <c:v>0.158819069048278</c:v>
                </c:pt>
                <c:pt idx="12">
                  <c:v>0.148898518975805</c:v>
                </c:pt>
                <c:pt idx="13">
                  <c:v>0.128631653331225</c:v>
                </c:pt>
                <c:pt idx="14">
                  <c:v>0.112006587402159</c:v>
                </c:pt>
                <c:pt idx="15">
                  <c:v>0.0986485330956206</c:v>
                </c:pt>
                <c:pt idx="16">
                  <c:v>0.0806444303530278</c:v>
                </c:pt>
                <c:pt idx="17">
                  <c:v>0.0763985503622455</c:v>
                </c:pt>
                <c:pt idx="18">
                  <c:v>0.07902510106998</c:v>
                </c:pt>
                <c:pt idx="19">
                  <c:v>0.0769087146478871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4133853"/>
        <c:axId val="280303801"/>
      </c:lineChart>
      <c:dateAx>
        <c:axId val="8141338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303801"/>
        <c:crosses val="autoZero"/>
        <c:auto val="1"/>
        <c:lblOffset val="100"/>
        <c:baseTimeUnit val="years"/>
      </c:dateAx>
      <c:valAx>
        <c:axId val="2803038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1338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广东铜材产量占比图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[1]Sheet1!$A$18:$A$41</c:f>
              <c:numCache>
                <c:formatCode>General</c:formatCode>
                <c:ptCount val="24"/>
                <c:pt idx="0">
                  <c:v>35795</c:v>
                </c:pt>
                <c:pt idx="1">
                  <c:v>36160</c:v>
                </c:pt>
                <c:pt idx="2">
                  <c:v>36525</c:v>
                </c:pt>
                <c:pt idx="3">
                  <c:v>36891</c:v>
                </c:pt>
                <c:pt idx="4">
                  <c:v>37256</c:v>
                </c:pt>
                <c:pt idx="5">
                  <c:v>37621</c:v>
                </c:pt>
                <c:pt idx="6">
                  <c:v>37986</c:v>
                </c:pt>
                <c:pt idx="7">
                  <c:v>38352</c:v>
                </c:pt>
                <c:pt idx="8">
                  <c:v>38717</c:v>
                </c:pt>
                <c:pt idx="9">
                  <c:v>39082</c:v>
                </c:pt>
                <c:pt idx="10">
                  <c:v>39447</c:v>
                </c:pt>
                <c:pt idx="11">
                  <c:v>39813</c:v>
                </c:pt>
                <c:pt idx="12">
                  <c:v>40178</c:v>
                </c:pt>
                <c:pt idx="13">
                  <c:v>40543</c:v>
                </c:pt>
                <c:pt idx="14">
                  <c:v>40908</c:v>
                </c:pt>
                <c:pt idx="15">
                  <c:v>41274</c:v>
                </c:pt>
                <c:pt idx="16">
                  <c:v>41639</c:v>
                </c:pt>
                <c:pt idx="17">
                  <c:v>42004</c:v>
                </c:pt>
                <c:pt idx="18">
                  <c:v>42369</c:v>
                </c:pt>
                <c:pt idx="19">
                  <c:v>42735</c:v>
                </c:pt>
                <c:pt idx="20">
                  <c:v>43100</c:v>
                </c:pt>
                <c:pt idx="21">
                  <c:v>43465</c:v>
                </c:pt>
                <c:pt idx="22">
                  <c:v>43830</c:v>
                </c:pt>
                <c:pt idx="23">
                  <c:v>44196</c:v>
                </c:pt>
              </c:numCache>
            </c:numRef>
          </c:cat>
          <c:val>
            <c:numRef>
              <c:f>[1]Sheet1!$E$18:$E$41</c:f>
              <c:numCache>
                <c:formatCode>General</c:formatCode>
                <c:ptCount val="24"/>
                <c:pt idx="0">
                  <c:v>0.0515829090104051</c:v>
                </c:pt>
                <c:pt idx="1">
                  <c:v>0.0553388590931253</c:v>
                </c:pt>
                <c:pt idx="2">
                  <c:v>0.0487499020299396</c:v>
                </c:pt>
                <c:pt idx="3">
                  <c:v>0.0659054868379321</c:v>
                </c:pt>
                <c:pt idx="4">
                  <c:v>0.110739160952432</c:v>
                </c:pt>
                <c:pt idx="5">
                  <c:v>0.137096774193548</c:v>
                </c:pt>
                <c:pt idx="6">
                  <c:v>0.162986233022267</c:v>
                </c:pt>
                <c:pt idx="7">
                  <c:v>0.139115979322752</c:v>
                </c:pt>
                <c:pt idx="8">
                  <c:v>0.16684041618119</c:v>
                </c:pt>
                <c:pt idx="9">
                  <c:v>0.148586619406292</c:v>
                </c:pt>
                <c:pt idx="10">
                  <c:v>0.144431029278599</c:v>
                </c:pt>
                <c:pt idx="11">
                  <c:v>0.144296798359048</c:v>
                </c:pt>
                <c:pt idx="12">
                  <c:v>0.110545214844746</c:v>
                </c:pt>
                <c:pt idx="13">
                  <c:v>0.11736051822697</c:v>
                </c:pt>
                <c:pt idx="14">
                  <c:v>0.124235364667747</c:v>
                </c:pt>
                <c:pt idx="15">
                  <c:v>0.087778283390411</c:v>
                </c:pt>
                <c:pt idx="16">
                  <c:v>0.103420799834097</c:v>
                </c:pt>
                <c:pt idx="17">
                  <c:v>0.104309371531087</c:v>
                </c:pt>
                <c:pt idx="18">
                  <c:v>0.0950932748079636</c:v>
                </c:pt>
                <c:pt idx="19">
                  <c:v>0.100255483406055</c:v>
                </c:pt>
                <c:pt idx="20">
                  <c:v>0.120905140463018</c:v>
                </c:pt>
                <c:pt idx="21">
                  <c:v>0.142145875837948</c:v>
                </c:pt>
                <c:pt idx="22">
                  <c:v>0.126015719809637</c:v>
                </c:pt>
                <c:pt idx="23">
                  <c:v>0.128116602297727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219036"/>
        <c:axId val="36148940"/>
      </c:lineChart>
      <c:dateAx>
        <c:axId val="170219036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48940"/>
        <c:crosses val="autoZero"/>
        <c:auto val="1"/>
        <c:lblAlgn val="ctr"/>
        <c:lblOffset val="100"/>
        <c:baseTimeUnit val="days"/>
      </c:dateAx>
      <c:valAx>
        <c:axId val="36148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2190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619760</xdr:colOff>
      <xdr:row>1</xdr:row>
      <xdr:rowOff>95250</xdr:rowOff>
    </xdr:from>
    <xdr:to>
      <xdr:col>13</xdr:col>
      <xdr:colOff>591820</xdr:colOff>
      <xdr:row>14</xdr:row>
      <xdr:rowOff>105410</xdr:rowOff>
    </xdr:to>
    <xdr:pic>
      <xdr:nvPicPr>
        <xdr:cNvPr id="2" name="图片 15" descr="1632308048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29885" y="266700"/>
          <a:ext cx="4772660" cy="22390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406400</xdr:colOff>
      <xdr:row>17</xdr:row>
      <xdr:rowOff>167640</xdr:rowOff>
    </xdr:to>
    <xdr:pic>
      <xdr:nvPicPr>
        <xdr:cNvPr id="2" name="图片 1" descr="2021-01-25_201918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00600" y="171450"/>
          <a:ext cx="4521200" cy="291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3</xdr:row>
      <xdr:rowOff>0</xdr:rowOff>
    </xdr:from>
    <xdr:to>
      <xdr:col>12</xdr:col>
      <xdr:colOff>229235</xdr:colOff>
      <xdr:row>14</xdr:row>
      <xdr:rowOff>93345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95875" y="514350"/>
          <a:ext cx="3658235" cy="19792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50800</xdr:colOff>
      <xdr:row>15</xdr:row>
      <xdr:rowOff>78740</xdr:rowOff>
    </xdr:to>
    <xdr:pic>
      <xdr:nvPicPr>
        <xdr:cNvPr id="3" name="图片 16" descr="1632308082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33900" y="342900"/>
          <a:ext cx="4851400" cy="23075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231775</xdr:colOff>
      <xdr:row>17</xdr:row>
      <xdr:rowOff>6350</xdr:rowOff>
    </xdr:from>
    <xdr:to>
      <xdr:col>12</xdr:col>
      <xdr:colOff>889000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8556625" y="3654425"/>
        <a:ext cx="480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13</xdr:row>
      <xdr:rowOff>158750</xdr:rowOff>
    </xdr:from>
    <xdr:to>
      <xdr:col>13</xdr:col>
      <xdr:colOff>279400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22</xdr:col>
      <xdr:colOff>557530</xdr:colOff>
      <xdr:row>29</xdr:row>
      <xdr:rowOff>149860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86400" y="1200150"/>
          <a:ext cx="10158730" cy="3921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422275</xdr:colOff>
      <xdr:row>8</xdr:row>
      <xdr:rowOff>92075</xdr:rowOff>
    </xdr:from>
    <xdr:to>
      <xdr:col>15</xdr:col>
      <xdr:colOff>193675</xdr:colOff>
      <xdr:row>26</xdr:row>
      <xdr:rowOff>92075</xdr:rowOff>
    </xdr:to>
    <xdr:graphicFrame>
      <xdr:nvGraphicFramePr>
        <xdr:cNvPr id="2" name="图表 1"/>
        <xdr:cNvGraphicFramePr/>
      </xdr:nvGraphicFramePr>
      <xdr:xfrm>
        <a:off x="8032750" y="1311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588010</xdr:colOff>
      <xdr:row>23</xdr:row>
      <xdr:rowOff>76835</xdr:rowOff>
    </xdr:to>
    <xdr:pic>
      <xdr:nvPicPr>
        <xdr:cNvPr id="2" name="图片 47" descr="47f68dba314d7133662f8c622f1cf8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0" y="171450"/>
          <a:ext cx="6760210" cy="38487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0</xdr:rowOff>
    </xdr:from>
    <xdr:to>
      <xdr:col>8</xdr:col>
      <xdr:colOff>343535</xdr:colOff>
      <xdr:row>15</xdr:row>
      <xdr:rowOff>158115</xdr:rowOff>
    </xdr:to>
    <xdr:pic>
      <xdr:nvPicPr>
        <xdr:cNvPr id="2" name="图片 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71875" y="342900"/>
          <a:ext cx="3867785" cy="23869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16</xdr:col>
      <xdr:colOff>333375</xdr:colOff>
      <xdr:row>26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72275" y="514350"/>
          <a:ext cx="5819775" cy="4095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494;&#20449;\WeChat%20Files\wxid_1523865238421\FileStorage\File\2021-11\&#38108;&#26448;&#24191;&#19996;&#20135;&#37327;&#21382;&#24180;&#21344;&#2760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8">
          <cell r="A18">
            <v>35795</v>
          </cell>
        </row>
        <row r="18">
          <cell r="E18">
            <v>0.0515829090104051</v>
          </cell>
        </row>
        <row r="19">
          <cell r="A19">
            <v>36160</v>
          </cell>
        </row>
        <row r="19">
          <cell r="E19">
            <v>0.0553388590931253</v>
          </cell>
        </row>
        <row r="20">
          <cell r="A20">
            <v>36525</v>
          </cell>
        </row>
        <row r="20">
          <cell r="E20">
            <v>0.0487499020299396</v>
          </cell>
        </row>
        <row r="21">
          <cell r="A21">
            <v>36891</v>
          </cell>
        </row>
        <row r="21">
          <cell r="E21">
            <v>0.0659054868379321</v>
          </cell>
        </row>
        <row r="22">
          <cell r="A22">
            <v>37256</v>
          </cell>
        </row>
        <row r="22">
          <cell r="E22">
            <v>0.110739160952432</v>
          </cell>
        </row>
        <row r="23">
          <cell r="A23">
            <v>37621</v>
          </cell>
        </row>
        <row r="23">
          <cell r="E23">
            <v>0.137096774193548</v>
          </cell>
        </row>
        <row r="24">
          <cell r="A24">
            <v>37986</v>
          </cell>
        </row>
        <row r="24">
          <cell r="E24">
            <v>0.162986233022267</v>
          </cell>
        </row>
        <row r="25">
          <cell r="A25">
            <v>38352</v>
          </cell>
        </row>
        <row r="25">
          <cell r="E25">
            <v>0.139115979322752</v>
          </cell>
        </row>
        <row r="26">
          <cell r="A26">
            <v>38717</v>
          </cell>
        </row>
        <row r="26">
          <cell r="E26">
            <v>0.16684041618119</v>
          </cell>
        </row>
        <row r="27">
          <cell r="A27">
            <v>39082</v>
          </cell>
        </row>
        <row r="27">
          <cell r="E27">
            <v>0.148586619406292</v>
          </cell>
        </row>
        <row r="28">
          <cell r="A28">
            <v>39447</v>
          </cell>
        </row>
        <row r="28">
          <cell r="E28">
            <v>0.144431029278599</v>
          </cell>
        </row>
        <row r="29">
          <cell r="A29">
            <v>39813</v>
          </cell>
        </row>
        <row r="29">
          <cell r="E29">
            <v>0.144296798359048</v>
          </cell>
        </row>
        <row r="30">
          <cell r="A30">
            <v>40178</v>
          </cell>
        </row>
        <row r="30">
          <cell r="E30">
            <v>0.110545214844746</v>
          </cell>
        </row>
        <row r="31">
          <cell r="A31">
            <v>40543</v>
          </cell>
        </row>
        <row r="31">
          <cell r="E31">
            <v>0.11736051822697</v>
          </cell>
        </row>
        <row r="32">
          <cell r="A32">
            <v>40908</v>
          </cell>
        </row>
        <row r="32">
          <cell r="E32">
            <v>0.124235364667747</v>
          </cell>
        </row>
        <row r="33">
          <cell r="A33">
            <v>41274</v>
          </cell>
        </row>
        <row r="33">
          <cell r="E33">
            <v>0.087778283390411</v>
          </cell>
        </row>
        <row r="34">
          <cell r="A34">
            <v>41639</v>
          </cell>
        </row>
        <row r="34">
          <cell r="E34">
            <v>0.103420799834097</v>
          </cell>
        </row>
        <row r="35">
          <cell r="A35">
            <v>42004</v>
          </cell>
        </row>
        <row r="35">
          <cell r="E35">
            <v>0.104309371531087</v>
          </cell>
        </row>
        <row r="36">
          <cell r="A36">
            <v>42369</v>
          </cell>
        </row>
        <row r="36">
          <cell r="E36">
            <v>0.0950932748079636</v>
          </cell>
        </row>
        <row r="37">
          <cell r="A37">
            <v>42735</v>
          </cell>
        </row>
        <row r="37">
          <cell r="E37">
            <v>0.100255483406055</v>
          </cell>
        </row>
        <row r="38">
          <cell r="A38">
            <v>43100</v>
          </cell>
        </row>
        <row r="38">
          <cell r="E38">
            <v>0.120905140463018</v>
          </cell>
        </row>
        <row r="39">
          <cell r="A39">
            <v>43465</v>
          </cell>
        </row>
        <row r="39">
          <cell r="E39">
            <v>0.142145875837948</v>
          </cell>
        </row>
        <row r="40">
          <cell r="A40">
            <v>43830</v>
          </cell>
        </row>
        <row r="40">
          <cell r="E40">
            <v>0.126015719809637</v>
          </cell>
        </row>
        <row r="41">
          <cell r="A41">
            <v>44196</v>
          </cell>
        </row>
        <row r="41">
          <cell r="E41">
            <v>0.128116602297727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&#27427;\&#25968;&#25454;&#25910;&#38598;\&#38108;\&#19978;&#28216;\&#38108;&#30722;&#30719;&#21450;&#38108;&#31934;&#30719;&#36827;&#21475;&#25968;&#37327;&#21450;&#37329;&#3906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96.372349537" refreshedBy="admin" recordCount="11">
  <cacheSource type="worksheet">
    <worksheetSource ref="A1:F12" sheet="数量（吨）" r:id="rId2"/>
  </cacheSource>
  <cacheFields count="6">
    <cacheField name="时间" numFmtId="0">
      <sharedItems containsDate="1" containsMixedTypes="1" count="20">
        <s v="2020年1-2月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n v="2020.3" u="1"/>
        <n v="2020.4" u="1"/>
        <n v="2020.5" u="1"/>
        <n v="2020.6" u="1"/>
        <n v="2020.7" u="1"/>
        <n v="2020.8" u="1"/>
        <n v="2020.9" u="1"/>
        <n v="2020.11" u="1"/>
        <n v="2020.12" u="1"/>
      </sharedItems>
    </cacheField>
    <cacheField name="智利" numFmtId="0">
      <sharedItems containsSemiMixedTypes="0" containsString="0" containsNumber="1" minValue="0" maxValue="1284135.356" count="11">
        <n v="1284135.356"/>
        <n v="525715.451"/>
        <n v="733270.69"/>
        <n v="604120.729"/>
        <n v="621961.953"/>
        <n v="712756.278"/>
        <n v="521058.661"/>
        <n v="759434.871"/>
        <n v="628809.83"/>
        <n v="665955.768"/>
        <n v="660101.816"/>
      </sharedItems>
    </cacheField>
    <cacheField name="秘鲁" numFmtId="0">
      <sharedItems containsSemiMixedTypes="0" containsString="0" containsNumber="1" minValue="0" maxValue="1092704.384" count="11">
        <n v="1092704.384"/>
        <n v="397922.37"/>
        <n v="511005.224"/>
        <n v="299667.682"/>
        <n v="247369.408"/>
        <n v="280347.415"/>
        <n v="398735.194"/>
        <n v="369440.875"/>
        <n v="386146.61"/>
        <n v="470316.824"/>
        <n v="367194.319"/>
      </sharedItems>
    </cacheField>
    <cacheField name="墨西哥" numFmtId="178">
      <sharedItems containsSemiMixedTypes="0" containsString="0" containsNumber="1" minValue="0" maxValue="327692.898" count="11">
        <n v="327692.898"/>
        <n v="98325.455"/>
        <n v="151413.145"/>
        <n v="188066.77"/>
        <n v="130801.588"/>
        <n v="95109.732"/>
        <n v="183539.784"/>
        <n v="159014.804"/>
        <n v="93006.576"/>
        <n v="143726.855"/>
        <n v="165327.495"/>
      </sharedItems>
    </cacheField>
    <cacheField name="蒙古" numFmtId="178">
      <sharedItems containsSemiMixedTypes="0" containsString="0" containsNumber="1" minValue="0" maxValue="170969.528" count="11">
        <n v="170969.528"/>
        <n v="91769.108"/>
        <n v="145046.375"/>
        <n v="120938.42"/>
        <n v="114304.75"/>
        <n v="125972.759"/>
        <n v="81430.6"/>
        <n v="126703.088"/>
        <n v="122504.816"/>
        <n v="89677.801"/>
        <n v="110777.239"/>
      </sharedItems>
    </cacheField>
    <cacheField name="全球合计" numFmtId="178">
      <sharedItems containsSemiMixedTypes="0" containsString="0" containsNumber="1" minValue="0" maxValue="3767790.196" count="11">
        <n v="3767790.196"/>
        <n v="1779031.542"/>
        <n v="2029452.599"/>
        <n v="1691493.893"/>
        <n v="1594115.865"/>
        <n v="1794910.53"/>
        <n v="1586727.098"/>
        <n v="2137939.287"/>
        <n v="1690433.024"/>
        <n v="1830908.432"/>
        <n v="1884527.7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I2:M14" firstHeaderRow="0" firstDataRow="1" firstDataCol="1"/>
  <pivotFields count="6">
    <pivotField axis="axisRow" compact="0" sortType="ascending" showAll="0">
      <items count="21">
        <item m="1" x="18"/>
        <item m="1" x="19"/>
        <item m="1" x="11"/>
        <item m="1" x="12"/>
        <item m="1" x="13"/>
        <item m="1" x="14"/>
        <item m="1" x="15"/>
        <item m="1" x="16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numFmtId="178" showAll="0">
      <items count="12">
        <item x="6"/>
        <item x="1"/>
        <item x="3"/>
        <item x="4"/>
        <item x="8"/>
        <item x="10"/>
        <item x="9"/>
        <item x="5"/>
        <item x="2"/>
        <item x="7"/>
        <item x="0"/>
        <item t="default"/>
      </items>
    </pivotField>
    <pivotField dataField="1" compact="0" numFmtId="178" showAll="0">
      <items count="12">
        <item x="4"/>
        <item x="5"/>
        <item x="3"/>
        <item x="10"/>
        <item x="7"/>
        <item x="8"/>
        <item x="1"/>
        <item x="6"/>
        <item x="9"/>
        <item x="2"/>
        <item x="0"/>
        <item t="default"/>
      </items>
    </pivotField>
    <pivotField dataField="1" compact="0" numFmtId="178" showAll="0">
      <items count="12">
        <item x="8"/>
        <item x="5"/>
        <item x="1"/>
        <item x="4"/>
        <item x="9"/>
        <item x="2"/>
        <item x="7"/>
        <item x="10"/>
        <item x="6"/>
        <item x="3"/>
        <item x="0"/>
        <item t="default"/>
      </items>
    </pivotField>
    <pivotField dataField="1" compact="0" numFmtId="178" showAll="0">
      <items count="12">
        <item x="6"/>
        <item x="9"/>
        <item x="1"/>
        <item x="10"/>
        <item x="4"/>
        <item x="3"/>
        <item x="8"/>
        <item x="5"/>
        <item x="7"/>
        <item x="2"/>
        <item x="0"/>
        <item t="default"/>
      </items>
    </pivotField>
    <pivotField compact="0" numFmtId="17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智利" fld="1" baseField="0" baseItem="0"/>
    <dataField name="求和项:秘鲁" fld="2" baseField="0" baseItem="0"/>
    <dataField name="求和项:墨西哥" fld="3" baseField="0" baseItem="0"/>
    <dataField name="求和项:蒙古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17" sqref="C17"/>
    </sheetView>
  </sheetViews>
  <sheetFormatPr defaultColWidth="9" defaultRowHeight="13.5" outlineLevelCol="2"/>
  <cols>
    <col min="1" max="1" width="11.375" customWidth="1"/>
    <col min="2" max="2" width="12.12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20000</v>
      </c>
      <c r="C2" s="1">
        <f>B2/$B$11</f>
        <v>0.229885057471264</v>
      </c>
    </row>
    <row r="3" spans="1:3">
      <c r="A3" t="s">
        <v>4</v>
      </c>
      <c r="B3">
        <v>8700</v>
      </c>
      <c r="C3" s="1">
        <f t="shared" ref="C3:C11" si="0">B3/$B$11</f>
        <v>0.1</v>
      </c>
    </row>
    <row r="4" spans="1:3">
      <c r="A4" t="s">
        <v>5</v>
      </c>
      <c r="B4">
        <v>8700</v>
      </c>
      <c r="C4" s="1">
        <f t="shared" si="0"/>
        <v>0.1</v>
      </c>
    </row>
    <row r="5" spans="1:3">
      <c r="A5" t="s">
        <v>6</v>
      </c>
      <c r="B5">
        <v>6100</v>
      </c>
      <c r="C5" s="1">
        <f t="shared" si="0"/>
        <v>0.0701149425287356</v>
      </c>
    </row>
    <row r="6" spans="1:3">
      <c r="A6" t="s">
        <v>7</v>
      </c>
      <c r="B6">
        <v>5300</v>
      </c>
      <c r="C6" s="1">
        <f t="shared" si="0"/>
        <v>0.0609195402298851</v>
      </c>
    </row>
    <row r="7" spans="1:3">
      <c r="A7" t="s">
        <v>8</v>
      </c>
      <c r="B7">
        <v>5100</v>
      </c>
      <c r="C7" s="1">
        <f t="shared" si="0"/>
        <v>0.0586206896551724</v>
      </c>
    </row>
    <row r="8" spans="1:3">
      <c r="A8" t="s">
        <v>9</v>
      </c>
      <c r="B8">
        <v>2800</v>
      </c>
      <c r="C8" s="1">
        <f t="shared" si="0"/>
        <v>0.032183908045977</v>
      </c>
    </row>
    <row r="9" spans="1:3">
      <c r="A9" t="s">
        <v>10</v>
      </c>
      <c r="B9">
        <v>2600</v>
      </c>
      <c r="C9" s="1">
        <f t="shared" si="0"/>
        <v>0.0298850574712644</v>
      </c>
    </row>
    <row r="10" spans="1:3">
      <c r="A10" t="s">
        <v>11</v>
      </c>
      <c r="B10">
        <v>27700</v>
      </c>
      <c r="C10" s="1">
        <f t="shared" si="0"/>
        <v>0.318390804597701</v>
      </c>
    </row>
    <row r="11" spans="1:3">
      <c r="A11" t="s">
        <v>12</v>
      </c>
      <c r="B11">
        <f>SUM(B2:B10)</f>
        <v>87000</v>
      </c>
      <c r="C11" s="1">
        <f t="shared" si="0"/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E30" sqref="E30"/>
    </sheetView>
  </sheetViews>
  <sheetFormatPr defaultColWidth="9" defaultRowHeight="13.5" outlineLevelCol="1"/>
  <cols>
    <col min="2" max="2" width="9" style="4"/>
  </cols>
  <sheetData>
    <row r="1" spans="1:1">
      <c r="A1" t="s">
        <v>93</v>
      </c>
    </row>
    <row r="2" spans="1:2">
      <c r="A2" t="s">
        <v>0</v>
      </c>
      <c r="B2" s="4" t="s">
        <v>2</v>
      </c>
    </row>
    <row r="3" spans="1:2">
      <c r="A3" t="s">
        <v>94</v>
      </c>
      <c r="B3" s="4">
        <v>0.316</v>
      </c>
    </row>
    <row r="4" spans="1:2">
      <c r="A4" t="s">
        <v>5</v>
      </c>
      <c r="B4" s="4">
        <v>0.245</v>
      </c>
    </row>
    <row r="5" spans="1:2">
      <c r="A5" t="s">
        <v>95</v>
      </c>
      <c r="B5" s="4">
        <v>0.082</v>
      </c>
    </row>
    <row r="6" spans="1:2">
      <c r="A6" t="s">
        <v>71</v>
      </c>
      <c r="B6" s="18">
        <v>0.082</v>
      </c>
    </row>
    <row r="7" spans="1:2">
      <c r="A7" t="s">
        <v>53</v>
      </c>
      <c r="B7" s="4">
        <v>0.031</v>
      </c>
    </row>
    <row r="8" spans="1:2">
      <c r="A8" t="s">
        <v>10</v>
      </c>
      <c r="B8" s="4">
        <v>0.031</v>
      </c>
    </row>
    <row r="9" spans="1:2">
      <c r="A9" t="s">
        <v>11</v>
      </c>
      <c r="B9" s="4">
        <f>1-SUM(B3:B8)</f>
        <v>0.213</v>
      </c>
    </row>
    <row r="12" spans="1:1">
      <c r="A12" t="s">
        <v>96</v>
      </c>
    </row>
    <row r="13" spans="1:2">
      <c r="A13" t="s">
        <v>97</v>
      </c>
      <c r="B13" s="4" t="s">
        <v>2</v>
      </c>
    </row>
    <row r="14" spans="1:2">
      <c r="A14" t="s">
        <v>98</v>
      </c>
      <c r="B14" s="4">
        <v>0.416</v>
      </c>
    </row>
    <row r="15" spans="1:2">
      <c r="A15" t="s">
        <v>99</v>
      </c>
      <c r="B15" s="4">
        <v>0.171</v>
      </c>
    </row>
    <row r="16" spans="1:2">
      <c r="A16" t="s">
        <v>100</v>
      </c>
      <c r="B16" s="4">
        <v>0.167</v>
      </c>
    </row>
    <row r="17" spans="1:2">
      <c r="A17" t="s">
        <v>101</v>
      </c>
      <c r="B17" s="4">
        <v>0.155</v>
      </c>
    </row>
    <row r="18" spans="1:2">
      <c r="A18" t="s">
        <v>11</v>
      </c>
      <c r="B18" s="4">
        <f>1-SUM(B14:B17)</f>
        <v>0.091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I40" sqref="I40"/>
    </sheetView>
  </sheetViews>
  <sheetFormatPr defaultColWidth="9" defaultRowHeight="13.5" outlineLevelCol="5"/>
  <cols>
    <col min="1" max="1" width="10.375" customWidth="1"/>
    <col min="2" max="2" width="18.5" customWidth="1"/>
    <col min="5" max="5" width="10.375"/>
    <col min="6" max="6" width="17.875" customWidth="1"/>
  </cols>
  <sheetData>
    <row r="1" spans="1:2">
      <c r="A1" t="s">
        <v>0</v>
      </c>
      <c r="B1" t="s">
        <v>102</v>
      </c>
    </row>
    <row r="2" spans="1:2">
      <c r="A2" t="s">
        <v>94</v>
      </c>
      <c r="B2" s="3">
        <v>0.47</v>
      </c>
    </row>
    <row r="3" spans="1:2">
      <c r="A3" t="s">
        <v>5</v>
      </c>
      <c r="B3" s="3">
        <v>0.33</v>
      </c>
    </row>
    <row r="4" spans="1:2">
      <c r="A4" t="s">
        <v>9</v>
      </c>
      <c r="B4" s="3">
        <v>0.17</v>
      </c>
    </row>
    <row r="5" spans="1:2">
      <c r="A5" t="s">
        <v>11</v>
      </c>
      <c r="B5" s="3">
        <v>0.02</v>
      </c>
    </row>
    <row r="7" spans="1:2">
      <c r="A7" s="8" t="s">
        <v>103</v>
      </c>
      <c r="B7" s="9"/>
    </row>
    <row r="8" spans="1:2">
      <c r="A8" s="10" t="s">
        <v>94</v>
      </c>
      <c r="B8" s="11">
        <v>0.496</v>
      </c>
    </row>
    <row r="9" spans="1:2">
      <c r="A9" s="10" t="s">
        <v>5</v>
      </c>
      <c r="B9" s="11">
        <v>0.325</v>
      </c>
    </row>
    <row r="10" spans="1:2">
      <c r="A10" s="10" t="s">
        <v>104</v>
      </c>
      <c r="B10" s="11">
        <v>0.154</v>
      </c>
    </row>
    <row r="11" spans="1:2">
      <c r="A11" s="10" t="s">
        <v>11</v>
      </c>
      <c r="B11" s="11">
        <v>0.025</v>
      </c>
    </row>
    <row r="21" spans="1:6">
      <c r="A21" t="s">
        <v>23</v>
      </c>
      <c r="B21" t="s">
        <v>105</v>
      </c>
      <c r="E21" s="12" t="s">
        <v>25</v>
      </c>
      <c r="F21" s="13"/>
    </row>
    <row r="22" spans="1:6">
      <c r="A22">
        <v>2003</v>
      </c>
      <c r="B22" s="14">
        <v>617528.39</v>
      </c>
      <c r="E22" s="15" t="s">
        <v>26</v>
      </c>
      <c r="F22" s="16" t="s">
        <v>27</v>
      </c>
    </row>
    <row r="23" spans="1:6">
      <c r="A23">
        <v>2004</v>
      </c>
      <c r="B23" s="14">
        <v>882031.78</v>
      </c>
      <c r="E23" s="10">
        <v>2016</v>
      </c>
      <c r="F23" s="16">
        <f t="shared" ref="F23:F28" si="0">B35/10000</f>
        <v>5177.925141</v>
      </c>
    </row>
    <row r="24" spans="1:6">
      <c r="A24">
        <v>2005</v>
      </c>
      <c r="B24" s="14">
        <v>2166105.02</v>
      </c>
      <c r="E24" s="10">
        <v>2017</v>
      </c>
      <c r="F24" s="16">
        <f t="shared" si="0"/>
        <v>6860.472667</v>
      </c>
    </row>
    <row r="25" spans="1:6">
      <c r="A25">
        <v>2006</v>
      </c>
      <c r="B25" s="14">
        <v>9682777.35</v>
      </c>
      <c r="E25" s="10">
        <v>2018</v>
      </c>
      <c r="F25" s="16">
        <f t="shared" si="0"/>
        <v>8262.310739</v>
      </c>
    </row>
    <row r="26" spans="1:6">
      <c r="A26">
        <v>2007</v>
      </c>
      <c r="B26" s="14">
        <v>23260247.49</v>
      </c>
      <c r="E26" s="10">
        <v>2019</v>
      </c>
      <c r="F26" s="16">
        <f t="shared" si="0"/>
        <v>10066.4</v>
      </c>
    </row>
    <row r="27" spans="1:6">
      <c r="A27">
        <v>2008</v>
      </c>
      <c r="B27" s="14">
        <v>25790410.49</v>
      </c>
      <c r="E27" s="10">
        <v>2020</v>
      </c>
      <c r="F27" s="16">
        <f t="shared" si="0"/>
        <v>11155.82401</v>
      </c>
    </row>
    <row r="28" spans="1:6">
      <c r="A28">
        <v>2009</v>
      </c>
      <c r="B28" s="14">
        <v>19691930.78</v>
      </c>
      <c r="E28" s="10">
        <v>2021</v>
      </c>
      <c r="F28" s="16">
        <f>B40/10000</f>
        <v>10737.42507</v>
      </c>
    </row>
    <row r="29" spans="1:2">
      <c r="A29">
        <v>2010</v>
      </c>
      <c r="B29" s="14">
        <v>30069551</v>
      </c>
    </row>
    <row r="30" spans="1:2">
      <c r="A30">
        <v>2011</v>
      </c>
      <c r="B30" s="14">
        <v>44844914.32</v>
      </c>
    </row>
    <row r="31" spans="1:2">
      <c r="A31">
        <v>2012</v>
      </c>
      <c r="B31" s="14">
        <v>39637830.91</v>
      </c>
    </row>
    <row r="32" spans="1:2">
      <c r="A32">
        <v>2013</v>
      </c>
      <c r="B32" s="14">
        <v>71530972.1</v>
      </c>
    </row>
    <row r="33" spans="1:2">
      <c r="A33">
        <v>2014</v>
      </c>
      <c r="B33" s="14">
        <v>36280965.1</v>
      </c>
    </row>
    <row r="34" spans="1:2">
      <c r="A34">
        <v>2015</v>
      </c>
      <c r="B34" s="14">
        <v>55887273.58</v>
      </c>
    </row>
    <row r="35" spans="1:2">
      <c r="A35">
        <v>2016</v>
      </c>
      <c r="B35" s="14">
        <v>51779251.41</v>
      </c>
    </row>
    <row r="36" spans="1:2">
      <c r="A36">
        <v>2017</v>
      </c>
      <c r="B36" s="14">
        <v>68604726.67</v>
      </c>
    </row>
    <row r="37" spans="1:2">
      <c r="A37">
        <v>2018</v>
      </c>
      <c r="B37" s="14">
        <v>82623107.39</v>
      </c>
    </row>
    <row r="38" spans="1:2">
      <c r="A38">
        <v>2019</v>
      </c>
      <c r="B38" s="14">
        <v>100664000</v>
      </c>
    </row>
    <row r="39" spans="1:2">
      <c r="A39">
        <v>2020</v>
      </c>
      <c r="B39" s="14">
        <v>111558240.1</v>
      </c>
    </row>
    <row r="40" spans="1:2">
      <c r="A40">
        <v>2021</v>
      </c>
      <c r="B40" s="17">
        <v>107374250.7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K38" sqref="K38"/>
    </sheetView>
  </sheetViews>
  <sheetFormatPr defaultColWidth="9" defaultRowHeight="13.5" outlineLevelCol="3"/>
  <cols>
    <col min="1" max="1" width="13.375" customWidth="1"/>
    <col min="2" max="2" width="14.25" style="5" customWidth="1"/>
    <col min="3" max="3" width="13.375" customWidth="1"/>
    <col min="4" max="4" width="11.875" customWidth="1"/>
  </cols>
  <sheetData>
    <row r="1" spans="1:2">
      <c r="A1" t="s">
        <v>0</v>
      </c>
      <c r="B1" s="5" t="s">
        <v>2</v>
      </c>
    </row>
    <row r="2" spans="1:2">
      <c r="A2" t="s">
        <v>10</v>
      </c>
      <c r="B2" s="5">
        <v>0.5718</v>
      </c>
    </row>
    <row r="3" spans="1:2">
      <c r="A3" t="s">
        <v>106</v>
      </c>
      <c r="B3" s="5">
        <v>0.0893</v>
      </c>
    </row>
    <row r="4" spans="1:2">
      <c r="A4" t="s">
        <v>107</v>
      </c>
      <c r="B4" s="5">
        <v>0.0636</v>
      </c>
    </row>
    <row r="5" spans="1:2">
      <c r="A5" t="s">
        <v>108</v>
      </c>
      <c r="B5" s="5">
        <v>0.0634</v>
      </c>
    </row>
    <row r="6" spans="1:2">
      <c r="A6" t="s">
        <v>109</v>
      </c>
      <c r="B6" s="5">
        <v>0.0609</v>
      </c>
    </row>
    <row r="7" spans="1:2">
      <c r="A7" t="s">
        <v>110</v>
      </c>
      <c r="B7" s="5">
        <v>0.0511</v>
      </c>
    </row>
    <row r="8" spans="1:2">
      <c r="A8" t="s">
        <v>11</v>
      </c>
      <c r="B8" s="5">
        <v>0.0306</v>
      </c>
    </row>
    <row r="9" spans="1:2">
      <c r="A9" t="s">
        <v>111</v>
      </c>
      <c r="B9" s="5">
        <v>0.0293</v>
      </c>
    </row>
    <row r="10" spans="1:2">
      <c r="A10" t="s">
        <v>112</v>
      </c>
      <c r="B10" s="5">
        <v>0.0246</v>
      </c>
    </row>
    <row r="11" spans="1:2">
      <c r="A11" t="s">
        <v>113</v>
      </c>
      <c r="B11" s="5">
        <v>0.0154</v>
      </c>
    </row>
    <row r="15" spans="1:4">
      <c r="A15" t="s">
        <v>26</v>
      </c>
      <c r="B15" s="5" t="s">
        <v>56</v>
      </c>
      <c r="C15" t="s">
        <v>57</v>
      </c>
      <c r="D15" t="s">
        <v>2</v>
      </c>
    </row>
    <row r="16" spans="1:4">
      <c r="A16" s="6">
        <v>37621</v>
      </c>
      <c r="B16" s="7">
        <v>2615.6</v>
      </c>
      <c r="C16">
        <v>239.9</v>
      </c>
      <c r="D16" s="1">
        <v>0.091718917265637</v>
      </c>
    </row>
    <row r="17" spans="1:4">
      <c r="A17" s="6">
        <v>37986</v>
      </c>
      <c r="B17" s="7">
        <v>2798.6</v>
      </c>
      <c r="C17">
        <v>272.2</v>
      </c>
      <c r="D17" s="1">
        <v>0.0972629171728722</v>
      </c>
    </row>
    <row r="18" spans="1:4">
      <c r="A18" s="6">
        <v>38352</v>
      </c>
      <c r="B18" s="7">
        <v>2985.7</v>
      </c>
      <c r="C18">
        <v>655.7</v>
      </c>
      <c r="D18" s="1">
        <v>0.219613490973641</v>
      </c>
    </row>
    <row r="19" spans="1:4">
      <c r="A19" s="6">
        <v>38717</v>
      </c>
      <c r="B19" s="7">
        <v>3190.5</v>
      </c>
      <c r="C19">
        <v>741.2</v>
      </c>
      <c r="D19" s="1">
        <v>0.232314684218774</v>
      </c>
    </row>
    <row r="20" spans="1:4">
      <c r="A20" s="6">
        <v>39082</v>
      </c>
      <c r="B20" s="7">
        <v>3393.8</v>
      </c>
      <c r="C20">
        <v>918.8</v>
      </c>
      <c r="D20" s="1">
        <v>0.270728976368672</v>
      </c>
    </row>
    <row r="21" spans="1:4">
      <c r="A21" s="6">
        <v>39447</v>
      </c>
      <c r="B21" s="7">
        <v>3813.2</v>
      </c>
      <c r="C21">
        <v>1228.4</v>
      </c>
      <c r="D21" s="1">
        <v>0.322144130913668</v>
      </c>
    </row>
    <row r="22" spans="1:4">
      <c r="A22" s="6">
        <v>39813</v>
      </c>
      <c r="B22" s="7">
        <v>3997.1</v>
      </c>
      <c r="C22">
        <v>1317.6</v>
      </c>
      <c r="D22" s="1">
        <v>0.329638988266493</v>
      </c>
    </row>
    <row r="23" spans="1:4">
      <c r="A23" s="6">
        <v>40178</v>
      </c>
      <c r="B23" s="7">
        <v>3770.6</v>
      </c>
      <c r="C23">
        <v>1298.5</v>
      </c>
      <c r="D23" s="1">
        <v>0.344374900546332</v>
      </c>
    </row>
    <row r="24" spans="1:4">
      <c r="A24" s="6">
        <v>40543</v>
      </c>
      <c r="B24" s="7">
        <v>4235.3</v>
      </c>
      <c r="C24">
        <v>1565</v>
      </c>
      <c r="D24" s="1">
        <v>0.369513375675867</v>
      </c>
    </row>
    <row r="25" spans="1:4">
      <c r="A25" s="6">
        <v>40908</v>
      </c>
      <c r="B25" s="7">
        <v>4627.5</v>
      </c>
      <c r="C25">
        <v>1755.5</v>
      </c>
      <c r="D25" s="1">
        <v>0.379362506753106</v>
      </c>
    </row>
    <row r="26" spans="1:4">
      <c r="A26" s="6">
        <v>41274</v>
      </c>
      <c r="B26" s="7">
        <v>4916.7</v>
      </c>
      <c r="C26">
        <v>1988.3326</v>
      </c>
      <c r="D26" s="1">
        <v>0.404403888787195</v>
      </c>
    </row>
    <row r="27" spans="1:4">
      <c r="A27" s="6">
        <v>41639</v>
      </c>
      <c r="B27" s="7">
        <v>5229.1</v>
      </c>
      <c r="C27">
        <v>2204.607</v>
      </c>
      <c r="D27" s="1">
        <v>0.42160352641946</v>
      </c>
    </row>
    <row r="28" spans="1:4">
      <c r="A28" s="6">
        <v>42004</v>
      </c>
      <c r="B28" s="7">
        <v>5464.7</v>
      </c>
      <c r="C28">
        <v>2438.2049</v>
      </c>
      <c r="D28" s="1">
        <v>0.446173605138434</v>
      </c>
    </row>
    <row r="29" spans="1:4">
      <c r="A29" s="6">
        <v>42369</v>
      </c>
      <c r="B29" s="7">
        <v>5845.6</v>
      </c>
      <c r="C29">
        <v>3141.306</v>
      </c>
      <c r="D29" s="1">
        <v>0.537379567537977</v>
      </c>
    </row>
    <row r="30" spans="1:4">
      <c r="A30" s="6">
        <v>42735</v>
      </c>
      <c r="B30" s="7">
        <v>5989</v>
      </c>
      <c r="C30">
        <v>3187.3238</v>
      </c>
      <c r="D30" s="1">
        <v>0.532196326598764</v>
      </c>
    </row>
    <row r="31" spans="1:4">
      <c r="A31" s="6">
        <v>43100</v>
      </c>
      <c r="B31" s="7">
        <v>6340.4</v>
      </c>
      <c r="C31">
        <v>3227</v>
      </c>
      <c r="D31" s="1">
        <v>0.508958425335941</v>
      </c>
    </row>
    <row r="32" spans="1:4">
      <c r="A32" s="6">
        <v>43465</v>
      </c>
      <c r="B32" s="7">
        <v>6416.6</v>
      </c>
      <c r="C32">
        <v>3580</v>
      </c>
      <c r="D32" s="1">
        <v>0.55792787457532</v>
      </c>
    </row>
    <row r="33" spans="1:4">
      <c r="A33" s="6">
        <v>43830</v>
      </c>
      <c r="B33" s="7">
        <v>6365.7</v>
      </c>
      <c r="C33">
        <v>3504.4</v>
      </c>
      <c r="D33" s="1">
        <v>0.550512905100774</v>
      </c>
    </row>
    <row r="34" spans="1:4">
      <c r="A34" s="6">
        <v>44196</v>
      </c>
      <c r="B34" s="7">
        <v>6529.6</v>
      </c>
      <c r="C34">
        <v>3708</v>
      </c>
      <c r="D34" s="1">
        <v>0.567875520705709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6" sqref="B6"/>
    </sheetView>
  </sheetViews>
  <sheetFormatPr defaultColWidth="9" defaultRowHeight="13.5" outlineLevelRow="4" outlineLevelCol="1"/>
  <cols>
    <col min="2" max="2" width="9" style="4"/>
  </cols>
  <sheetData>
    <row r="1" spans="1:2">
      <c r="A1" t="s">
        <v>114</v>
      </c>
      <c r="B1" s="4" t="s">
        <v>2</v>
      </c>
    </row>
    <row r="2" spans="1:2">
      <c r="A2" t="s">
        <v>115</v>
      </c>
      <c r="B2" s="4">
        <v>0.439</v>
      </c>
    </row>
    <row r="3" spans="1:2">
      <c r="A3" t="s">
        <v>116</v>
      </c>
      <c r="B3" s="4">
        <v>0.371</v>
      </c>
    </row>
    <row r="4" spans="1:2">
      <c r="A4" t="s">
        <v>117</v>
      </c>
      <c r="B4" s="4">
        <v>0.124</v>
      </c>
    </row>
    <row r="5" spans="1:2">
      <c r="A5" t="s">
        <v>118</v>
      </c>
      <c r="B5" s="4">
        <v>0.066</v>
      </c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Q20" sqref="Q20"/>
    </sheetView>
  </sheetViews>
  <sheetFormatPr defaultColWidth="9" defaultRowHeight="13.5" outlineLevelCol="1"/>
  <cols>
    <col min="1" max="1" width="12.875" customWidth="1"/>
    <col min="2" max="2" width="9" style="1"/>
  </cols>
  <sheetData>
    <row r="1" spans="1:2">
      <c r="A1" t="s">
        <v>74</v>
      </c>
      <c r="B1" s="1" t="s">
        <v>2</v>
      </c>
    </row>
    <row r="2" spans="1:2">
      <c r="A2" t="s">
        <v>119</v>
      </c>
      <c r="B2" s="2">
        <v>0.32</v>
      </c>
    </row>
    <row r="3" spans="1:2">
      <c r="A3" t="s">
        <v>77</v>
      </c>
      <c r="B3" s="2">
        <v>0.16</v>
      </c>
    </row>
    <row r="4" spans="1:2">
      <c r="A4" t="s">
        <v>81</v>
      </c>
      <c r="B4" s="2">
        <v>0.13</v>
      </c>
    </row>
    <row r="5" spans="1:2">
      <c r="A5" t="s">
        <v>120</v>
      </c>
      <c r="B5" s="2">
        <v>0.11</v>
      </c>
    </row>
    <row r="6" spans="1:2">
      <c r="A6" t="s">
        <v>121</v>
      </c>
      <c r="B6" s="2">
        <v>0.12</v>
      </c>
    </row>
    <row r="7" spans="1:2">
      <c r="A7" t="s">
        <v>122</v>
      </c>
      <c r="B7" s="2">
        <v>0.07</v>
      </c>
    </row>
    <row r="8" spans="1:2">
      <c r="A8" t="s">
        <v>123</v>
      </c>
      <c r="B8" s="2">
        <v>0.06</v>
      </c>
    </row>
    <row r="9" spans="1:2">
      <c r="A9" t="s">
        <v>11</v>
      </c>
      <c r="B9" s="2">
        <v>0.03</v>
      </c>
    </row>
    <row r="13" spans="1:2">
      <c r="A13" t="s">
        <v>124</v>
      </c>
      <c r="B13"/>
    </row>
    <row r="14" spans="1:2">
      <c r="A14" t="s">
        <v>125</v>
      </c>
      <c r="B14" s="3">
        <v>0.35</v>
      </c>
    </row>
    <row r="15" spans="1:2">
      <c r="A15" t="s">
        <v>126</v>
      </c>
      <c r="B15" s="3">
        <v>0.65</v>
      </c>
    </row>
    <row r="16" spans="2:2">
      <c r="B16"/>
    </row>
    <row r="17" spans="1:2">
      <c r="A17" t="s">
        <v>8</v>
      </c>
      <c r="B17"/>
    </row>
    <row r="18" spans="1:2">
      <c r="A18" t="s">
        <v>125</v>
      </c>
      <c r="B18" s="3">
        <v>0.66</v>
      </c>
    </row>
    <row r="19" spans="1:2">
      <c r="A19" t="s">
        <v>126</v>
      </c>
      <c r="B19" s="3">
        <v>0.34</v>
      </c>
    </row>
    <row r="20" spans="2:2">
      <c r="B20"/>
    </row>
    <row r="21" spans="2:2">
      <c r="B21"/>
    </row>
    <row r="22" spans="2:2">
      <c r="B2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9" sqref="C9"/>
    </sheetView>
  </sheetViews>
  <sheetFormatPr defaultColWidth="9" defaultRowHeight="13.5" outlineLevelCol="2"/>
  <cols>
    <col min="2" max="2" width="10.875" customWidth="1"/>
    <col min="3" max="3" width="12.625"/>
  </cols>
  <sheetData>
    <row r="1" spans="1:3">
      <c r="A1" t="s">
        <v>0</v>
      </c>
      <c r="B1" t="s">
        <v>13</v>
      </c>
      <c r="C1" t="s">
        <v>2</v>
      </c>
    </row>
    <row r="2" spans="1:3">
      <c r="A2" t="s">
        <v>3</v>
      </c>
      <c r="B2">
        <v>579</v>
      </c>
      <c r="C2" s="1">
        <f>B2/$B$9</f>
        <v>0.288059701492537</v>
      </c>
    </row>
    <row r="3" spans="1:3">
      <c r="A3" t="s">
        <v>4</v>
      </c>
      <c r="B3">
        <v>240</v>
      </c>
      <c r="C3" s="1">
        <f t="shared" ref="C3:C9" si="0">B3/$B$9</f>
        <v>0.119402985074627</v>
      </c>
    </row>
    <row r="4" spans="1:3">
      <c r="A4" t="s">
        <v>10</v>
      </c>
      <c r="B4">
        <v>168</v>
      </c>
      <c r="C4" s="1">
        <f t="shared" si="0"/>
        <v>0.0835820895522388</v>
      </c>
    </row>
    <row r="5" spans="1:3">
      <c r="A5" t="s">
        <v>8</v>
      </c>
      <c r="B5">
        <v>126</v>
      </c>
      <c r="C5" s="1">
        <f t="shared" si="0"/>
        <v>0.0626865671641791</v>
      </c>
    </row>
    <row r="6" spans="1:3">
      <c r="A6" t="s">
        <v>5</v>
      </c>
      <c r="B6">
        <v>93.4</v>
      </c>
      <c r="C6" s="1">
        <f t="shared" si="0"/>
        <v>0.0464676616915423</v>
      </c>
    </row>
    <row r="7" spans="1:3">
      <c r="A7" t="s">
        <v>6</v>
      </c>
      <c r="B7">
        <v>50.1</v>
      </c>
      <c r="C7" s="1">
        <f t="shared" si="0"/>
        <v>0.0249253731343284</v>
      </c>
    </row>
    <row r="8" spans="1:3">
      <c r="A8" t="s">
        <v>11</v>
      </c>
      <c r="B8">
        <v>753.5</v>
      </c>
      <c r="C8" s="1">
        <f t="shared" si="0"/>
        <v>0.374875621890547</v>
      </c>
    </row>
    <row r="9" spans="1:3">
      <c r="A9" t="s">
        <v>14</v>
      </c>
      <c r="B9">
        <f>SUM(B2:B8)</f>
        <v>2010</v>
      </c>
      <c r="C9" s="1">
        <f t="shared" si="0"/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0"/>
  <sheetViews>
    <sheetView topLeftCell="A4" workbookViewId="0">
      <selection activeCell="F32" sqref="F32"/>
    </sheetView>
  </sheetViews>
  <sheetFormatPr defaultColWidth="9" defaultRowHeight="13.5"/>
  <cols>
    <col min="1" max="1" width="12.875" customWidth="1"/>
    <col min="2" max="4" width="15.375" style="17" customWidth="1"/>
    <col min="5" max="5" width="14.25" style="17" customWidth="1"/>
    <col min="6" max="6" width="18" style="17" customWidth="1"/>
    <col min="9" max="9" width="12.375"/>
    <col min="10" max="13" width="14"/>
    <col min="14" max="14" width="16.125"/>
  </cols>
  <sheetData>
    <row r="1" ht="30" customHeight="1" spans="1:6">
      <c r="A1" s="55" t="s">
        <v>15</v>
      </c>
      <c r="B1" s="56" t="s">
        <v>3</v>
      </c>
      <c r="C1" s="56" t="s">
        <v>4</v>
      </c>
      <c r="D1" s="56" t="s">
        <v>7</v>
      </c>
      <c r="E1" s="56" t="s">
        <v>16</v>
      </c>
      <c r="F1" s="56" t="s">
        <v>12</v>
      </c>
    </row>
    <row r="2" ht="17.25" spans="1:13">
      <c r="A2" s="57" t="s">
        <v>17</v>
      </c>
      <c r="B2" s="58">
        <v>1284135.356</v>
      </c>
      <c r="C2" s="58">
        <v>1092704.384</v>
      </c>
      <c r="D2" s="59">
        <v>327692.898</v>
      </c>
      <c r="E2" s="59">
        <v>170969.528</v>
      </c>
      <c r="F2" s="59">
        <v>3767790.196</v>
      </c>
      <c r="I2" t="s">
        <v>15</v>
      </c>
      <c r="J2" t="s">
        <v>18</v>
      </c>
      <c r="K2" t="s">
        <v>19</v>
      </c>
      <c r="L2" t="s">
        <v>20</v>
      </c>
      <c r="M2" t="s">
        <v>21</v>
      </c>
    </row>
    <row r="3" ht="17.25" spans="1:13">
      <c r="A3" s="60">
        <v>43891</v>
      </c>
      <c r="B3" s="59">
        <v>525715.451</v>
      </c>
      <c r="C3" s="59">
        <v>397922.37</v>
      </c>
      <c r="D3" s="59">
        <v>98325.455</v>
      </c>
      <c r="E3" s="59">
        <v>91769.108</v>
      </c>
      <c r="F3" s="59">
        <v>1779031.542</v>
      </c>
      <c r="I3" t="s">
        <v>17</v>
      </c>
      <c r="J3">
        <v>1284135.356</v>
      </c>
      <c r="K3">
        <v>1092704.384</v>
      </c>
      <c r="L3">
        <v>327692.898</v>
      </c>
      <c r="M3">
        <v>170969.528</v>
      </c>
    </row>
    <row r="4" ht="17.25" spans="1:13">
      <c r="A4" s="60">
        <v>43922</v>
      </c>
      <c r="B4" s="59">
        <v>733270.69</v>
      </c>
      <c r="C4" s="59">
        <v>511005.224</v>
      </c>
      <c r="D4" s="59">
        <v>151413.145</v>
      </c>
      <c r="E4" s="59">
        <v>145046.375</v>
      </c>
      <c r="F4" s="59">
        <v>2029452.599</v>
      </c>
      <c r="I4" s="64">
        <v>43891</v>
      </c>
      <c r="J4">
        <v>525715.451</v>
      </c>
      <c r="K4">
        <v>397922.37</v>
      </c>
      <c r="L4">
        <v>98325.455</v>
      </c>
      <c r="M4">
        <v>91769.108</v>
      </c>
    </row>
    <row r="5" ht="17.25" spans="1:13">
      <c r="A5" s="60">
        <v>43952</v>
      </c>
      <c r="B5" s="59">
        <v>604120.729</v>
      </c>
      <c r="C5" s="59">
        <v>299667.682</v>
      </c>
      <c r="D5" s="59">
        <v>188066.77</v>
      </c>
      <c r="E5" s="59">
        <v>120938.42</v>
      </c>
      <c r="F5" s="59">
        <v>1691493.893</v>
      </c>
      <c r="I5" s="64">
        <v>43922</v>
      </c>
      <c r="J5">
        <v>733270.69</v>
      </c>
      <c r="K5">
        <v>511005.224</v>
      </c>
      <c r="L5">
        <v>151413.145</v>
      </c>
      <c r="M5">
        <v>145046.375</v>
      </c>
    </row>
    <row r="6" ht="17.25" spans="1:13">
      <c r="A6" s="60">
        <v>43983</v>
      </c>
      <c r="B6" s="59">
        <v>621961.953</v>
      </c>
      <c r="C6" s="59">
        <v>247369.408</v>
      </c>
      <c r="D6" s="59">
        <v>130801.588</v>
      </c>
      <c r="E6" s="59">
        <v>114304.75</v>
      </c>
      <c r="F6" s="59">
        <v>1594115.865</v>
      </c>
      <c r="I6" s="64">
        <v>43952</v>
      </c>
      <c r="J6">
        <v>604120.729</v>
      </c>
      <c r="K6">
        <v>299667.682</v>
      </c>
      <c r="L6">
        <v>188066.77</v>
      </c>
      <c r="M6">
        <v>120938.42</v>
      </c>
    </row>
    <row r="7" ht="17.25" spans="1:13">
      <c r="A7" s="60">
        <v>44013</v>
      </c>
      <c r="B7" s="59">
        <v>712756.278</v>
      </c>
      <c r="C7" s="59">
        <v>280347.415</v>
      </c>
      <c r="D7" s="59">
        <v>95109.732</v>
      </c>
      <c r="E7" s="59">
        <v>125972.759</v>
      </c>
      <c r="F7" s="59">
        <v>1794910.53</v>
      </c>
      <c r="I7" s="64">
        <v>43983</v>
      </c>
      <c r="J7">
        <v>621961.953</v>
      </c>
      <c r="K7">
        <v>247369.408</v>
      </c>
      <c r="L7">
        <v>130801.588</v>
      </c>
      <c r="M7">
        <v>114304.75</v>
      </c>
    </row>
    <row r="8" ht="17.25" spans="1:13">
      <c r="A8" s="60">
        <v>44044</v>
      </c>
      <c r="B8" s="59">
        <v>521058.661</v>
      </c>
      <c r="C8" s="59">
        <v>398735.194</v>
      </c>
      <c r="D8" s="59">
        <v>183539.784</v>
      </c>
      <c r="E8" s="59">
        <v>81430.6</v>
      </c>
      <c r="F8" s="59">
        <v>1586727.098</v>
      </c>
      <c r="I8" s="64">
        <v>44013</v>
      </c>
      <c r="J8">
        <v>712756.278</v>
      </c>
      <c r="K8">
        <v>280347.415</v>
      </c>
      <c r="L8">
        <v>95109.732</v>
      </c>
      <c r="M8">
        <v>125972.759</v>
      </c>
    </row>
    <row r="9" ht="17.25" spans="1:13">
      <c r="A9" s="60">
        <v>44075</v>
      </c>
      <c r="B9" s="59">
        <v>759434.871</v>
      </c>
      <c r="C9" s="59">
        <v>369440.875</v>
      </c>
      <c r="D9" s="59">
        <v>159014.804</v>
      </c>
      <c r="E9" s="59">
        <v>126703.088</v>
      </c>
      <c r="F9" s="59">
        <v>2137939.287</v>
      </c>
      <c r="I9" s="64">
        <v>44044</v>
      </c>
      <c r="J9">
        <v>521058.661</v>
      </c>
      <c r="K9">
        <v>398735.194</v>
      </c>
      <c r="L9">
        <v>183539.784</v>
      </c>
      <c r="M9">
        <v>81430.6</v>
      </c>
    </row>
    <row r="10" ht="17.25" spans="1:13">
      <c r="A10" s="60">
        <v>44105</v>
      </c>
      <c r="B10" s="59">
        <v>628809.83</v>
      </c>
      <c r="C10" s="59">
        <v>386146.61</v>
      </c>
      <c r="D10" s="59">
        <v>93006.576</v>
      </c>
      <c r="E10" s="59">
        <v>122504.816</v>
      </c>
      <c r="F10" s="59">
        <v>1690433.024</v>
      </c>
      <c r="I10" s="64">
        <v>44075</v>
      </c>
      <c r="J10">
        <v>759434.871</v>
      </c>
      <c r="K10">
        <v>369440.875</v>
      </c>
      <c r="L10">
        <v>159014.804</v>
      </c>
      <c r="M10">
        <v>126703.088</v>
      </c>
    </row>
    <row r="11" ht="17.25" spans="1:13">
      <c r="A11" s="60">
        <v>44136</v>
      </c>
      <c r="B11" s="59">
        <v>665955.768</v>
      </c>
      <c r="C11" s="59">
        <v>470316.824</v>
      </c>
      <c r="D11" s="59">
        <v>143726.855</v>
      </c>
      <c r="E11" s="59">
        <v>89677.801</v>
      </c>
      <c r="F11" s="59">
        <v>1830908.432</v>
      </c>
      <c r="I11" s="64">
        <v>44105</v>
      </c>
      <c r="J11">
        <v>628809.83</v>
      </c>
      <c r="K11">
        <v>386146.61</v>
      </c>
      <c r="L11">
        <v>93006.576</v>
      </c>
      <c r="M11">
        <v>122504.816</v>
      </c>
    </row>
    <row r="12" ht="17.25" spans="1:13">
      <c r="A12" s="60">
        <v>44166</v>
      </c>
      <c r="B12" s="59">
        <v>660101.816</v>
      </c>
      <c r="C12" s="59">
        <v>367194.319</v>
      </c>
      <c r="D12" s="59">
        <v>165327.495</v>
      </c>
      <c r="E12" s="59">
        <v>110777.239</v>
      </c>
      <c r="F12" s="59">
        <v>1884527.752</v>
      </c>
      <c r="I12" s="64">
        <v>44136</v>
      </c>
      <c r="J12">
        <v>665955.768</v>
      </c>
      <c r="K12">
        <v>470316.824</v>
      </c>
      <c r="L12">
        <v>143726.855</v>
      </c>
      <c r="M12">
        <v>89677.801</v>
      </c>
    </row>
    <row r="13" spans="1:13">
      <c r="A13" s="61" t="s">
        <v>14</v>
      </c>
      <c r="B13" s="62">
        <f t="shared" ref="B13:F13" si="0">SUM(B2:B12)</f>
        <v>7717321.403</v>
      </c>
      <c r="C13" s="62">
        <f t="shared" si="0"/>
        <v>4820850.305</v>
      </c>
      <c r="D13" s="62">
        <f t="shared" si="0"/>
        <v>1736025.102</v>
      </c>
      <c r="E13" s="62">
        <f t="shared" si="0"/>
        <v>1300094.484</v>
      </c>
      <c r="F13" s="62">
        <f t="shared" si="0"/>
        <v>21787330.218</v>
      </c>
      <c r="I13" s="64">
        <v>44166</v>
      </c>
      <c r="J13">
        <v>660101.816</v>
      </c>
      <c r="K13">
        <v>367194.319</v>
      </c>
      <c r="L13">
        <v>165327.495</v>
      </c>
      <c r="M13">
        <v>110777.239</v>
      </c>
    </row>
    <row r="14" spans="1:13">
      <c r="A14" s="61" t="s">
        <v>2</v>
      </c>
      <c r="B14" s="63">
        <f>B13/$F$13</f>
        <v>0.354211430486522</v>
      </c>
      <c r="C14" s="63">
        <f>C13/$F$13</f>
        <v>0.221268519674667</v>
      </c>
      <c r="D14" s="63">
        <f>D13/$F$13</f>
        <v>0.0796804879087825</v>
      </c>
      <c r="E14" s="63">
        <f>E13/$F$13</f>
        <v>0.0596720420075105</v>
      </c>
      <c r="F14" s="62"/>
      <c r="I14" t="s">
        <v>22</v>
      </c>
      <c r="J14">
        <v>7717321.403</v>
      </c>
      <c r="K14">
        <v>4820850.305</v>
      </c>
      <c r="L14">
        <v>1736025.102</v>
      </c>
      <c r="M14">
        <v>1300094.484</v>
      </c>
    </row>
    <row r="18" spans="1:5">
      <c r="A18" t="s">
        <v>23</v>
      </c>
      <c r="B18" s="17" t="s">
        <v>24</v>
      </c>
      <c r="D18" s="12" t="s">
        <v>25</v>
      </c>
      <c r="E18" s="13"/>
    </row>
    <row r="19" spans="1:5">
      <c r="A19">
        <v>1995</v>
      </c>
      <c r="B19" s="17">
        <v>48</v>
      </c>
      <c r="D19" s="15" t="s">
        <v>26</v>
      </c>
      <c r="E19" s="16" t="s">
        <v>27</v>
      </c>
    </row>
    <row r="20" spans="1:5">
      <c r="A20">
        <v>2002</v>
      </c>
      <c r="B20" s="17">
        <v>207</v>
      </c>
      <c r="D20" s="10">
        <v>2016</v>
      </c>
      <c r="E20" s="16">
        <v>1696.33</v>
      </c>
    </row>
    <row r="21" spans="1:5">
      <c r="A21">
        <v>2003</v>
      </c>
      <c r="B21" s="17">
        <v>267</v>
      </c>
      <c r="D21" s="10">
        <v>2017</v>
      </c>
      <c r="E21" s="16">
        <v>1733.43</v>
      </c>
    </row>
    <row r="22" spans="1:5">
      <c r="A22">
        <v>2004</v>
      </c>
      <c r="B22" s="17">
        <v>288.22</v>
      </c>
      <c r="D22" s="10">
        <v>2018</v>
      </c>
      <c r="E22" s="16">
        <v>1971.62</v>
      </c>
    </row>
    <row r="23" spans="1:5">
      <c r="A23">
        <v>2005</v>
      </c>
      <c r="B23" s="17">
        <v>403.67</v>
      </c>
      <c r="D23" s="10">
        <v>2019</v>
      </c>
      <c r="E23" s="16">
        <v>2198.99</v>
      </c>
    </row>
    <row r="24" spans="1:5">
      <c r="A24">
        <v>2006</v>
      </c>
      <c r="B24" s="17">
        <v>362.75</v>
      </c>
      <c r="D24" s="10">
        <v>2020</v>
      </c>
      <c r="E24" s="16">
        <v>2176.52</v>
      </c>
    </row>
    <row r="25" spans="1:5">
      <c r="A25">
        <v>2007</v>
      </c>
      <c r="B25" s="17">
        <v>451.62</v>
      </c>
      <c r="D25" s="10">
        <v>2021</v>
      </c>
      <c r="E25" s="16">
        <v>2340.44</v>
      </c>
    </row>
    <row r="26" spans="1:2">
      <c r="A26">
        <v>2008</v>
      </c>
      <c r="B26" s="17">
        <v>519</v>
      </c>
    </row>
    <row r="27" spans="1:2">
      <c r="A27">
        <v>2009</v>
      </c>
      <c r="B27" s="17">
        <v>613.23</v>
      </c>
    </row>
    <row r="28" spans="1:2">
      <c r="A28">
        <v>2010</v>
      </c>
      <c r="B28" s="17">
        <v>646.81</v>
      </c>
    </row>
    <row r="29" spans="1:2">
      <c r="A29">
        <v>2011</v>
      </c>
      <c r="B29" s="17">
        <v>637.55</v>
      </c>
    </row>
    <row r="30" spans="1:2">
      <c r="A30">
        <v>2012</v>
      </c>
      <c r="B30" s="17">
        <v>782.74</v>
      </c>
    </row>
    <row r="31" spans="1:2">
      <c r="A31">
        <v>2013</v>
      </c>
      <c r="B31" s="17">
        <v>1007.44</v>
      </c>
    </row>
    <row r="32" spans="1:2">
      <c r="A32">
        <v>2014</v>
      </c>
      <c r="B32" s="17">
        <v>1182.01</v>
      </c>
    </row>
    <row r="33" spans="1:2">
      <c r="A33">
        <v>2015</v>
      </c>
      <c r="B33" s="17">
        <v>1329.38</v>
      </c>
    </row>
    <row r="34" spans="1:2">
      <c r="A34">
        <v>2016</v>
      </c>
      <c r="B34" s="17">
        <v>1696.33</v>
      </c>
    </row>
    <row r="35" spans="1:2">
      <c r="A35">
        <v>2017</v>
      </c>
      <c r="B35" s="17">
        <v>1733.43</v>
      </c>
    </row>
    <row r="36" spans="1:2">
      <c r="A36">
        <v>2018</v>
      </c>
      <c r="B36" s="17">
        <v>1971.62</v>
      </c>
    </row>
    <row r="37" spans="1:2">
      <c r="A37">
        <v>2019</v>
      </c>
      <c r="B37" s="17">
        <v>2198.99</v>
      </c>
    </row>
    <row r="38" spans="1:2">
      <c r="A38">
        <v>2020</v>
      </c>
      <c r="B38" s="17">
        <v>2176.52</v>
      </c>
    </row>
    <row r="39" spans="1:2">
      <c r="A39">
        <v>2021</v>
      </c>
      <c r="B39" s="17">
        <v>2340.44</v>
      </c>
    </row>
    <row r="140" spans="1:1">
      <c r="A140" t="s">
        <v>28</v>
      </c>
    </row>
  </sheetData>
  <pageMargins left="0.7" right="0.7" top="0.75" bottom="0.75" header="0.3" footer="0.3"/>
  <pageSetup paperSize="9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P14" sqref="P14"/>
    </sheetView>
  </sheetViews>
  <sheetFormatPr defaultColWidth="9" defaultRowHeight="13.5" outlineLevelCol="4"/>
  <cols>
    <col min="3" max="4" width="12.5" customWidth="1"/>
  </cols>
  <sheetData>
    <row r="1" spans="1:5">
      <c r="A1" s="46" t="s">
        <v>0</v>
      </c>
      <c r="B1" s="47" t="s">
        <v>10</v>
      </c>
      <c r="C1" s="47" t="s">
        <v>10</v>
      </c>
      <c r="D1" s="48"/>
      <c r="E1" s="48"/>
    </row>
    <row r="2" spans="1:5">
      <c r="A2" s="49" t="s">
        <v>29</v>
      </c>
      <c r="B2" s="50" t="s">
        <v>30</v>
      </c>
      <c r="C2" s="50" t="s">
        <v>30</v>
      </c>
      <c r="D2" s="48"/>
      <c r="E2" s="48"/>
    </row>
    <row r="3" spans="1:5">
      <c r="A3" s="49" t="s">
        <v>31</v>
      </c>
      <c r="B3" s="50" t="s">
        <v>32</v>
      </c>
      <c r="C3" s="50" t="s">
        <v>24</v>
      </c>
      <c r="D3" s="48"/>
      <c r="E3" s="48"/>
    </row>
    <row r="4" spans="1:5">
      <c r="A4" s="49" t="s">
        <v>33</v>
      </c>
      <c r="B4" s="50" t="s">
        <v>34</v>
      </c>
      <c r="C4" s="50" t="s">
        <v>34</v>
      </c>
      <c r="D4" s="48"/>
      <c r="E4" s="48"/>
    </row>
    <row r="5" spans="1:5">
      <c r="A5" s="49" t="s">
        <v>35</v>
      </c>
      <c r="B5" s="50" t="s">
        <v>36</v>
      </c>
      <c r="C5" s="50" t="s">
        <v>36</v>
      </c>
      <c r="D5" s="48"/>
      <c r="E5" s="48"/>
    </row>
    <row r="6" spans="1:5">
      <c r="A6" s="49" t="s">
        <v>37</v>
      </c>
      <c r="B6" s="50" t="s">
        <v>38</v>
      </c>
      <c r="C6" s="50" t="s">
        <v>39</v>
      </c>
      <c r="D6" s="48"/>
      <c r="E6" s="48"/>
    </row>
    <row r="7" spans="1:5">
      <c r="A7" s="49" t="s">
        <v>40</v>
      </c>
      <c r="B7" s="50" t="s">
        <v>41</v>
      </c>
      <c r="C7" s="50" t="s">
        <v>42</v>
      </c>
      <c r="D7" s="48"/>
      <c r="E7" s="48"/>
    </row>
    <row r="8" spans="1:5">
      <c r="A8" s="49" t="s">
        <v>43</v>
      </c>
      <c r="B8" s="50" t="s">
        <v>44</v>
      </c>
      <c r="C8" s="50" t="s">
        <v>45</v>
      </c>
      <c r="D8" s="48"/>
      <c r="E8" s="48"/>
    </row>
    <row r="9" spans="1:5">
      <c r="A9" s="49" t="s">
        <v>46</v>
      </c>
      <c r="B9" s="50" t="s">
        <v>47</v>
      </c>
      <c r="C9" s="50" t="s">
        <v>48</v>
      </c>
      <c r="D9" s="48" t="s">
        <v>14</v>
      </c>
      <c r="E9" s="48" t="s">
        <v>49</v>
      </c>
    </row>
    <row r="10" spans="1:5">
      <c r="A10" s="51">
        <v>34699</v>
      </c>
      <c r="B10" s="52">
        <v>35</v>
      </c>
      <c r="C10" s="50"/>
      <c r="D10" s="48"/>
      <c r="E10" s="48"/>
    </row>
    <row r="11" spans="1:5">
      <c r="A11" s="51">
        <v>35064</v>
      </c>
      <c r="B11" s="52">
        <v>37</v>
      </c>
      <c r="C11" s="52">
        <v>48</v>
      </c>
      <c r="D11" s="48"/>
      <c r="E11" s="48"/>
    </row>
    <row r="12" spans="1:5">
      <c r="A12" s="51">
        <v>35430</v>
      </c>
      <c r="B12" s="52">
        <v>43.9</v>
      </c>
      <c r="C12" s="50"/>
      <c r="D12" s="48"/>
      <c r="E12" s="48"/>
    </row>
    <row r="13" spans="1:5">
      <c r="A13" s="51">
        <v>35795</v>
      </c>
      <c r="B13" s="52">
        <v>41.4</v>
      </c>
      <c r="C13" s="50"/>
      <c r="D13" s="48"/>
      <c r="E13" s="48"/>
    </row>
    <row r="14" spans="1:5">
      <c r="A14" s="51">
        <v>36160</v>
      </c>
      <c r="B14" s="52">
        <v>47.6</v>
      </c>
      <c r="C14" s="50"/>
      <c r="D14" s="48"/>
      <c r="E14" s="48"/>
    </row>
    <row r="15" spans="1:5">
      <c r="A15" s="51">
        <v>36525</v>
      </c>
      <c r="B15" s="52">
        <v>50</v>
      </c>
      <c r="C15" s="50"/>
      <c r="D15" s="48"/>
      <c r="E15" s="48"/>
    </row>
    <row r="16" spans="1:5">
      <c r="A16" s="51">
        <v>36891</v>
      </c>
      <c r="B16" s="52">
        <v>59</v>
      </c>
      <c r="C16" s="50"/>
      <c r="D16" s="48"/>
      <c r="E16" s="48"/>
    </row>
    <row r="17" spans="1:5">
      <c r="A17" s="51">
        <v>37256</v>
      </c>
      <c r="B17" s="52">
        <v>59</v>
      </c>
      <c r="C17" s="50"/>
      <c r="D17" s="48"/>
      <c r="E17" s="48"/>
    </row>
    <row r="18" spans="1:5">
      <c r="A18" s="51">
        <v>37621</v>
      </c>
      <c r="B18" s="52">
        <v>58.5</v>
      </c>
      <c r="C18" s="52">
        <v>207</v>
      </c>
      <c r="D18" s="53">
        <f t="shared" ref="D18:D37" si="0">B18+C18</f>
        <v>265.5</v>
      </c>
      <c r="E18" s="54">
        <f t="shared" ref="E18:E37" si="1">B18/C18</f>
        <v>0.282608695652174</v>
      </c>
    </row>
    <row r="19" spans="1:5">
      <c r="A19" s="51">
        <v>37986</v>
      </c>
      <c r="B19" s="52">
        <v>61</v>
      </c>
      <c r="C19" s="52">
        <v>267</v>
      </c>
      <c r="D19" s="53">
        <f t="shared" si="0"/>
        <v>328</v>
      </c>
      <c r="E19" s="54">
        <f t="shared" si="1"/>
        <v>0.228464419475655</v>
      </c>
    </row>
    <row r="20" spans="1:5">
      <c r="A20" s="51">
        <v>38352</v>
      </c>
      <c r="B20" s="52">
        <v>62</v>
      </c>
      <c r="C20" s="52">
        <v>288.2165</v>
      </c>
      <c r="D20" s="53">
        <f t="shared" si="0"/>
        <v>350.2165</v>
      </c>
      <c r="E20" s="54">
        <f t="shared" si="1"/>
        <v>0.215116067261937</v>
      </c>
    </row>
    <row r="21" spans="1:5">
      <c r="A21" s="51">
        <v>38717</v>
      </c>
      <c r="B21" s="52">
        <v>75.5</v>
      </c>
      <c r="C21" s="52">
        <v>403.6726</v>
      </c>
      <c r="D21" s="53">
        <f t="shared" si="0"/>
        <v>479.1726</v>
      </c>
      <c r="E21" s="54">
        <f t="shared" si="1"/>
        <v>0.187032758725759</v>
      </c>
    </row>
    <row r="22" spans="1:5">
      <c r="A22" s="51">
        <v>39082</v>
      </c>
      <c r="B22" s="52">
        <v>89</v>
      </c>
      <c r="C22" s="52">
        <v>362.7532</v>
      </c>
      <c r="D22" s="53">
        <f t="shared" si="0"/>
        <v>451.7532</v>
      </c>
      <c r="E22" s="54">
        <f t="shared" si="1"/>
        <v>0.245345871518156</v>
      </c>
    </row>
    <row r="23" spans="1:5">
      <c r="A23" s="51">
        <v>39447</v>
      </c>
      <c r="B23" s="52">
        <v>94.6</v>
      </c>
      <c r="C23" s="52">
        <v>451.6188</v>
      </c>
      <c r="D23" s="53">
        <f t="shared" si="0"/>
        <v>546.2188</v>
      </c>
      <c r="E23" s="54">
        <f t="shared" si="1"/>
        <v>0.209468693508773</v>
      </c>
    </row>
    <row r="24" spans="1:5">
      <c r="A24" s="51">
        <v>39813</v>
      </c>
      <c r="B24" s="52">
        <v>95</v>
      </c>
      <c r="C24" s="52">
        <v>519</v>
      </c>
      <c r="D24" s="53">
        <f t="shared" si="0"/>
        <v>614</v>
      </c>
      <c r="E24" s="54">
        <f t="shared" si="1"/>
        <v>0.183044315992293</v>
      </c>
    </row>
    <row r="25" spans="1:5">
      <c r="A25" s="51">
        <v>40178</v>
      </c>
      <c r="B25" s="52">
        <v>99.5</v>
      </c>
      <c r="C25" s="52">
        <v>613.2346</v>
      </c>
      <c r="D25" s="53">
        <f t="shared" si="0"/>
        <v>712.7346</v>
      </c>
      <c r="E25" s="54">
        <f t="shared" si="1"/>
        <v>0.162254380297524</v>
      </c>
    </row>
    <row r="26" spans="1:5">
      <c r="A26" s="51">
        <v>40543</v>
      </c>
      <c r="B26" s="52">
        <v>119</v>
      </c>
      <c r="C26" s="52">
        <v>646.8062</v>
      </c>
      <c r="D26" s="53">
        <f t="shared" si="0"/>
        <v>765.8062</v>
      </c>
      <c r="E26" s="54">
        <f t="shared" si="1"/>
        <v>0.183980920405525</v>
      </c>
    </row>
    <row r="27" spans="1:5">
      <c r="A27" s="51">
        <v>40908</v>
      </c>
      <c r="B27" s="52">
        <v>131</v>
      </c>
      <c r="C27" s="52">
        <v>637.55</v>
      </c>
      <c r="D27" s="53">
        <f t="shared" si="0"/>
        <v>768.55</v>
      </c>
      <c r="E27" s="54">
        <f t="shared" si="1"/>
        <v>0.205474080464277</v>
      </c>
    </row>
    <row r="28" spans="1:5">
      <c r="A28" s="51">
        <v>41274</v>
      </c>
      <c r="B28" s="52">
        <v>163</v>
      </c>
      <c r="C28" s="52">
        <v>782.7372</v>
      </c>
      <c r="D28" s="53">
        <f t="shared" si="0"/>
        <v>945.7372</v>
      </c>
      <c r="E28" s="54">
        <f t="shared" si="1"/>
        <v>0.208243584181255</v>
      </c>
    </row>
    <row r="29" spans="1:5">
      <c r="A29" s="51">
        <v>41639</v>
      </c>
      <c r="B29" s="52">
        <v>160</v>
      </c>
      <c r="C29" s="52">
        <v>1007.4357</v>
      </c>
      <c r="D29" s="53">
        <f t="shared" si="0"/>
        <v>1167.4357</v>
      </c>
      <c r="E29" s="54">
        <f t="shared" si="1"/>
        <v>0.158819069048278</v>
      </c>
    </row>
    <row r="30" spans="1:5">
      <c r="A30" s="51">
        <v>42004</v>
      </c>
      <c r="B30" s="52">
        <v>176</v>
      </c>
      <c r="C30" s="52">
        <v>1182.0131</v>
      </c>
      <c r="D30" s="53">
        <f t="shared" si="0"/>
        <v>1358.0131</v>
      </c>
      <c r="E30" s="54">
        <f t="shared" si="1"/>
        <v>0.148898518975805</v>
      </c>
    </row>
    <row r="31" spans="1:5">
      <c r="A31" s="51">
        <v>42369</v>
      </c>
      <c r="B31" s="52">
        <v>171</v>
      </c>
      <c r="C31" s="52">
        <v>1329.3773</v>
      </c>
      <c r="D31" s="53">
        <f t="shared" si="0"/>
        <v>1500.3773</v>
      </c>
      <c r="E31" s="54">
        <f t="shared" si="1"/>
        <v>0.128631653331225</v>
      </c>
    </row>
    <row r="32" spans="1:5">
      <c r="A32" s="51">
        <v>42735</v>
      </c>
      <c r="B32" s="52">
        <v>190</v>
      </c>
      <c r="C32" s="52">
        <v>1696.3288</v>
      </c>
      <c r="D32" s="53">
        <f t="shared" si="0"/>
        <v>1886.3288</v>
      </c>
      <c r="E32" s="54">
        <f t="shared" si="1"/>
        <v>0.112006587402159</v>
      </c>
    </row>
    <row r="33" spans="1:5">
      <c r="A33" s="51">
        <v>43100</v>
      </c>
      <c r="B33" s="52">
        <v>171</v>
      </c>
      <c r="C33" s="52">
        <v>1733.426688</v>
      </c>
      <c r="D33" s="53">
        <f t="shared" si="0"/>
        <v>1904.426688</v>
      </c>
      <c r="E33" s="54">
        <f t="shared" si="1"/>
        <v>0.0986485330956206</v>
      </c>
    </row>
    <row r="34" spans="1:5">
      <c r="A34" s="51">
        <v>43465</v>
      </c>
      <c r="B34" s="52">
        <v>159</v>
      </c>
      <c r="C34" s="52">
        <v>1971.61787</v>
      </c>
      <c r="D34" s="53">
        <f t="shared" si="0"/>
        <v>2130.61787</v>
      </c>
      <c r="E34" s="54">
        <f t="shared" si="1"/>
        <v>0.0806444303530278</v>
      </c>
    </row>
    <row r="35" spans="1:5">
      <c r="A35" s="51">
        <v>43830</v>
      </c>
      <c r="B35" s="52">
        <v>168</v>
      </c>
      <c r="C35" s="52">
        <v>2198.994604</v>
      </c>
      <c r="D35" s="53">
        <f t="shared" si="0"/>
        <v>2366.994604</v>
      </c>
      <c r="E35" s="54">
        <f t="shared" si="1"/>
        <v>0.0763985503622455</v>
      </c>
    </row>
    <row r="36" spans="1:5">
      <c r="A36" s="51">
        <v>44196</v>
      </c>
      <c r="B36" s="52">
        <v>172</v>
      </c>
      <c r="C36" s="52">
        <v>2176.523632</v>
      </c>
      <c r="D36" s="53">
        <f t="shared" si="0"/>
        <v>2348.523632</v>
      </c>
      <c r="E36" s="54">
        <f t="shared" si="1"/>
        <v>0.07902510106998</v>
      </c>
    </row>
    <row r="37" spans="1:5">
      <c r="A37" s="51">
        <v>44561</v>
      </c>
      <c r="B37" s="52">
        <v>180</v>
      </c>
      <c r="C37" s="52">
        <v>2340.436982</v>
      </c>
      <c r="D37" s="53">
        <f t="shared" si="0"/>
        <v>2520.436982</v>
      </c>
      <c r="E37" s="54">
        <f t="shared" si="1"/>
        <v>0.0769087146478871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A12" sqref="A12"/>
    </sheetView>
  </sheetViews>
  <sheetFormatPr defaultColWidth="9" defaultRowHeight="13.5" outlineLevelCol="3"/>
  <cols>
    <col min="2" max="3" width="20.25" customWidth="1"/>
    <col min="4" max="4" width="20.25" style="1" customWidth="1"/>
    <col min="5" max="9" width="20.25" customWidth="1"/>
  </cols>
  <sheetData>
    <row r="1" spans="1:4">
      <c r="A1" s="6" t="s">
        <v>50</v>
      </c>
      <c r="B1" t="s">
        <v>13</v>
      </c>
      <c r="C1" s="21" t="s">
        <v>2</v>
      </c>
      <c r="D1" s="24"/>
    </row>
    <row r="2" spans="1:4">
      <c r="A2" s="6" t="s">
        <v>10</v>
      </c>
      <c r="B2" s="21">
        <v>1002.14</v>
      </c>
      <c r="C2" s="43">
        <f>B2/$B$9</f>
        <v>0.418580367062912</v>
      </c>
      <c r="D2" s="24"/>
    </row>
    <row r="3" spans="1:4">
      <c r="A3" s="6" t="s">
        <v>3</v>
      </c>
      <c r="B3" s="21">
        <v>232.93</v>
      </c>
      <c r="C3" s="43">
        <f t="shared" ref="C3:C9" si="0">B3/$B$9</f>
        <v>0.0972917206178419</v>
      </c>
      <c r="D3" s="24"/>
    </row>
    <row r="4" spans="1:4">
      <c r="A4" s="6" t="s">
        <v>51</v>
      </c>
      <c r="B4" s="21">
        <v>158.31</v>
      </c>
      <c r="C4" s="43">
        <f t="shared" si="0"/>
        <v>0.0661239526510563</v>
      </c>
      <c r="D4" s="24"/>
    </row>
    <row r="5" spans="1:4">
      <c r="A5" s="6" t="s">
        <v>8</v>
      </c>
      <c r="B5" s="21">
        <v>91.75</v>
      </c>
      <c r="C5" s="43">
        <f t="shared" si="0"/>
        <v>0.0383227380186622</v>
      </c>
      <c r="D5" s="24"/>
    </row>
    <row r="6" spans="1:4">
      <c r="A6" s="6" t="s">
        <v>6</v>
      </c>
      <c r="B6" s="21">
        <v>102.81</v>
      </c>
      <c r="C6" s="43">
        <f t="shared" si="0"/>
        <v>0.0429423509067974</v>
      </c>
      <c r="D6" s="24"/>
    </row>
    <row r="7" spans="1:4">
      <c r="A7" s="6" t="s">
        <v>52</v>
      </c>
      <c r="B7" s="21">
        <v>65.62</v>
      </c>
      <c r="C7" s="43">
        <f t="shared" si="0"/>
        <v>0.0274085893055544</v>
      </c>
      <c r="D7" s="24"/>
    </row>
    <row r="8" spans="1:4">
      <c r="A8" s="6" t="s">
        <v>53</v>
      </c>
      <c r="B8" s="21">
        <v>34</v>
      </c>
      <c r="C8" s="43">
        <f t="shared" si="0"/>
        <v>0.0142013416090955</v>
      </c>
      <c r="D8" s="24"/>
    </row>
    <row r="9" spans="1:4">
      <c r="A9" s="6" t="s">
        <v>54</v>
      </c>
      <c r="B9" s="21">
        <v>2394.14</v>
      </c>
      <c r="C9" s="43">
        <f t="shared" si="0"/>
        <v>1</v>
      </c>
      <c r="D9" s="24"/>
    </row>
    <row r="10" spans="1:4">
      <c r="A10" s="6"/>
      <c r="B10" s="21"/>
      <c r="C10" s="21"/>
      <c r="D10" s="24"/>
    </row>
    <row r="11" spans="1:4">
      <c r="A11" s="6" t="s">
        <v>55</v>
      </c>
      <c r="B11" s="21"/>
      <c r="C11" s="21"/>
      <c r="D11" s="24"/>
    </row>
    <row r="12" spans="1:4">
      <c r="A12" s="6" t="s">
        <v>26</v>
      </c>
      <c r="B12" s="21" t="s">
        <v>56</v>
      </c>
      <c r="C12" s="21" t="s">
        <v>57</v>
      </c>
      <c r="D12" s="24" t="s">
        <v>2</v>
      </c>
    </row>
    <row r="13" spans="1:4">
      <c r="A13" s="6">
        <v>36891</v>
      </c>
      <c r="B13" s="21">
        <v>1480.45</v>
      </c>
      <c r="C13" s="21">
        <v>133.1</v>
      </c>
      <c r="D13" s="44">
        <f t="shared" ref="D13:D33" si="1">C13/B13</f>
        <v>0.0899050964233848</v>
      </c>
    </row>
    <row r="14" spans="1:4">
      <c r="A14" s="6">
        <v>37256</v>
      </c>
      <c r="B14" s="21">
        <v>1568.34</v>
      </c>
      <c r="C14" s="21">
        <v>142.5</v>
      </c>
      <c r="D14" s="45">
        <f t="shared" si="1"/>
        <v>0.0908604001683309</v>
      </c>
    </row>
    <row r="15" spans="1:4">
      <c r="A15" s="6">
        <v>37621</v>
      </c>
      <c r="B15" s="21">
        <v>1533.5557</v>
      </c>
      <c r="C15" s="21">
        <v>156.2</v>
      </c>
      <c r="D15" s="45">
        <f t="shared" si="1"/>
        <v>0.101854794058018</v>
      </c>
    </row>
    <row r="16" spans="1:4">
      <c r="A16" s="6">
        <v>37986</v>
      </c>
      <c r="B16" s="21">
        <v>1522.0591</v>
      </c>
      <c r="C16" s="21">
        <v>175.6</v>
      </c>
      <c r="D16" s="45">
        <f t="shared" si="1"/>
        <v>0.115370027353077</v>
      </c>
    </row>
    <row r="17" spans="1:4">
      <c r="A17" s="6">
        <v>38352</v>
      </c>
      <c r="B17" s="21">
        <v>1583.36</v>
      </c>
      <c r="C17" s="21">
        <v>203.5</v>
      </c>
      <c r="D17" s="45">
        <f t="shared" si="1"/>
        <v>0.128524151172191</v>
      </c>
    </row>
    <row r="18" spans="1:4">
      <c r="A18" s="6">
        <v>38717</v>
      </c>
      <c r="B18" s="21">
        <v>1666.9958</v>
      </c>
      <c r="C18" s="21">
        <v>253.4</v>
      </c>
      <c r="D18" s="45">
        <f t="shared" si="1"/>
        <v>0.152009981068939</v>
      </c>
    </row>
    <row r="19" spans="1:4">
      <c r="A19" s="6">
        <v>39082</v>
      </c>
      <c r="B19" s="21">
        <v>1736.2433</v>
      </c>
      <c r="C19" s="21">
        <v>292.5</v>
      </c>
      <c r="D19" s="45">
        <f t="shared" si="1"/>
        <v>0.168467172774691</v>
      </c>
    </row>
    <row r="20" spans="1:4">
      <c r="A20" s="6">
        <v>39447</v>
      </c>
      <c r="B20" s="21">
        <v>1799.7293</v>
      </c>
      <c r="C20" s="21">
        <v>344.1</v>
      </c>
      <c r="D20" s="45">
        <f t="shared" si="1"/>
        <v>0.191195420333491</v>
      </c>
    </row>
    <row r="21" spans="1:4">
      <c r="A21" s="6">
        <v>39813</v>
      </c>
      <c r="B21" s="21">
        <v>1842.2379</v>
      </c>
      <c r="C21" s="21">
        <v>370.9</v>
      </c>
      <c r="D21" s="45">
        <f t="shared" si="1"/>
        <v>0.201331217862796</v>
      </c>
    </row>
    <row r="22" spans="1:4">
      <c r="A22" s="6">
        <v>40178</v>
      </c>
      <c r="B22" s="21">
        <v>1854.99</v>
      </c>
      <c r="C22" s="21">
        <v>425.1764</v>
      </c>
      <c r="D22" s="45">
        <f t="shared" si="1"/>
        <v>0.229206842085402</v>
      </c>
    </row>
    <row r="23" spans="1:4">
      <c r="A23" s="6">
        <v>40543</v>
      </c>
      <c r="B23" s="21">
        <v>1921.811</v>
      </c>
      <c r="C23" s="21">
        <v>457.3</v>
      </c>
      <c r="D23" s="45">
        <f t="shared" si="1"/>
        <v>0.237952639463506</v>
      </c>
    </row>
    <row r="24" spans="1:4">
      <c r="A24" s="6">
        <v>40908</v>
      </c>
      <c r="B24" s="21">
        <v>1959.4469</v>
      </c>
      <c r="C24" s="21">
        <v>517.9</v>
      </c>
      <c r="D24" s="45">
        <f t="shared" si="1"/>
        <v>0.264309280338242</v>
      </c>
    </row>
    <row r="25" spans="1:4">
      <c r="A25" s="6">
        <v>41274</v>
      </c>
      <c r="B25" s="21">
        <v>2021.1884</v>
      </c>
      <c r="C25" s="21">
        <v>605.7562</v>
      </c>
      <c r="D25" s="45">
        <f t="shared" si="1"/>
        <v>0.299702986619159</v>
      </c>
    </row>
    <row r="26" spans="1:4">
      <c r="A26" s="6">
        <v>41639</v>
      </c>
      <c r="B26" s="21">
        <v>2095.2974</v>
      </c>
      <c r="C26" s="21">
        <v>683.8752</v>
      </c>
      <c r="D26" s="45">
        <f t="shared" si="1"/>
        <v>0.326385743618066</v>
      </c>
    </row>
    <row r="27" spans="1:4">
      <c r="A27" s="6">
        <v>42004</v>
      </c>
      <c r="B27" s="21">
        <v>2246.315</v>
      </c>
      <c r="C27" s="21">
        <v>795.8582</v>
      </c>
      <c r="D27" s="45">
        <f t="shared" si="1"/>
        <v>0.354295012053074</v>
      </c>
    </row>
    <row r="28" spans="1:4">
      <c r="A28" s="6">
        <v>42369</v>
      </c>
      <c r="B28" s="21">
        <v>2303.5179</v>
      </c>
      <c r="C28" s="21">
        <v>796.3565</v>
      </c>
      <c r="D28" s="45">
        <f t="shared" si="1"/>
        <v>0.34571318069636</v>
      </c>
    </row>
    <row r="29" spans="1:4">
      <c r="A29" s="6">
        <v>42735</v>
      </c>
      <c r="B29" s="21">
        <v>2322.0322</v>
      </c>
      <c r="C29" s="21">
        <v>843.6274</v>
      </c>
      <c r="D29" s="45">
        <f t="shared" si="1"/>
        <v>0.363314255504295</v>
      </c>
    </row>
    <row r="30" spans="1:4">
      <c r="A30" s="6">
        <v>43100</v>
      </c>
      <c r="B30" s="21">
        <v>2346.3571</v>
      </c>
      <c r="C30" s="21">
        <v>888.9</v>
      </c>
      <c r="D30" s="45">
        <f t="shared" si="1"/>
        <v>0.378842589646734</v>
      </c>
    </row>
    <row r="31" spans="1:4">
      <c r="A31" s="6">
        <v>43465</v>
      </c>
      <c r="B31" s="21">
        <v>2364.99</v>
      </c>
      <c r="C31" s="21">
        <v>902.9</v>
      </c>
      <c r="D31" s="45">
        <f t="shared" si="1"/>
        <v>0.381777512801323</v>
      </c>
    </row>
    <row r="32" spans="1:4">
      <c r="A32" s="6">
        <v>43830</v>
      </c>
      <c r="B32" s="21">
        <v>2361.8864</v>
      </c>
      <c r="C32" s="21">
        <v>978.4</v>
      </c>
      <c r="D32" s="45">
        <f t="shared" si="1"/>
        <v>0.414245155905889</v>
      </c>
    </row>
    <row r="33" spans="1:4">
      <c r="A33" s="6">
        <v>44196</v>
      </c>
      <c r="B33" s="26">
        <v>2394.14</v>
      </c>
      <c r="C33" s="21">
        <v>1002.5</v>
      </c>
      <c r="D33" s="44">
        <f t="shared" si="1"/>
        <v>0.418730734209361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11"/>
  <sheetViews>
    <sheetView workbookViewId="0">
      <selection activeCell="D23" sqref="D23"/>
    </sheetView>
  </sheetViews>
  <sheetFormatPr defaultColWidth="9" defaultRowHeight="13.5"/>
  <cols>
    <col min="2" max="2" width="13.5" customWidth="1"/>
    <col min="3" max="3" width="12.625"/>
    <col min="5" max="13" width="18.125" customWidth="1"/>
  </cols>
  <sheetData>
    <row r="2" spans="1:1">
      <c r="A2" t="s">
        <v>58</v>
      </c>
    </row>
    <row r="3" spans="1:3">
      <c r="A3" t="s">
        <v>0</v>
      </c>
      <c r="B3" t="s">
        <v>59</v>
      </c>
      <c r="C3" t="s">
        <v>2</v>
      </c>
    </row>
    <row r="4" spans="1:3">
      <c r="A4" t="s">
        <v>10</v>
      </c>
      <c r="B4">
        <v>1452.74</v>
      </c>
      <c r="C4" s="1">
        <f>B4/$B$11</f>
        <v>0.585036807938272</v>
      </c>
    </row>
    <row r="5" spans="1:3">
      <c r="A5" t="s">
        <v>8</v>
      </c>
      <c r="B5">
        <v>170.6</v>
      </c>
      <c r="C5" s="1">
        <f t="shared" ref="C5:C11" si="0">B5/$B$11</f>
        <v>0.0687027819391421</v>
      </c>
    </row>
    <row r="6" spans="1:18">
      <c r="A6" t="s">
        <v>52</v>
      </c>
      <c r="B6">
        <v>105.91</v>
      </c>
      <c r="C6" s="1">
        <f t="shared" si="0"/>
        <v>0.0426512991510817</v>
      </c>
      <c r="R6" t="s">
        <v>60</v>
      </c>
    </row>
    <row r="7" spans="1:3">
      <c r="A7" t="s">
        <v>51</v>
      </c>
      <c r="B7">
        <v>89.07</v>
      </c>
      <c r="C7" s="1">
        <f t="shared" si="0"/>
        <v>0.0358696177451312</v>
      </c>
    </row>
    <row r="8" spans="1:3">
      <c r="A8" t="s">
        <v>61</v>
      </c>
      <c r="B8">
        <v>61.89</v>
      </c>
      <c r="C8" s="1">
        <f t="shared" si="0"/>
        <v>0.0249238873048857</v>
      </c>
    </row>
    <row r="9" spans="1:3">
      <c r="A9" t="s">
        <v>6</v>
      </c>
      <c r="B9">
        <v>35.83</v>
      </c>
      <c r="C9" s="1">
        <f t="shared" si="0"/>
        <v>0.0144291950579101</v>
      </c>
    </row>
    <row r="10" spans="1:12">
      <c r="A10" t="s">
        <v>62</v>
      </c>
      <c r="B10">
        <v>46.97</v>
      </c>
      <c r="C10" s="1">
        <f t="shared" si="0"/>
        <v>0.018915414230255</v>
      </c>
      <c r="E10" s="23"/>
      <c r="F10" s="23"/>
      <c r="G10" s="23"/>
      <c r="H10" s="23"/>
      <c r="I10" s="23"/>
      <c r="J10" s="23"/>
      <c r="K10" s="23"/>
      <c r="L10" s="23"/>
    </row>
    <row r="11" spans="1:3">
      <c r="A11" t="s">
        <v>54</v>
      </c>
      <c r="B11">
        <v>2483.16</v>
      </c>
      <c r="C11" s="1">
        <f t="shared" si="0"/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" defaultRowHeight="18.75" outlineLevelCol="3"/>
  <cols>
    <col min="1" max="1" width="7" style="31" customWidth="1"/>
    <col min="2" max="4" width="20.5" style="31" customWidth="1"/>
  </cols>
  <sheetData>
    <row r="1" spans="1:4">
      <c r="A1" s="32" t="s">
        <v>63</v>
      </c>
      <c r="B1" s="32"/>
      <c r="C1" s="32"/>
      <c r="D1" s="32"/>
    </row>
    <row r="2" spans="1:4">
      <c r="A2" s="33" t="s">
        <v>64</v>
      </c>
      <c r="B2" s="33" t="s">
        <v>65</v>
      </c>
      <c r="C2" s="34" t="s">
        <v>66</v>
      </c>
      <c r="D2" s="34" t="s">
        <v>2</v>
      </c>
    </row>
    <row r="3" spans="1:4">
      <c r="A3" s="35">
        <v>1</v>
      </c>
      <c r="B3" s="35" t="s">
        <v>3</v>
      </c>
      <c r="C3" s="36">
        <v>1269372.96</v>
      </c>
      <c r="D3" s="37">
        <f>C3/$C$14</f>
        <v>0.271824483145432</v>
      </c>
    </row>
    <row r="4" spans="1:4">
      <c r="A4" s="38">
        <v>2</v>
      </c>
      <c r="B4" s="38" t="s">
        <v>51</v>
      </c>
      <c r="C4" s="39">
        <v>318042.351</v>
      </c>
      <c r="D4" s="40">
        <f t="shared" ref="D3:D13" si="0">C4/$C$14</f>
        <v>0.0681058289432391</v>
      </c>
    </row>
    <row r="5" spans="1:4">
      <c r="A5" s="35">
        <v>3</v>
      </c>
      <c r="B5" s="35" t="s">
        <v>67</v>
      </c>
      <c r="C5" s="36">
        <v>300895.048</v>
      </c>
      <c r="D5" s="37">
        <f t="shared" si="0"/>
        <v>0.0644338925445678</v>
      </c>
    </row>
    <row r="6" spans="1:4">
      <c r="A6" s="38">
        <v>4</v>
      </c>
      <c r="B6" s="38" t="s">
        <v>5</v>
      </c>
      <c r="C6" s="39">
        <v>209476.032</v>
      </c>
      <c r="D6" s="40">
        <f t="shared" si="0"/>
        <v>0.0448573555007474</v>
      </c>
    </row>
    <row r="7" spans="1:4">
      <c r="A7" s="35">
        <v>5</v>
      </c>
      <c r="B7" s="35" t="s">
        <v>4</v>
      </c>
      <c r="C7" s="36">
        <v>202472.94</v>
      </c>
      <c r="D7" s="37">
        <f t="shared" si="0"/>
        <v>0.0433577080974185</v>
      </c>
    </row>
    <row r="8" spans="1:4">
      <c r="A8" s="38">
        <v>6</v>
      </c>
      <c r="B8" s="38" t="s">
        <v>61</v>
      </c>
      <c r="C8" s="39">
        <v>153613.984</v>
      </c>
      <c r="D8" s="40">
        <f t="shared" si="0"/>
        <v>0.0328950144051522</v>
      </c>
    </row>
    <row r="9" spans="1:4">
      <c r="A9" s="35">
        <v>7</v>
      </c>
      <c r="B9" s="35" t="s">
        <v>68</v>
      </c>
      <c r="C9" s="36">
        <v>101448.705</v>
      </c>
      <c r="D9" s="37">
        <f t="shared" si="0"/>
        <v>0.0217243022116986</v>
      </c>
    </row>
    <row r="10" spans="1:4">
      <c r="A10" s="38">
        <v>8</v>
      </c>
      <c r="B10" s="38" t="s">
        <v>69</v>
      </c>
      <c r="C10" s="39">
        <v>80537.396</v>
      </c>
      <c r="D10" s="40">
        <f t="shared" si="0"/>
        <v>0.0172463387289887</v>
      </c>
    </row>
    <row r="11" spans="1:4">
      <c r="A11" s="35">
        <v>9</v>
      </c>
      <c r="B11" s="35" t="s">
        <v>70</v>
      </c>
      <c r="C11" s="36">
        <v>48113.919</v>
      </c>
      <c r="D11" s="37">
        <f t="shared" si="0"/>
        <v>0.0103031509071031</v>
      </c>
    </row>
    <row r="12" spans="1:4">
      <c r="A12" s="38">
        <v>10</v>
      </c>
      <c r="B12" s="38" t="s">
        <v>71</v>
      </c>
      <c r="C12" s="39">
        <v>26115.086</v>
      </c>
      <c r="D12" s="40">
        <f t="shared" si="0"/>
        <v>0.00559230421471126</v>
      </c>
    </row>
    <row r="13" spans="1:4">
      <c r="A13" s="35">
        <v>11</v>
      </c>
      <c r="B13" s="35" t="s">
        <v>11</v>
      </c>
      <c r="C13" s="36">
        <f>C14-SUM(C3:C12)</f>
        <v>1959737.289</v>
      </c>
      <c r="D13" s="37">
        <f t="shared" si="0"/>
        <v>0.419659621300941</v>
      </c>
    </row>
    <row r="14" spans="1:4">
      <c r="A14" s="41"/>
      <c r="B14" s="41" t="s">
        <v>14</v>
      </c>
      <c r="C14" s="42">
        <v>4669825.71</v>
      </c>
      <c r="D14" s="41"/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" defaultRowHeight="13.5" outlineLevelRow="7" outlineLevelCol="4"/>
  <sheetData>
    <row r="1" spans="1:4">
      <c r="A1" t="s">
        <v>72</v>
      </c>
      <c r="D1" t="s">
        <v>73</v>
      </c>
    </row>
    <row r="2" spans="1:5">
      <c r="A2" t="s">
        <v>74</v>
      </c>
      <c r="B2" t="s">
        <v>2</v>
      </c>
      <c r="D2" t="s">
        <v>74</v>
      </c>
      <c r="E2" t="s">
        <v>2</v>
      </c>
    </row>
    <row r="3" spans="1:5">
      <c r="A3" t="s">
        <v>75</v>
      </c>
      <c r="B3" s="3">
        <v>0.45</v>
      </c>
      <c r="D3" t="s">
        <v>76</v>
      </c>
      <c r="E3" s="3">
        <v>0.48</v>
      </c>
    </row>
    <row r="4" spans="1:5">
      <c r="A4" t="s">
        <v>76</v>
      </c>
      <c r="B4" s="3">
        <v>0.18</v>
      </c>
      <c r="D4" t="s">
        <v>77</v>
      </c>
      <c r="E4" s="3">
        <v>0.21</v>
      </c>
    </row>
    <row r="5" spans="1:5">
      <c r="A5" t="s">
        <v>78</v>
      </c>
      <c r="B5" s="3">
        <v>0.16</v>
      </c>
      <c r="D5" t="s">
        <v>79</v>
      </c>
      <c r="E5" s="3">
        <v>0.1</v>
      </c>
    </row>
    <row r="6" spans="1:5">
      <c r="A6" t="s">
        <v>80</v>
      </c>
      <c r="B6" s="3">
        <v>0.07</v>
      </c>
      <c r="D6" t="s">
        <v>81</v>
      </c>
      <c r="E6" s="3">
        <v>0.1</v>
      </c>
    </row>
    <row r="7" spans="1:5">
      <c r="A7" t="s">
        <v>11</v>
      </c>
      <c r="B7" s="3">
        <v>0.14</v>
      </c>
      <c r="D7" t="s">
        <v>11</v>
      </c>
      <c r="E7" s="3">
        <v>0.11</v>
      </c>
    </row>
    <row r="8" spans="1:5">
      <c r="A8" t="s">
        <v>14</v>
      </c>
      <c r="B8" s="1">
        <f>SUM(B3:B7)</f>
        <v>1</v>
      </c>
      <c r="D8" t="s">
        <v>14</v>
      </c>
      <c r="E8" s="1">
        <f>SUM(E3:E7)</f>
        <v>1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J46" sqref="J46"/>
    </sheetView>
  </sheetViews>
  <sheetFormatPr defaultColWidth="9" defaultRowHeight="12" outlineLevelCol="4"/>
  <cols>
    <col min="1" max="1" width="7.875" style="6" customWidth="1"/>
    <col min="2" max="2" width="19.625" style="21" customWidth="1"/>
    <col min="3" max="3" width="24.125" style="21" customWidth="1"/>
    <col min="4" max="4" width="10.125" style="20"/>
    <col min="5" max="5" width="11.125" style="20"/>
    <col min="6" max="16384" width="9" style="20"/>
  </cols>
  <sheetData>
    <row r="1" s="19" customFormat="1" spans="1:3">
      <c r="A1" s="22" t="s">
        <v>0</v>
      </c>
      <c r="B1" s="23" t="s">
        <v>10</v>
      </c>
      <c r="C1" s="23" t="s">
        <v>10</v>
      </c>
    </row>
    <row r="2" s="19" customFormat="1" spans="1:3">
      <c r="A2" s="22" t="s">
        <v>29</v>
      </c>
      <c r="B2" s="23" t="s">
        <v>82</v>
      </c>
      <c r="C2" s="23" t="s">
        <v>82</v>
      </c>
    </row>
    <row r="3" s="19" customFormat="1" spans="1:3">
      <c r="A3" s="22" t="s">
        <v>31</v>
      </c>
      <c r="B3" s="23" t="s">
        <v>83</v>
      </c>
      <c r="C3" s="23" t="s">
        <v>84</v>
      </c>
    </row>
    <row r="4" s="19" customFormat="1" spans="1:3">
      <c r="A4" s="22" t="s">
        <v>33</v>
      </c>
      <c r="B4" s="23" t="s">
        <v>34</v>
      </c>
      <c r="C4" s="23" t="s">
        <v>34</v>
      </c>
    </row>
    <row r="5" s="19" customFormat="1" spans="1:4">
      <c r="A5" s="22" t="s">
        <v>35</v>
      </c>
      <c r="B5" s="23" t="s">
        <v>36</v>
      </c>
      <c r="C5" s="23" t="s">
        <v>85</v>
      </c>
      <c r="D5" s="19" t="s">
        <v>36</v>
      </c>
    </row>
    <row r="6" s="19" customFormat="1" spans="1:3">
      <c r="A6" s="22" t="s">
        <v>37</v>
      </c>
      <c r="B6" s="23" t="s">
        <v>86</v>
      </c>
      <c r="C6" s="23" t="s">
        <v>87</v>
      </c>
    </row>
    <row r="7" s="19" customFormat="1" spans="1:3">
      <c r="A7" s="22" t="s">
        <v>40</v>
      </c>
      <c r="B7" s="23" t="s">
        <v>88</v>
      </c>
      <c r="C7" s="23" t="s">
        <v>89</v>
      </c>
    </row>
    <row r="8" s="19" customFormat="1" spans="1:3">
      <c r="A8" s="22" t="s">
        <v>43</v>
      </c>
      <c r="B8" s="23" t="s">
        <v>90</v>
      </c>
      <c r="C8" s="23" t="s">
        <v>90</v>
      </c>
    </row>
    <row r="9" s="19" customFormat="1" spans="1:3">
      <c r="A9" s="22" t="s">
        <v>46</v>
      </c>
      <c r="B9" s="65" t="s">
        <v>91</v>
      </c>
      <c r="C9" s="65" t="s">
        <v>91</v>
      </c>
    </row>
    <row r="10" s="20" customFormat="1" spans="1:3">
      <c r="A10" s="6">
        <v>32873</v>
      </c>
      <c r="B10" s="21">
        <v>36.93</v>
      </c>
      <c r="C10" s="21"/>
    </row>
    <row r="11" s="20" customFormat="1" spans="1:3">
      <c r="A11" s="6">
        <v>33238</v>
      </c>
      <c r="B11" s="21">
        <v>41.47</v>
      </c>
      <c r="C11" s="21"/>
    </row>
    <row r="12" s="20" customFormat="1" spans="1:3">
      <c r="A12" s="6">
        <v>33603</v>
      </c>
      <c r="B12" s="21">
        <v>47.53</v>
      </c>
      <c r="C12" s="21"/>
    </row>
    <row r="13" s="20" customFormat="1" spans="1:3">
      <c r="A13" s="6">
        <v>33969</v>
      </c>
      <c r="B13" s="21">
        <v>56.46</v>
      </c>
      <c r="C13" s="21"/>
    </row>
    <row r="14" s="20" customFormat="1" spans="1:3">
      <c r="A14" s="6">
        <v>34334</v>
      </c>
      <c r="B14" s="21">
        <v>63.01</v>
      </c>
      <c r="C14" s="21"/>
    </row>
    <row r="15" s="20" customFormat="1" spans="1:3">
      <c r="A15" s="6">
        <v>34699</v>
      </c>
      <c r="B15" s="21">
        <v>62.26</v>
      </c>
      <c r="C15" s="21"/>
    </row>
    <row r="16" s="20" customFormat="1" spans="1:3">
      <c r="A16" s="6">
        <v>35064</v>
      </c>
      <c r="B16" s="21">
        <v>69.62</v>
      </c>
      <c r="C16" s="21"/>
    </row>
    <row r="17" s="20" customFormat="1" spans="1:3">
      <c r="A17" s="6">
        <v>35430</v>
      </c>
      <c r="B17" s="21">
        <v>67.03</v>
      </c>
      <c r="C17" s="21"/>
    </row>
    <row r="18" s="20" customFormat="1" spans="1:5">
      <c r="A18" s="6">
        <v>35795</v>
      </c>
      <c r="B18" s="21">
        <v>90.34</v>
      </c>
      <c r="C18" s="21">
        <v>46600</v>
      </c>
      <c r="D18" s="20">
        <f t="shared" ref="D18:D41" si="0">C18/10000</f>
        <v>4.66</v>
      </c>
      <c r="E18" s="24">
        <f t="shared" ref="E18:E41" si="1">D18/B18</f>
        <v>0.0515829090104051</v>
      </c>
    </row>
    <row r="19" s="20" customFormat="1" spans="1:5">
      <c r="A19" s="6">
        <v>36160</v>
      </c>
      <c r="B19" s="21">
        <v>123.06</v>
      </c>
      <c r="C19" s="21">
        <v>68100</v>
      </c>
      <c r="D19" s="20">
        <f t="shared" si="0"/>
        <v>6.81</v>
      </c>
      <c r="E19" s="24">
        <f t="shared" si="1"/>
        <v>0.0553388590931253</v>
      </c>
    </row>
    <row r="20" s="20" customFormat="1" spans="1:5">
      <c r="A20" s="6">
        <v>36525</v>
      </c>
      <c r="B20" s="21">
        <v>127.59</v>
      </c>
      <c r="C20" s="21">
        <v>62200</v>
      </c>
      <c r="D20" s="20">
        <f t="shared" si="0"/>
        <v>6.22</v>
      </c>
      <c r="E20" s="24">
        <f t="shared" si="1"/>
        <v>0.0487499020299396</v>
      </c>
    </row>
    <row r="21" s="20" customFormat="1" spans="1:5">
      <c r="A21" s="25">
        <v>36891</v>
      </c>
      <c r="B21" s="26">
        <v>157.65</v>
      </c>
      <c r="C21" s="26">
        <v>103900</v>
      </c>
      <c r="D21" s="27">
        <f t="shared" si="0"/>
        <v>10.39</v>
      </c>
      <c r="E21" s="28">
        <f t="shared" si="1"/>
        <v>0.0659054868379321</v>
      </c>
    </row>
    <row r="22" s="20" customFormat="1" spans="1:5">
      <c r="A22" s="6">
        <v>37256</v>
      </c>
      <c r="B22" s="21">
        <v>185.21</v>
      </c>
      <c r="C22" s="21">
        <v>205100</v>
      </c>
      <c r="D22" s="20">
        <f t="shared" si="0"/>
        <v>20.51</v>
      </c>
      <c r="E22" s="24">
        <f t="shared" si="1"/>
        <v>0.110739160952432</v>
      </c>
    </row>
    <row r="23" s="20" customFormat="1" spans="1:5">
      <c r="A23" s="6">
        <v>37621</v>
      </c>
      <c r="B23" s="21">
        <v>248</v>
      </c>
      <c r="C23" s="21">
        <v>340000</v>
      </c>
      <c r="D23" s="20">
        <f t="shared" si="0"/>
        <v>34</v>
      </c>
      <c r="E23" s="24">
        <f t="shared" si="1"/>
        <v>0.137096774193548</v>
      </c>
    </row>
    <row r="24" s="20" customFormat="1" spans="1:5">
      <c r="A24" s="6">
        <v>37986</v>
      </c>
      <c r="B24" s="21">
        <v>324.69</v>
      </c>
      <c r="C24" s="21">
        <v>529200</v>
      </c>
      <c r="D24" s="20">
        <f t="shared" si="0"/>
        <v>52.92</v>
      </c>
      <c r="E24" s="24">
        <f t="shared" si="1"/>
        <v>0.162986233022267</v>
      </c>
    </row>
    <row r="25" s="20" customFormat="1" spans="1:5">
      <c r="A25" s="6">
        <v>38352</v>
      </c>
      <c r="B25" s="21">
        <v>439.13</v>
      </c>
      <c r="C25" s="21">
        <v>610900</v>
      </c>
      <c r="D25" s="20">
        <f t="shared" si="0"/>
        <v>61.09</v>
      </c>
      <c r="E25" s="24">
        <f t="shared" si="1"/>
        <v>0.139115979322752</v>
      </c>
    </row>
    <row r="26" s="20" customFormat="1" spans="1:5">
      <c r="A26" s="6">
        <v>38717</v>
      </c>
      <c r="B26" s="21">
        <v>489.21</v>
      </c>
      <c r="C26" s="21">
        <v>816200</v>
      </c>
      <c r="D26" s="20">
        <f t="shared" si="0"/>
        <v>81.62</v>
      </c>
      <c r="E26" s="24">
        <f t="shared" si="1"/>
        <v>0.16684041618119</v>
      </c>
    </row>
    <row r="27" s="20" customFormat="1" spans="1:5">
      <c r="A27" s="6">
        <v>39082</v>
      </c>
      <c r="B27" s="21">
        <v>564.25</v>
      </c>
      <c r="C27" s="21">
        <v>838400</v>
      </c>
      <c r="D27" s="20">
        <f t="shared" si="0"/>
        <v>83.84</v>
      </c>
      <c r="E27" s="24">
        <f t="shared" si="1"/>
        <v>0.148586619406292</v>
      </c>
    </row>
    <row r="28" s="20" customFormat="1" spans="1:5">
      <c r="A28" s="6">
        <v>39447</v>
      </c>
      <c r="B28" s="21">
        <v>662.6</v>
      </c>
      <c r="C28" s="21">
        <v>957000</v>
      </c>
      <c r="D28" s="20">
        <f t="shared" si="0"/>
        <v>95.7</v>
      </c>
      <c r="E28" s="24">
        <f t="shared" si="1"/>
        <v>0.144431029278599</v>
      </c>
    </row>
    <row r="29" s="20" customFormat="1" spans="1:5">
      <c r="A29" s="6">
        <v>39813</v>
      </c>
      <c r="B29" s="21">
        <v>784.91</v>
      </c>
      <c r="C29" s="21">
        <v>1132600</v>
      </c>
      <c r="D29" s="20">
        <f t="shared" si="0"/>
        <v>113.26</v>
      </c>
      <c r="E29" s="24">
        <f t="shared" si="1"/>
        <v>0.144296798359048</v>
      </c>
    </row>
    <row r="30" s="20" customFormat="1" spans="1:5">
      <c r="A30" s="6">
        <v>40178</v>
      </c>
      <c r="B30" s="21">
        <v>980.01</v>
      </c>
      <c r="C30" s="21">
        <v>1083354.16</v>
      </c>
      <c r="D30" s="20">
        <f t="shared" si="0"/>
        <v>108.335416</v>
      </c>
      <c r="E30" s="24">
        <f t="shared" si="1"/>
        <v>0.110545214844746</v>
      </c>
    </row>
    <row r="31" s="20" customFormat="1" spans="1:5">
      <c r="A31" s="6">
        <v>40543</v>
      </c>
      <c r="B31" s="21">
        <v>1067.1</v>
      </c>
      <c r="C31" s="21">
        <v>1252354.09</v>
      </c>
      <c r="D31" s="20">
        <f t="shared" si="0"/>
        <v>125.235409</v>
      </c>
      <c r="E31" s="24">
        <f t="shared" si="1"/>
        <v>0.11736051822697</v>
      </c>
    </row>
    <row r="32" s="20" customFormat="1" spans="1:5">
      <c r="A32" s="6">
        <v>40908</v>
      </c>
      <c r="B32" s="21">
        <v>1110.6</v>
      </c>
      <c r="C32" s="21">
        <v>1379757.96</v>
      </c>
      <c r="D32" s="20">
        <f t="shared" si="0"/>
        <v>137.975796</v>
      </c>
      <c r="E32" s="24">
        <f t="shared" si="1"/>
        <v>0.124235364667747</v>
      </c>
    </row>
    <row r="33" s="20" customFormat="1" spans="1:5">
      <c r="A33" s="6">
        <v>41274</v>
      </c>
      <c r="B33" s="21">
        <v>1168</v>
      </c>
      <c r="C33" s="21">
        <v>1025250.35</v>
      </c>
      <c r="D33" s="20">
        <f t="shared" si="0"/>
        <v>102.525035</v>
      </c>
      <c r="E33" s="24">
        <f t="shared" si="1"/>
        <v>0.087778283390411</v>
      </c>
    </row>
    <row r="34" s="20" customFormat="1" spans="1:5">
      <c r="A34" s="6">
        <v>41639</v>
      </c>
      <c r="B34" s="21">
        <v>1498.7033</v>
      </c>
      <c r="C34" s="21">
        <v>1549970.94</v>
      </c>
      <c r="D34" s="20">
        <f t="shared" si="0"/>
        <v>154.997094</v>
      </c>
      <c r="E34" s="24">
        <f t="shared" si="1"/>
        <v>0.103420799834097</v>
      </c>
    </row>
    <row r="35" s="20" customFormat="1" spans="1:5">
      <c r="A35" s="6">
        <v>42004</v>
      </c>
      <c r="B35" s="21">
        <v>1783.7</v>
      </c>
      <c r="C35" s="21">
        <v>1860566.26</v>
      </c>
      <c r="D35" s="20">
        <f t="shared" si="0"/>
        <v>186.056626</v>
      </c>
      <c r="E35" s="24">
        <f t="shared" si="1"/>
        <v>0.104309371531087</v>
      </c>
    </row>
    <row r="36" s="20" customFormat="1" spans="1:5">
      <c r="A36" s="6">
        <v>42369</v>
      </c>
      <c r="B36" s="21">
        <v>1913.7</v>
      </c>
      <c r="C36" s="21">
        <v>1819800</v>
      </c>
      <c r="D36" s="20">
        <f t="shared" si="0"/>
        <v>181.98</v>
      </c>
      <c r="E36" s="24">
        <f t="shared" si="1"/>
        <v>0.0950932748079636</v>
      </c>
    </row>
    <row r="37" s="20" customFormat="1" spans="1:5">
      <c r="A37" s="6">
        <v>42735</v>
      </c>
      <c r="B37" s="21">
        <v>2095.9874</v>
      </c>
      <c r="C37" s="21">
        <v>2101342.3</v>
      </c>
      <c r="D37" s="20">
        <f t="shared" si="0"/>
        <v>210.13423</v>
      </c>
      <c r="E37" s="24">
        <f t="shared" si="1"/>
        <v>0.100255483406055</v>
      </c>
    </row>
    <row r="38" s="20" customFormat="1" spans="1:5">
      <c r="A38" s="6">
        <v>43100</v>
      </c>
      <c r="B38" s="21">
        <v>1861.7</v>
      </c>
      <c r="C38" s="21">
        <v>2250891</v>
      </c>
      <c r="D38" s="20">
        <f t="shared" si="0"/>
        <v>225.0891</v>
      </c>
      <c r="E38" s="24">
        <f t="shared" si="1"/>
        <v>0.120905140463018</v>
      </c>
    </row>
    <row r="39" s="20" customFormat="1" spans="1:5">
      <c r="A39" s="6">
        <v>43465</v>
      </c>
      <c r="B39" s="21">
        <v>1715.5</v>
      </c>
      <c r="C39" s="21">
        <v>2438512.5</v>
      </c>
      <c r="D39" s="20">
        <f t="shared" si="0"/>
        <v>243.85125</v>
      </c>
      <c r="E39" s="24">
        <f t="shared" si="1"/>
        <v>0.142145875837948</v>
      </c>
    </row>
    <row r="40" s="20" customFormat="1" spans="1:5">
      <c r="A40" s="6">
        <v>43830</v>
      </c>
      <c r="B40" s="21">
        <v>2017.2</v>
      </c>
      <c r="C40" s="21">
        <v>2541989.1</v>
      </c>
      <c r="D40" s="20">
        <f t="shared" si="0"/>
        <v>254.19891</v>
      </c>
      <c r="E40" s="24">
        <f t="shared" si="1"/>
        <v>0.126015719809637</v>
      </c>
    </row>
    <row r="41" s="20" customFormat="1" spans="1:5">
      <c r="A41" s="25">
        <v>44196</v>
      </c>
      <c r="B41" s="26">
        <v>2045.5</v>
      </c>
      <c r="C41" s="26">
        <v>2620625.1</v>
      </c>
      <c r="D41" s="27">
        <f t="shared" si="0"/>
        <v>262.06251</v>
      </c>
      <c r="E41" s="28">
        <f t="shared" si="1"/>
        <v>0.128116602297727</v>
      </c>
    </row>
    <row r="42" s="20" customFormat="1" spans="1:3">
      <c r="A42" s="6"/>
      <c r="B42" s="21"/>
      <c r="C42" s="21"/>
    </row>
    <row r="43" s="20" customFormat="1" spans="1:3">
      <c r="A43" s="29" t="s">
        <v>28</v>
      </c>
      <c r="B43" s="21"/>
      <c r="C43" s="21"/>
    </row>
    <row r="45" spans="2:3">
      <c r="B45" s="30" t="s">
        <v>92</v>
      </c>
      <c r="C45" s="26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铜矿储量</vt:lpstr>
      <vt:lpstr>铜矿产量</vt:lpstr>
      <vt:lpstr>铜矿进口</vt:lpstr>
      <vt:lpstr>国产铜矿占比</vt:lpstr>
      <vt:lpstr>精炼铜产量</vt:lpstr>
      <vt:lpstr>精炼铜消费量</vt:lpstr>
      <vt:lpstr>精炼铜进口来源国</vt:lpstr>
      <vt:lpstr>铜消费行业占比</vt:lpstr>
      <vt:lpstr>广东铜材产量占比图</vt:lpstr>
      <vt:lpstr>铝土矿储量</vt:lpstr>
      <vt:lpstr>铝土矿进口</vt:lpstr>
      <vt:lpstr>电解铝产量</vt:lpstr>
      <vt:lpstr>电解铝成本</vt:lpstr>
      <vt:lpstr>铝消费行业占比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CrystaLeeZx</cp:lastModifiedBy>
  <dcterms:created xsi:type="dcterms:W3CDTF">2021-10-26T07:29:00Z</dcterms:created>
  <dcterms:modified xsi:type="dcterms:W3CDTF">2022-02-19T07:14:02Z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321EF24ED7AE4797811698527AF4A197</vt:lpwstr>
  </property>
</Properties>
</file>