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2020" sheetId="1" r:id="rId1"/>
    <sheet name="2021.1-11" sheetId="2" r:id="rId2"/>
  </sheets>
  <calcPr calcId="144525"/>
</workbook>
</file>

<file path=xl/sharedStrings.xml><?xml version="1.0" encoding="utf-8"?>
<sst xmlns="http://schemas.openxmlformats.org/spreadsheetml/2006/main" count="59" uniqueCount="34">
  <si>
    <t>指标名称</t>
  </si>
  <si>
    <t>进口数量:玉米:当月值:年度</t>
  </si>
  <si>
    <t>进口数量:玉米:美国:当月值:年度</t>
  </si>
  <si>
    <t>进口数量:玉米:美国:当月值:年度:/进口数量:玉米:当月值:年度</t>
  </si>
  <si>
    <t>进口数量:玉米:缅甸:当月值:年度</t>
  </si>
  <si>
    <t>进口数量:玉米:缅甸:当月值:年度:/进口数量:玉米:当月值:年度</t>
  </si>
  <si>
    <t>进口数量:玉米:乌克兰:当月值:年度</t>
  </si>
  <si>
    <t>进口数量:玉米:乌克兰:当月值:年度:/进口数量:玉米:当月值:年度</t>
  </si>
  <si>
    <t>进口数量:玉米:俄罗斯:当月值:年度</t>
  </si>
  <si>
    <t>进口数量:玉米:俄罗斯:当月值:年度:/进口数量:玉米:当月值:年度</t>
  </si>
  <si>
    <t>进口数量:玉米:老挝:当月值:年度</t>
  </si>
  <si>
    <t>进口数量:玉米:老挝:当月值:年度:/进口数量:玉米:当月值:年度</t>
  </si>
  <si>
    <t>频率</t>
  </si>
  <si>
    <t>年</t>
  </si>
  <si>
    <t>万吨</t>
  </si>
  <si>
    <t>数据来源：Wind</t>
  </si>
  <si>
    <t>2020玉米进口国进口量及占比</t>
  </si>
  <si>
    <t>国家</t>
  </si>
  <si>
    <t>进口量（万吨）</t>
  </si>
  <si>
    <t>占比</t>
  </si>
  <si>
    <t>乌克兰</t>
  </si>
  <si>
    <t>美国</t>
  </si>
  <si>
    <t>其他国家</t>
  </si>
  <si>
    <t>2021年1-11月玉米进口国进口量及占比</t>
  </si>
  <si>
    <t>描述</t>
  </si>
  <si>
    <t>进口数量:玉米:当月值</t>
  </si>
  <si>
    <t>进口数量:玉米:美国:当月值</t>
  </si>
  <si>
    <t>进口数量:玉米:缅甸:当月值</t>
  </si>
  <si>
    <t>进口数量:玉米:乌克兰:当月值</t>
  </si>
  <si>
    <t>进口数量:玉米:俄罗斯:当月值</t>
  </si>
  <si>
    <t>进口数量:玉米:老挝:当月值</t>
  </si>
  <si>
    <t>吨</t>
  </si>
  <si>
    <t>千克</t>
  </si>
  <si>
    <t>2021.1-11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</si>
</sst>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177" formatCode="yyyy/m/d;@"/>
    <numFmt numFmtId="178" formatCode="###,###,###,##0.0000"/>
    <numFmt numFmtId="179" formatCode="yyyy;@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1" borderId="1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4" fillId="6" borderId="7" applyNumberFormat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9" fontId="1" fillId="0" borderId="0" xfId="11">
      <alignment vertical="center"/>
    </xf>
    <xf numFmtId="177" fontId="1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9" fontId="1" fillId="3" borderId="0" xfId="11" applyFill="1">
      <alignment vertical="center"/>
    </xf>
    <xf numFmtId="9" fontId="1" fillId="4" borderId="0" xfId="11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9" fontId="0" fillId="0" borderId="0" xfId="11" applyAlignment="1">
      <alignment vertical="top"/>
    </xf>
    <xf numFmtId="178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9" fontId="0" fillId="0" borderId="0" xfId="11" applyBorder="1" applyAlignment="1">
      <alignment horizontal="center" vertical="center" wrapText="1"/>
    </xf>
    <xf numFmtId="49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/>
    </xf>
    <xf numFmtId="9" fontId="0" fillId="0" borderId="0" xfId="11" applyBorder="1" applyAlignment="1">
      <alignment vertical="top"/>
    </xf>
    <xf numFmtId="179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 wrapText="1"/>
    </xf>
    <xf numFmtId="9" fontId="0" fillId="0" borderId="0" xfId="11" applyBorder="1" applyAlignment="1">
      <alignment vertical="top" wrapText="1"/>
    </xf>
    <xf numFmtId="49" fontId="0" fillId="3" borderId="0" xfId="0" applyNumberFormat="1" applyFill="1" applyAlignment="1">
      <alignment vertical="top"/>
    </xf>
    <xf numFmtId="176" fontId="0" fillId="3" borderId="0" xfId="0" applyNumberFormat="1" applyFill="1" applyAlignment="1">
      <alignment vertical="top"/>
    </xf>
    <xf numFmtId="9" fontId="0" fillId="3" borderId="0" xfId="11" applyFill="1" applyAlignment="1">
      <alignment vertical="top"/>
    </xf>
    <xf numFmtId="49" fontId="2" fillId="0" borderId="0" xfId="0" applyNumberFormat="1" applyFont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176" fontId="3" fillId="5" borderId="2" xfId="0" applyNumberFormat="1" applyFont="1" applyFill="1" applyBorder="1" applyAlignment="1">
      <alignment vertical="top"/>
    </xf>
    <xf numFmtId="176" fontId="3" fillId="5" borderId="3" xfId="0" applyNumberFormat="1" applyFont="1" applyFill="1" applyBorder="1" applyAlignment="1">
      <alignment vertical="top"/>
    </xf>
    <xf numFmtId="49" fontId="1" fillId="0" borderId="4" xfId="0" applyNumberFormat="1" applyFont="1" applyFill="1" applyBorder="1" applyAlignment="1">
      <alignment vertical="top"/>
    </xf>
    <xf numFmtId="176" fontId="1" fillId="0" borderId="5" xfId="0" applyNumberFormat="1" applyFont="1" applyFill="1" applyBorder="1" applyAlignment="1">
      <alignment vertical="top"/>
    </xf>
    <xf numFmtId="176" fontId="1" fillId="0" borderId="6" xfId="0" applyNumberFormat="1" applyFont="1" applyFill="1" applyBorder="1" applyAlignment="1">
      <alignment vertical="top"/>
    </xf>
    <xf numFmtId="9" fontId="1" fillId="0" borderId="6" xfId="1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workbookViewId="0">
      <selection activeCell="F33" sqref="F33"/>
    </sheetView>
  </sheetViews>
  <sheetFormatPr defaultColWidth="9" defaultRowHeight="13.5"/>
  <cols>
    <col min="1" max="1" width="9" style="13"/>
    <col min="2" max="3" width="14.375" style="14" customWidth="1"/>
    <col min="4" max="4" width="14.375" style="15" customWidth="1"/>
    <col min="5" max="5" width="14.375" style="14" customWidth="1"/>
    <col min="6" max="6" width="14.375" style="15" customWidth="1"/>
    <col min="7" max="7" width="14.375" style="14" customWidth="1"/>
    <col min="8" max="8" width="14.375" style="15" customWidth="1"/>
    <col min="9" max="9" width="14.375" style="14" customWidth="1"/>
    <col min="10" max="10" width="14.375" style="15" customWidth="1"/>
    <col min="11" max="11" width="14.375" style="14" customWidth="1"/>
    <col min="12" max="12" width="14.375" style="15" customWidth="1"/>
  </cols>
  <sheetData>
    <row r="1" ht="67.5" spans="1:12">
      <c r="A1" s="16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8" t="s">
        <v>5</v>
      </c>
      <c r="G1" s="17" t="s">
        <v>6</v>
      </c>
      <c r="H1" s="18" t="s">
        <v>7</v>
      </c>
      <c r="I1" s="17" t="s">
        <v>8</v>
      </c>
      <c r="J1" s="18" t="s">
        <v>9</v>
      </c>
      <c r="K1" s="17" t="s">
        <v>10</v>
      </c>
      <c r="L1" s="18" t="s">
        <v>11</v>
      </c>
    </row>
    <row r="2" spans="1:12">
      <c r="A2" s="19" t="s">
        <v>12</v>
      </c>
      <c r="B2" s="20" t="s">
        <v>13</v>
      </c>
      <c r="C2" s="20" t="s">
        <v>13</v>
      </c>
      <c r="D2" s="21" t="s">
        <v>13</v>
      </c>
      <c r="E2" s="20" t="s">
        <v>13</v>
      </c>
      <c r="F2" s="21" t="s">
        <v>13</v>
      </c>
      <c r="G2" s="20" t="s">
        <v>13</v>
      </c>
      <c r="H2" s="21" t="s">
        <v>13</v>
      </c>
      <c r="I2" s="20" t="s">
        <v>13</v>
      </c>
      <c r="J2" s="21" t="s">
        <v>13</v>
      </c>
      <c r="K2" s="20" t="s">
        <v>13</v>
      </c>
      <c r="L2" s="21" t="s">
        <v>13</v>
      </c>
    </row>
    <row r="3" spans="1:12">
      <c r="A3" s="22">
        <v>35064</v>
      </c>
      <c r="B3" s="23">
        <v>5180000</v>
      </c>
      <c r="C3" s="20"/>
      <c r="D3" s="21"/>
      <c r="E3" s="20"/>
      <c r="F3" s="21"/>
      <c r="G3" s="20"/>
      <c r="H3" s="21"/>
      <c r="I3" s="20"/>
      <c r="J3" s="21"/>
      <c r="K3" s="20"/>
      <c r="L3" s="21"/>
    </row>
    <row r="4" spans="1:12">
      <c r="A4" s="22">
        <v>35430</v>
      </c>
      <c r="B4" s="23">
        <v>440000</v>
      </c>
      <c r="C4" s="20"/>
      <c r="D4" s="21"/>
      <c r="E4" s="20"/>
      <c r="F4" s="21"/>
      <c r="G4" s="20"/>
      <c r="H4" s="21"/>
      <c r="I4" s="20"/>
      <c r="J4" s="21"/>
      <c r="K4" s="20"/>
      <c r="L4" s="21"/>
    </row>
    <row r="5" spans="1:12">
      <c r="A5" s="22">
        <v>35795</v>
      </c>
      <c r="B5" s="23">
        <v>0</v>
      </c>
      <c r="C5" s="20"/>
      <c r="D5" s="21"/>
      <c r="E5" s="20"/>
      <c r="F5" s="21"/>
      <c r="G5" s="20"/>
      <c r="H5" s="21"/>
      <c r="I5" s="20"/>
      <c r="J5" s="21"/>
      <c r="K5" s="20"/>
      <c r="L5" s="21"/>
    </row>
    <row r="6" spans="1:12">
      <c r="A6" s="22">
        <v>36160</v>
      </c>
      <c r="B6" s="23">
        <v>250000</v>
      </c>
      <c r="C6" s="20"/>
      <c r="D6" s="21"/>
      <c r="E6" s="20"/>
      <c r="F6" s="21"/>
      <c r="G6" s="20"/>
      <c r="H6" s="21"/>
      <c r="I6" s="20"/>
      <c r="J6" s="21"/>
      <c r="K6" s="20"/>
      <c r="L6" s="21"/>
    </row>
    <row r="7" spans="1:12">
      <c r="A7" s="22">
        <v>37621</v>
      </c>
      <c r="B7" s="23">
        <v>0</v>
      </c>
      <c r="C7" s="20"/>
      <c r="D7" s="21"/>
      <c r="E7" s="20"/>
      <c r="F7" s="21"/>
      <c r="G7" s="20"/>
      <c r="H7" s="21"/>
      <c r="I7" s="20"/>
      <c r="J7" s="21"/>
      <c r="K7" s="20"/>
      <c r="L7" s="21"/>
    </row>
    <row r="8" spans="1:12">
      <c r="A8" s="22">
        <v>37986</v>
      </c>
      <c r="B8" s="23">
        <v>0</v>
      </c>
      <c r="C8" s="20"/>
      <c r="D8" s="21"/>
      <c r="E8" s="20"/>
      <c r="F8" s="21"/>
      <c r="G8" s="20"/>
      <c r="H8" s="21"/>
      <c r="I8" s="20"/>
      <c r="J8" s="21"/>
      <c r="K8" s="20"/>
      <c r="L8" s="21"/>
    </row>
    <row r="9" spans="1:12">
      <c r="A9" s="22">
        <v>38352</v>
      </c>
      <c r="B9" s="23">
        <v>0</v>
      </c>
      <c r="C9" s="20"/>
      <c r="D9" s="21"/>
      <c r="E9" s="20"/>
      <c r="F9" s="21"/>
      <c r="G9" s="20"/>
      <c r="H9" s="21"/>
      <c r="I9" s="20"/>
      <c r="J9" s="21"/>
      <c r="K9" s="20"/>
      <c r="L9" s="21"/>
    </row>
    <row r="10" spans="1:12">
      <c r="A10" s="22">
        <v>38717</v>
      </c>
      <c r="B10" s="23">
        <v>0</v>
      </c>
      <c r="C10" s="20"/>
      <c r="D10" s="21"/>
      <c r="E10" s="20"/>
      <c r="F10" s="21"/>
      <c r="G10" s="20"/>
      <c r="H10" s="21"/>
      <c r="I10" s="20"/>
      <c r="J10" s="21"/>
      <c r="K10" s="20"/>
      <c r="L10" s="21"/>
    </row>
    <row r="11" spans="1:12">
      <c r="A11" s="22">
        <v>39082</v>
      </c>
      <c r="B11" s="23">
        <v>50000</v>
      </c>
      <c r="C11" s="20"/>
      <c r="D11" s="21"/>
      <c r="E11" s="20"/>
      <c r="F11" s="21"/>
      <c r="G11" s="20"/>
      <c r="H11" s="21"/>
      <c r="I11" s="20"/>
      <c r="J11" s="21"/>
      <c r="K11" s="20"/>
      <c r="L11" s="21"/>
    </row>
    <row r="12" spans="1:12">
      <c r="A12" s="22">
        <v>39447</v>
      </c>
      <c r="B12" s="23">
        <v>35428</v>
      </c>
      <c r="C12" s="20"/>
      <c r="D12" s="21"/>
      <c r="E12" s="20"/>
      <c r="F12" s="21"/>
      <c r="G12" s="20"/>
      <c r="H12" s="21"/>
      <c r="I12" s="20"/>
      <c r="J12" s="21"/>
      <c r="K12" s="20"/>
      <c r="L12" s="21"/>
    </row>
    <row r="13" spans="1:12">
      <c r="A13" s="22">
        <v>39813</v>
      </c>
      <c r="B13" s="23">
        <v>50025</v>
      </c>
      <c r="C13" s="20"/>
      <c r="D13" s="21"/>
      <c r="E13" s="20"/>
      <c r="F13" s="21"/>
      <c r="G13" s="20"/>
      <c r="H13" s="21"/>
      <c r="I13" s="20"/>
      <c r="J13" s="21"/>
      <c r="K13" s="20"/>
      <c r="L13" s="21"/>
    </row>
    <row r="14" spans="1:12">
      <c r="A14" s="22">
        <v>40178</v>
      </c>
      <c r="B14" s="23">
        <v>84480</v>
      </c>
      <c r="C14" s="20"/>
      <c r="D14" s="21"/>
      <c r="E14" s="20"/>
      <c r="F14" s="21"/>
      <c r="G14" s="20"/>
      <c r="H14" s="21"/>
      <c r="I14" s="20"/>
      <c r="J14" s="21"/>
      <c r="K14" s="20"/>
      <c r="L14" s="21"/>
    </row>
    <row r="15" spans="1:12">
      <c r="A15" s="22">
        <v>40543</v>
      </c>
      <c r="B15" s="23">
        <v>1573201</v>
      </c>
      <c r="C15" s="20"/>
      <c r="D15" s="21"/>
      <c r="E15" s="20"/>
      <c r="F15" s="21"/>
      <c r="G15" s="20"/>
      <c r="H15" s="21"/>
      <c r="I15" s="20"/>
      <c r="J15" s="21"/>
      <c r="K15" s="20"/>
      <c r="L15" s="21"/>
    </row>
    <row r="16" spans="1:12">
      <c r="A16" s="22">
        <v>40908</v>
      </c>
      <c r="B16" s="23">
        <v>1753594</v>
      </c>
      <c r="C16" s="23">
        <v>1685567.977</v>
      </c>
      <c r="D16" s="24">
        <v>0.961207655249733</v>
      </c>
      <c r="E16" s="23">
        <v>28402.89</v>
      </c>
      <c r="F16" s="24">
        <v>0.0161969589312007</v>
      </c>
      <c r="G16" s="20"/>
      <c r="H16" s="21"/>
      <c r="I16" s="20"/>
      <c r="J16" s="21"/>
      <c r="K16" s="23">
        <v>35167.579</v>
      </c>
      <c r="L16" s="24">
        <v>0.0200545730653732</v>
      </c>
    </row>
    <row r="17" spans="1:12">
      <c r="A17" s="22">
        <v>41274</v>
      </c>
      <c r="B17" s="23">
        <v>5207375</v>
      </c>
      <c r="C17" s="23">
        <v>5113301.698</v>
      </c>
      <c r="D17" s="24">
        <v>0.981934601982765</v>
      </c>
      <c r="E17" s="23">
        <v>18488.171</v>
      </c>
      <c r="F17" s="24">
        <v>0.00355038210230682</v>
      </c>
      <c r="G17" s="20"/>
      <c r="H17" s="21"/>
      <c r="I17" s="23">
        <v>4269.42</v>
      </c>
      <c r="J17" s="24">
        <v>0.0008198794978276</v>
      </c>
      <c r="K17" s="23">
        <v>52070.227</v>
      </c>
      <c r="L17" s="24">
        <v>0.00999932345951655</v>
      </c>
    </row>
    <row r="18" spans="1:12">
      <c r="A18" s="22">
        <v>41639</v>
      </c>
      <c r="B18" s="23">
        <v>3265614</v>
      </c>
      <c r="C18" s="23">
        <v>2967394.056</v>
      </c>
      <c r="D18" s="24">
        <v>0.908678752602114</v>
      </c>
      <c r="E18" s="23">
        <v>26104.5</v>
      </c>
      <c r="F18" s="24">
        <v>0.00799374941435209</v>
      </c>
      <c r="G18" s="23">
        <v>108949.052</v>
      </c>
      <c r="H18" s="24">
        <v>0.0333625015081391</v>
      </c>
      <c r="I18" s="23">
        <v>4952.216</v>
      </c>
      <c r="J18" s="24">
        <v>0.0015164731655364</v>
      </c>
      <c r="K18" s="23">
        <v>81829.001</v>
      </c>
      <c r="L18" s="24">
        <v>0.0250577689218628</v>
      </c>
    </row>
    <row r="19" spans="1:12">
      <c r="A19" s="22">
        <v>42004</v>
      </c>
      <c r="B19" s="23">
        <v>2600449.495</v>
      </c>
      <c r="C19" s="23">
        <v>1027068.672</v>
      </c>
      <c r="D19" s="24">
        <v>0.394958130882677</v>
      </c>
      <c r="E19" s="23">
        <v>42177.398</v>
      </c>
      <c r="F19" s="24">
        <v>0.0162192721224144</v>
      </c>
      <c r="G19" s="23">
        <v>964296.002</v>
      </c>
      <c r="H19" s="24">
        <v>0.3708189695105</v>
      </c>
      <c r="I19" s="23">
        <v>25832.986</v>
      </c>
      <c r="J19" s="24">
        <v>0.00993404642146299</v>
      </c>
      <c r="K19" s="23">
        <v>110046.36</v>
      </c>
      <c r="L19" s="24">
        <v>0.0423182069913648</v>
      </c>
    </row>
    <row r="20" spans="1:12">
      <c r="A20" s="22">
        <v>42369</v>
      </c>
      <c r="B20" s="23">
        <v>4731362.895</v>
      </c>
      <c r="C20" s="23">
        <v>461789.071</v>
      </c>
      <c r="D20" s="24">
        <v>0.0976017019299045</v>
      </c>
      <c r="E20" s="23">
        <v>48282.58</v>
      </c>
      <c r="F20" s="24">
        <v>0.0102047932216368</v>
      </c>
      <c r="G20" s="23">
        <v>3850839.948</v>
      </c>
      <c r="H20" s="24">
        <v>0.813896552316771</v>
      </c>
      <c r="I20" s="23">
        <v>82504.872</v>
      </c>
      <c r="J20" s="24">
        <v>0.0174378659661024</v>
      </c>
      <c r="K20" s="23">
        <v>124769.9</v>
      </c>
      <c r="L20" s="24">
        <v>0.026370815929561</v>
      </c>
    </row>
    <row r="21" spans="1:12">
      <c r="A21" s="22">
        <v>42735</v>
      </c>
      <c r="B21" s="23">
        <v>3180000</v>
      </c>
      <c r="C21" s="23">
        <v>223031.701</v>
      </c>
      <c r="D21" s="24">
        <v>0.0701357550314466</v>
      </c>
      <c r="E21" s="23">
        <v>77416.847</v>
      </c>
      <c r="F21" s="24">
        <v>0.0243449204402516</v>
      </c>
      <c r="G21" s="23">
        <v>2660323.371</v>
      </c>
      <c r="H21" s="24">
        <v>0.836579676415094</v>
      </c>
      <c r="I21" s="23">
        <v>65292.081</v>
      </c>
      <c r="J21" s="24">
        <v>0.0205321009433962</v>
      </c>
      <c r="K21" s="23">
        <v>138905.965</v>
      </c>
      <c r="L21" s="24">
        <v>0.0436811210691824</v>
      </c>
    </row>
    <row r="22" spans="1:12">
      <c r="A22" s="22">
        <v>43100</v>
      </c>
      <c r="B22" s="23">
        <v>2810000</v>
      </c>
      <c r="C22" s="23">
        <v>756634.892</v>
      </c>
      <c r="D22" s="24">
        <v>0.269265086120996</v>
      </c>
      <c r="E22" s="23">
        <v>93051.003</v>
      </c>
      <c r="F22" s="24">
        <v>0.0331142359430605</v>
      </c>
      <c r="G22" s="23">
        <v>1821813.603</v>
      </c>
      <c r="H22" s="24">
        <v>0.648332243060498</v>
      </c>
      <c r="I22" s="23">
        <v>2225.596</v>
      </c>
      <c r="J22" s="24">
        <v>0.000792027046263345</v>
      </c>
      <c r="K22" s="23">
        <v>150553.4</v>
      </c>
      <c r="L22" s="24">
        <v>0.0535777224199288</v>
      </c>
    </row>
    <row r="23" spans="1:12">
      <c r="A23" s="22">
        <v>43465</v>
      </c>
      <c r="B23" s="23">
        <v>3530000</v>
      </c>
      <c r="C23" s="23">
        <v>312297.643</v>
      </c>
      <c r="D23" s="24">
        <v>0.0884695872521247</v>
      </c>
      <c r="E23" s="23">
        <v>100514</v>
      </c>
      <c r="F23" s="24">
        <v>0.0284742209631728</v>
      </c>
      <c r="G23" s="23">
        <v>2929855.501</v>
      </c>
      <c r="H23" s="24">
        <v>0.829987394050992</v>
      </c>
      <c r="I23" s="23">
        <v>38737.015</v>
      </c>
      <c r="J23" s="24">
        <v>0.0109736586402266</v>
      </c>
      <c r="K23" s="23">
        <v>139258.8</v>
      </c>
      <c r="L23" s="24">
        <v>0.0394500849858357</v>
      </c>
    </row>
    <row r="24" spans="1:12">
      <c r="A24" s="22">
        <v>43830</v>
      </c>
      <c r="B24" s="23">
        <v>4800000</v>
      </c>
      <c r="C24" s="23">
        <v>317651.412</v>
      </c>
      <c r="D24" s="24">
        <v>0.0661773775</v>
      </c>
      <c r="E24" s="23">
        <v>116402.768</v>
      </c>
      <c r="F24" s="24">
        <v>0.0242505766666667</v>
      </c>
      <c r="G24" s="23">
        <v>4137438.148</v>
      </c>
      <c r="H24" s="24">
        <v>0.861966280833333</v>
      </c>
      <c r="I24" s="23">
        <v>69522.94</v>
      </c>
      <c r="J24" s="24">
        <v>0.0144839458333333</v>
      </c>
      <c r="K24" s="23">
        <v>141664.5</v>
      </c>
      <c r="L24" s="24">
        <v>0.0295134375</v>
      </c>
    </row>
    <row r="25" spans="1:12">
      <c r="A25" s="22">
        <v>44196</v>
      </c>
      <c r="B25" s="23">
        <v>11290000</v>
      </c>
      <c r="C25" s="23">
        <v>4341945.475</v>
      </c>
      <c r="D25" s="24">
        <v>0.384583301594331</v>
      </c>
      <c r="E25" s="23">
        <v>121149.8</v>
      </c>
      <c r="F25" s="24">
        <v>0.01073071744907</v>
      </c>
      <c r="G25" s="23">
        <v>6297615.982</v>
      </c>
      <c r="H25" s="24">
        <v>0.557804781399469</v>
      </c>
      <c r="I25" s="23">
        <v>137683.895</v>
      </c>
      <c r="J25" s="24">
        <v>0.0121952077059345</v>
      </c>
      <c r="K25" s="23">
        <v>132624.8</v>
      </c>
      <c r="L25" s="24">
        <v>0.0117471036315323</v>
      </c>
    </row>
    <row r="26" s="12" customFormat="1" spans="1:12">
      <c r="A26" s="25" t="s">
        <v>14</v>
      </c>
      <c r="B26" s="26">
        <f t="shared" ref="B26:G26" si="0">B25/10000</f>
        <v>1129</v>
      </c>
      <c r="C26" s="26">
        <f t="shared" si="0"/>
        <v>434.1945475</v>
      </c>
      <c r="D26" s="27"/>
      <c r="E26" s="26">
        <f t="shared" si="0"/>
        <v>12.11498</v>
      </c>
      <c r="F26" s="27"/>
      <c r="G26" s="26">
        <f t="shared" si="0"/>
        <v>629.7615982</v>
      </c>
      <c r="H26" s="27"/>
      <c r="I26" s="26">
        <f>I25/10000</f>
        <v>13.7683895</v>
      </c>
      <c r="J26" s="27"/>
      <c r="K26" s="26">
        <f>K25/10000</f>
        <v>13.26248</v>
      </c>
      <c r="L26" s="27"/>
    </row>
    <row r="27" spans="1:1">
      <c r="A27" s="28" t="s">
        <v>15</v>
      </c>
    </row>
    <row r="29" spans="1:3">
      <c r="A29" s="29" t="s">
        <v>16</v>
      </c>
      <c r="B29" s="30"/>
      <c r="C29" s="31"/>
    </row>
    <row r="30" spans="1:3">
      <c r="A30" s="32" t="s">
        <v>17</v>
      </c>
      <c r="B30" s="33" t="s">
        <v>18</v>
      </c>
      <c r="C30" s="34" t="s">
        <v>19</v>
      </c>
    </row>
    <row r="31" spans="1:3">
      <c r="A31" s="32" t="s">
        <v>20</v>
      </c>
      <c r="B31" s="33">
        <f>G26</f>
        <v>629.7615982</v>
      </c>
      <c r="C31" s="35">
        <f>H25</f>
        <v>0.557804781399469</v>
      </c>
    </row>
    <row r="32" spans="1:3">
      <c r="A32" s="32" t="s">
        <v>21</v>
      </c>
      <c r="B32" s="33">
        <f>C26</f>
        <v>434.1945475</v>
      </c>
      <c r="C32" s="35">
        <f>D25</f>
        <v>0.384583301594331</v>
      </c>
    </row>
    <row r="33" spans="1:3">
      <c r="A33" s="32" t="s">
        <v>22</v>
      </c>
      <c r="B33" s="33">
        <f>B26-SUM(B31:B32)</f>
        <v>65.0438543</v>
      </c>
      <c r="C33" s="35">
        <f>1-C31-C32</f>
        <v>0.0576119170062</v>
      </c>
    </row>
    <row r="35" spans="1:3">
      <c r="A35" s="29" t="s">
        <v>23</v>
      </c>
      <c r="B35" s="30"/>
      <c r="C35" s="31"/>
    </row>
    <row r="36" spans="1:3">
      <c r="A36" s="32" t="s">
        <v>17</v>
      </c>
      <c r="B36" s="33" t="s">
        <v>18</v>
      </c>
      <c r="C36" s="34" t="s">
        <v>19</v>
      </c>
    </row>
    <row r="37" spans="1:3">
      <c r="A37" s="32" t="s">
        <v>21</v>
      </c>
      <c r="B37" s="33">
        <f>'2021.1-11'!D15/10000</f>
        <v>1958.9364997</v>
      </c>
      <c r="C37" s="35">
        <f>'2021.1-11'!D16</f>
        <v>0.725263420844132</v>
      </c>
    </row>
    <row r="38" spans="1:3">
      <c r="A38" s="32" t="s">
        <v>20</v>
      </c>
      <c r="B38" s="33">
        <f>'2021.1-11'!H15/10000</f>
        <v>731.4873453</v>
      </c>
      <c r="C38" s="35">
        <f>'2021.1-11'!H16</f>
        <v>0.270820934950018</v>
      </c>
    </row>
    <row r="39" spans="1:3">
      <c r="A39" s="32" t="s">
        <v>22</v>
      </c>
      <c r="B39" s="33">
        <f>'2021.1-11'!B15/10000-SUM(B37:B38)</f>
        <v>10.5761549999997</v>
      </c>
      <c r="C39" s="35">
        <f>1-C37-C38</f>
        <v>0.00391564420584967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6"/>
  <sheetViews>
    <sheetView workbookViewId="0">
      <selection activeCell="B16" sqref="B16"/>
    </sheetView>
  </sheetViews>
  <sheetFormatPr defaultColWidth="9" defaultRowHeight="13.5"/>
  <cols>
    <col min="1" max="1" width="10.375" style="3"/>
    <col min="2" max="2" width="19.625" style="4" customWidth="1"/>
    <col min="3" max="3" width="20.875" style="5" customWidth="1"/>
    <col min="4" max="4" width="20.875" style="4" customWidth="1"/>
    <col min="5" max="5" width="19.625" style="5" customWidth="1"/>
    <col min="6" max="6" width="19.625" style="4" customWidth="1"/>
    <col min="7" max="7" width="19.625" style="5" customWidth="1"/>
    <col min="8" max="8" width="19.625" style="4" customWidth="1"/>
    <col min="9" max="9" width="19.625" style="5" customWidth="1"/>
    <col min="10" max="10" width="19.625" style="4" customWidth="1"/>
    <col min="11" max="11" width="19.625" style="5" customWidth="1"/>
    <col min="12" max="12" width="12.625" style="4"/>
    <col min="13" max="16384" width="9" style="5"/>
  </cols>
  <sheetData>
    <row r="2" spans="1:11">
      <c r="A2" s="3" t="s">
        <v>24</v>
      </c>
      <c r="B2" s="4" t="s">
        <v>25</v>
      </c>
      <c r="C2" s="5" t="s">
        <v>26</v>
      </c>
      <c r="E2" s="5" t="s">
        <v>27</v>
      </c>
      <c r="G2" s="5" t="s">
        <v>28</v>
      </c>
      <c r="I2" s="5" t="s">
        <v>29</v>
      </c>
      <c r="K2" s="5" t="s">
        <v>30</v>
      </c>
    </row>
    <row r="3" spans="2:12">
      <c r="B3" s="4" t="s">
        <v>31</v>
      </c>
      <c r="C3" s="5" t="s">
        <v>32</v>
      </c>
      <c r="D3" s="4" t="s">
        <v>31</v>
      </c>
      <c r="E3" s="5" t="s">
        <v>32</v>
      </c>
      <c r="F3" s="4" t="s">
        <v>31</v>
      </c>
      <c r="G3" s="5" t="s">
        <v>32</v>
      </c>
      <c r="H3" s="4" t="s">
        <v>31</v>
      </c>
      <c r="I3" s="5" t="s">
        <v>32</v>
      </c>
      <c r="J3" s="4" t="s">
        <v>31</v>
      </c>
      <c r="K3" s="5" t="s">
        <v>32</v>
      </c>
      <c r="L3" s="4" t="s">
        <v>31</v>
      </c>
    </row>
    <row r="4" spans="1:12">
      <c r="A4" s="3">
        <v>44197</v>
      </c>
      <c r="B4" s="6">
        <v>3010000</v>
      </c>
      <c r="C4" s="7">
        <v>1447220248</v>
      </c>
      <c r="D4" s="6">
        <f>C4/1000</f>
        <v>1447220.248</v>
      </c>
      <c r="E4" s="7">
        <v>1123750</v>
      </c>
      <c r="F4" s="6">
        <f>E4/1000</f>
        <v>1123.75</v>
      </c>
      <c r="G4" s="7">
        <v>1545188722</v>
      </c>
      <c r="H4" s="6">
        <f>G4/1000</f>
        <v>1545188.722</v>
      </c>
      <c r="I4" s="7">
        <v>20354972</v>
      </c>
      <c r="J4" s="6">
        <f>I4/1000</f>
        <v>20354.972</v>
      </c>
      <c r="K4" s="7">
        <v>14500</v>
      </c>
      <c r="L4" s="4">
        <f>K4/1000</f>
        <v>14.5</v>
      </c>
    </row>
    <row r="5" spans="1:12">
      <c r="A5" s="3">
        <v>44228</v>
      </c>
      <c r="B5" s="6">
        <v>1780000</v>
      </c>
      <c r="C5" s="7">
        <v>958563675</v>
      </c>
      <c r="D5" s="6">
        <f>C5/1000</f>
        <v>958563.675</v>
      </c>
      <c r="E5" s="7">
        <v>2020950</v>
      </c>
      <c r="F5" s="6">
        <f>E5/1000</f>
        <v>2020.95</v>
      </c>
      <c r="G5" s="7">
        <v>817887879</v>
      </c>
      <c r="H5" s="6">
        <f>G5/1000</f>
        <v>817887.879</v>
      </c>
      <c r="I5" s="7">
        <v>740000</v>
      </c>
      <c r="J5" s="6">
        <f>I5/1000</f>
        <v>740</v>
      </c>
      <c r="K5" s="7">
        <v>1246200</v>
      </c>
      <c r="L5" s="4">
        <f>K5/1000</f>
        <v>1246.2</v>
      </c>
    </row>
    <row r="6" spans="1:12">
      <c r="A6" s="3">
        <v>44256</v>
      </c>
      <c r="B6" s="6">
        <v>1930000</v>
      </c>
      <c r="C6" s="7">
        <v>1081538854</v>
      </c>
      <c r="D6" s="6">
        <f>C6/1000</f>
        <v>1081538.854</v>
      </c>
      <c r="E6" s="7">
        <v>2529850</v>
      </c>
      <c r="F6" s="6">
        <f>E6/1000</f>
        <v>2529.85</v>
      </c>
      <c r="G6" s="7">
        <v>827132992</v>
      </c>
      <c r="H6" s="6">
        <f>G6/1000</f>
        <v>827132.992</v>
      </c>
      <c r="I6" s="7">
        <v>14390286</v>
      </c>
      <c r="J6" s="6">
        <f>I6/1000</f>
        <v>14390.286</v>
      </c>
      <c r="K6" s="7">
        <v>4928200</v>
      </c>
      <c r="L6" s="4">
        <f>K6/1000</f>
        <v>4928.2</v>
      </c>
    </row>
    <row r="7" spans="1:12">
      <c r="A7" s="3">
        <v>44287</v>
      </c>
      <c r="B7" s="6">
        <v>1850000</v>
      </c>
      <c r="C7" s="7">
        <v>1297988791</v>
      </c>
      <c r="D7" s="6">
        <f>C7/1000</f>
        <v>1297988.791</v>
      </c>
      <c r="E7" s="7">
        <v>240300</v>
      </c>
      <c r="F7" s="6">
        <f>E7/1000</f>
        <v>240.3</v>
      </c>
      <c r="G7" s="7">
        <v>536714679</v>
      </c>
      <c r="H7" s="6">
        <f>G7/1000</f>
        <v>536714.679</v>
      </c>
      <c r="I7" s="7">
        <v>14636960</v>
      </c>
      <c r="J7" s="6">
        <f>I7/1000</f>
        <v>14636.96</v>
      </c>
      <c r="L7" s="4">
        <f>K7/1000</f>
        <v>0</v>
      </c>
    </row>
    <row r="8" spans="1:12">
      <c r="A8" s="3">
        <v>44317</v>
      </c>
      <c r="B8" s="6">
        <v>3160000</v>
      </c>
      <c r="C8" s="7">
        <v>1886295416</v>
      </c>
      <c r="D8" s="6">
        <f>C8/1000</f>
        <v>1886295.416</v>
      </c>
      <c r="E8" s="7">
        <v>176500</v>
      </c>
      <c r="F8" s="6">
        <f>E8/1000</f>
        <v>176.5</v>
      </c>
      <c r="G8" s="7">
        <v>1261196161</v>
      </c>
      <c r="H8" s="6">
        <f>G8/1000</f>
        <v>1261196.161</v>
      </c>
      <c r="I8" s="7">
        <v>6471520</v>
      </c>
      <c r="J8" s="6">
        <f>I8/1000</f>
        <v>6471.52</v>
      </c>
      <c r="L8" s="4">
        <f>K8/1000</f>
        <v>0</v>
      </c>
    </row>
    <row r="9" spans="1:12">
      <c r="A9" s="3">
        <v>44348</v>
      </c>
      <c r="B9" s="6">
        <v>3570000</v>
      </c>
      <c r="C9" s="7">
        <v>2165547065</v>
      </c>
      <c r="D9" s="6">
        <f>C9/1000</f>
        <v>2165547.065</v>
      </c>
      <c r="F9" s="6"/>
      <c r="G9" s="7">
        <v>1395025998</v>
      </c>
      <c r="H9" s="6">
        <f>G9/1000</f>
        <v>1395025.998</v>
      </c>
      <c r="I9" s="7">
        <v>8313712</v>
      </c>
      <c r="J9" s="6">
        <f>I9/1000</f>
        <v>8313.712</v>
      </c>
      <c r="L9" s="4">
        <f>K9/1000</f>
        <v>0</v>
      </c>
    </row>
    <row r="10" spans="1:12">
      <c r="A10" s="3">
        <v>44378</v>
      </c>
      <c r="B10" s="6">
        <v>2860000</v>
      </c>
      <c r="C10" s="7">
        <v>2507094669</v>
      </c>
      <c r="D10" s="6">
        <f>C10/1000</f>
        <v>2507094.669</v>
      </c>
      <c r="F10" s="6"/>
      <c r="G10" s="7">
        <v>344378228</v>
      </c>
      <c r="H10" s="6">
        <f>G10/1000</f>
        <v>344378.228</v>
      </c>
      <c r="I10" s="7">
        <v>10217148</v>
      </c>
      <c r="J10" s="6">
        <f>I10/1000</f>
        <v>10217.148</v>
      </c>
      <c r="L10" s="4">
        <f>K10/1000</f>
        <v>0</v>
      </c>
    </row>
    <row r="11" spans="1:12">
      <c r="A11" s="3">
        <v>44409</v>
      </c>
      <c r="B11" s="6">
        <v>3230000</v>
      </c>
      <c r="C11" s="7">
        <v>2929857447</v>
      </c>
      <c r="D11" s="6">
        <f>C11/1000</f>
        <v>2929857.447</v>
      </c>
      <c r="F11" s="6"/>
      <c r="G11" s="7">
        <v>301383179</v>
      </c>
      <c r="H11" s="6">
        <f>G11/1000</f>
        <v>301383.179</v>
      </c>
      <c r="I11" s="7">
        <v>3353134</v>
      </c>
      <c r="J11" s="6">
        <f>I11/1000</f>
        <v>3353.134</v>
      </c>
      <c r="L11" s="4">
        <f>K11/1000</f>
        <v>0</v>
      </c>
    </row>
    <row r="12" spans="1:12">
      <c r="A12" s="3">
        <v>44440</v>
      </c>
      <c r="B12" s="6">
        <v>3530000</v>
      </c>
      <c r="C12" s="7">
        <v>3337786812</v>
      </c>
      <c r="D12" s="6">
        <f>C12/1000</f>
        <v>3337786.812</v>
      </c>
      <c r="F12" s="6"/>
      <c r="G12" s="7">
        <v>192720215</v>
      </c>
      <c r="H12" s="6">
        <f>G12/1000</f>
        <v>192720.215</v>
      </c>
      <c r="I12" s="7">
        <v>2595680</v>
      </c>
      <c r="J12" s="6">
        <f>I12/1000</f>
        <v>2595.68</v>
      </c>
      <c r="L12" s="4">
        <f>K12/1000</f>
        <v>0</v>
      </c>
    </row>
    <row r="13" spans="1:12">
      <c r="A13" s="3">
        <v>44470</v>
      </c>
      <c r="B13" s="6">
        <v>1300000</v>
      </c>
      <c r="C13" s="7">
        <v>1257670546</v>
      </c>
      <c r="D13" s="6">
        <f>C13/1000</f>
        <v>1257670.546</v>
      </c>
      <c r="E13" s="7">
        <v>577840</v>
      </c>
      <c r="F13" s="6">
        <f>E13/1000</f>
        <v>577.84</v>
      </c>
      <c r="G13" s="7">
        <v>42278100</v>
      </c>
      <c r="H13" s="6">
        <f>G13/1000</f>
        <v>42278.1</v>
      </c>
      <c r="I13" s="7">
        <v>2580000</v>
      </c>
      <c r="J13" s="6">
        <f>I13/1000</f>
        <v>2580</v>
      </c>
      <c r="K13" s="7">
        <v>33000</v>
      </c>
      <c r="L13" s="4">
        <f>K13/1000</f>
        <v>33</v>
      </c>
    </row>
    <row r="14" spans="1:12">
      <c r="A14" s="3">
        <v>44501</v>
      </c>
      <c r="B14" s="6">
        <v>790000</v>
      </c>
      <c r="C14" s="7">
        <v>719801474</v>
      </c>
      <c r="D14" s="6">
        <f>C14/1000</f>
        <v>719801.474</v>
      </c>
      <c r="E14" s="7">
        <v>15975070</v>
      </c>
      <c r="F14" s="6">
        <f>E14/1000</f>
        <v>15975.07</v>
      </c>
      <c r="G14" s="7">
        <v>50967300</v>
      </c>
      <c r="H14" s="6">
        <f>G14/1000</f>
        <v>50967.3</v>
      </c>
      <c r="I14" s="7">
        <v>124000</v>
      </c>
      <c r="J14" s="6">
        <f>I14/1000</f>
        <v>124</v>
      </c>
      <c r="L14" s="4">
        <f>K14/1000</f>
        <v>0</v>
      </c>
    </row>
    <row r="15" s="1" customFormat="1" spans="1:12">
      <c r="A15" s="8" t="s">
        <v>33</v>
      </c>
      <c r="B15" s="9">
        <f>SUM(B4:B14)</f>
        <v>27010000</v>
      </c>
      <c r="C15" s="9"/>
      <c r="D15" s="9">
        <f>SUM(D4:D14)</f>
        <v>19589364.997</v>
      </c>
      <c r="E15" s="9"/>
      <c r="F15" s="9">
        <f>SUM(F4:F14)</f>
        <v>22644.26</v>
      </c>
      <c r="G15" s="9"/>
      <c r="H15" s="9">
        <f>SUM(H4:H14)</f>
        <v>7314873.453</v>
      </c>
      <c r="I15" s="9"/>
      <c r="J15" s="9">
        <f>SUM(J4:J14)</f>
        <v>83777.412</v>
      </c>
      <c r="K15" s="9"/>
      <c r="L15" s="9">
        <f>SUM(L4:L14)</f>
        <v>6221.9</v>
      </c>
    </row>
    <row r="16" s="2" customFormat="1" spans="2:12">
      <c r="B16" s="10"/>
      <c r="D16" s="11">
        <f>D15/B15</f>
        <v>0.725263420844132</v>
      </c>
      <c r="F16" s="11">
        <f>F15/B15</f>
        <v>0.000838365790447982</v>
      </c>
      <c r="H16" s="11">
        <f>H15/B15</f>
        <v>0.270820934950018</v>
      </c>
      <c r="J16" s="11">
        <f>J15/B15</f>
        <v>0.00310171832654572</v>
      </c>
      <c r="L16" s="11">
        <f>L15/B15</f>
        <v>0.000230355423917068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</vt:lpstr>
      <vt:lpstr>2021.1-11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CrystaLeeZx</cp:lastModifiedBy>
  <dcterms:created xsi:type="dcterms:W3CDTF">2021-12-31T10:37:00Z</dcterms:created>
  <dcterms:modified xsi:type="dcterms:W3CDTF">2022-01-04T09:18:19Z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E1DED21284624FBAB1C644F807477AD1</vt:lpwstr>
  </property>
  <property fmtid="{D5CDD505-2E9C-101B-9397-08002B2CF9AE}" pid="3" name="KSOProductBuildVer">
    <vt:lpwstr>2052-11.1.0.11194</vt:lpwstr>
  </property>
</Properties>
</file>