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lstu\2k1s\TB\laba2\"/>
    </mc:Choice>
  </mc:AlternateContent>
  <xr:revisionPtr revIDLastSave="0" documentId="13_ncr:1_{09C3D332-5A2A-4860-906E-FC8A0A589174}" xr6:coauthVersionLast="47" xr6:coauthVersionMax="47" xr10:uidLastSave="{00000000-0000-0000-0000-000000000000}"/>
  <bookViews>
    <workbookView xWindow="-108" yWindow="-108" windowWidth="23256" windowHeight="12576" xr2:uid="{6761F7B1-A0D4-4485-95C3-80225B4E972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4" i="1" l="1"/>
  <c r="B43" i="1"/>
  <c r="B42" i="1"/>
  <c r="B41" i="1"/>
  <c r="D44" i="1"/>
  <c r="D43" i="1"/>
  <c r="D42" i="1"/>
  <c r="D41" i="1"/>
  <c r="E44" i="1"/>
  <c r="E43" i="1"/>
  <c r="E42" i="1"/>
  <c r="E41" i="1"/>
  <c r="E40" i="1"/>
  <c r="E39" i="1"/>
  <c r="E38" i="1"/>
  <c r="E37" i="1"/>
  <c r="E36" i="1"/>
  <c r="E35" i="1"/>
  <c r="B6" i="1"/>
  <c r="A44" i="1"/>
  <c r="A43" i="1"/>
  <c r="A42" i="1"/>
  <c r="A41" i="1"/>
  <c r="A40" i="1"/>
  <c r="A39" i="1"/>
  <c r="A38" i="1"/>
  <c r="A37" i="1"/>
  <c r="A35" i="1"/>
  <c r="A36" i="1"/>
  <c r="A7" i="1"/>
  <c r="D36" i="1" s="1"/>
  <c r="A6" i="1"/>
  <c r="C6" i="1" s="1"/>
  <c r="B57" i="1"/>
  <c r="E57" i="1" s="1"/>
  <c r="B56" i="1"/>
  <c r="E56" i="1" s="1"/>
  <c r="B55" i="1"/>
  <c r="E55" i="1" s="1"/>
  <c r="B54" i="1"/>
  <c r="E54" i="1" s="1"/>
  <c r="B53" i="1"/>
  <c r="E53" i="1" s="1"/>
  <c r="B52" i="1"/>
  <c r="E52" i="1" s="1"/>
  <c r="B51" i="1"/>
  <c r="E51" i="1" s="1"/>
  <c r="B50" i="1"/>
  <c r="E50" i="1" s="1"/>
  <c r="B49" i="1"/>
  <c r="B48" i="1"/>
  <c r="E48" i="1" s="1"/>
  <c r="A57" i="1"/>
  <c r="D57" i="1" s="1"/>
  <c r="A56" i="1"/>
  <c r="D56" i="1" s="1"/>
  <c r="A55" i="1"/>
  <c r="D55" i="1" s="1"/>
  <c r="A54" i="1"/>
  <c r="D54" i="1" s="1"/>
  <c r="A53" i="1"/>
  <c r="D53" i="1" s="1"/>
  <c r="A52" i="1"/>
  <c r="D52" i="1" s="1"/>
  <c r="A51" i="1"/>
  <c r="C51" i="1" s="1"/>
  <c r="A50" i="1"/>
  <c r="D50" i="1" s="1"/>
  <c r="A49" i="1"/>
  <c r="B63" i="1" s="1"/>
  <c r="A48" i="1"/>
  <c r="D48" i="1" s="1"/>
  <c r="E49" i="1"/>
  <c r="E15" i="1"/>
  <c r="D15" i="1"/>
  <c r="D14" i="1"/>
  <c r="D13" i="1"/>
  <c r="C15" i="1"/>
  <c r="B15" i="1"/>
  <c r="B14" i="1"/>
  <c r="E14" i="1" s="1"/>
  <c r="B13" i="1"/>
  <c r="E13" i="1" s="1"/>
  <c r="B12" i="1"/>
  <c r="B11" i="1"/>
  <c r="B10" i="1"/>
  <c r="B9" i="1"/>
  <c r="E9" i="1" s="1"/>
  <c r="B8" i="1"/>
  <c r="B7" i="1"/>
  <c r="A15" i="1"/>
  <c r="A14" i="1"/>
  <c r="C14" i="1" s="1"/>
  <c r="A13" i="1"/>
  <c r="C13" i="1" s="1"/>
  <c r="A9" i="1"/>
  <c r="D38" i="1" s="1"/>
  <c r="A12" i="1"/>
  <c r="A11" i="1"/>
  <c r="D40" i="1" s="1"/>
  <c r="A10" i="1"/>
  <c r="A8" i="1"/>
  <c r="D8" i="1" s="1"/>
  <c r="A66" i="1"/>
  <c r="F63" i="1"/>
  <c r="A24" i="1"/>
  <c r="E10" i="1"/>
  <c r="F20" i="1"/>
  <c r="B16" i="1" l="1"/>
  <c r="C12" i="1"/>
  <c r="B20" i="1"/>
  <c r="B21" i="1" s="1"/>
  <c r="C7" i="1"/>
  <c r="C16" i="1" s="1"/>
  <c r="A16" i="1"/>
  <c r="B24" i="1" s="1"/>
  <c r="C53" i="1"/>
  <c r="E58" i="1"/>
  <c r="B58" i="1"/>
  <c r="D66" i="1" s="1"/>
  <c r="C54" i="1"/>
  <c r="A58" i="1"/>
  <c r="D51" i="1"/>
  <c r="C56" i="1"/>
  <c r="C49" i="1"/>
  <c r="D49" i="1"/>
  <c r="C52" i="1"/>
  <c r="C55" i="1"/>
  <c r="C57" i="1"/>
  <c r="C50" i="1"/>
  <c r="C48" i="1"/>
  <c r="E12" i="1"/>
  <c r="E11" i="1"/>
  <c r="B40" i="1"/>
  <c r="C10" i="1"/>
  <c r="B39" i="1"/>
  <c r="B38" i="1"/>
  <c r="B37" i="1"/>
  <c r="E8" i="1"/>
  <c r="E7" i="1"/>
  <c r="B36" i="1"/>
  <c r="D24" i="1"/>
  <c r="E6" i="1"/>
  <c r="E16" i="1" s="1"/>
  <c r="B35" i="1"/>
  <c r="C9" i="1"/>
  <c r="C11" i="1"/>
  <c r="C8" i="1"/>
  <c r="D7" i="1"/>
  <c r="D9" i="1"/>
  <c r="D39" i="1"/>
  <c r="D11" i="1"/>
  <c r="D12" i="1"/>
  <c r="D10" i="1"/>
  <c r="D37" i="1"/>
  <c r="D6" i="1"/>
  <c r="D16" i="1" s="1"/>
  <c r="D35" i="1"/>
  <c r="B66" i="1" l="1"/>
  <c r="A69" i="1" s="1" a="1"/>
  <c r="B69" i="1" s="1"/>
  <c r="A67" i="1"/>
  <c r="D58" i="1"/>
  <c r="B67" i="1" s="1"/>
  <c r="C58" i="1"/>
  <c r="D67" i="1" s="1"/>
  <c r="D63" i="1"/>
  <c r="D25" i="1"/>
  <c r="B25" i="1"/>
  <c r="A25" i="1"/>
  <c r="D20" i="1"/>
  <c r="A70" i="1" l="1"/>
  <c r="B70" i="1"/>
  <c r="A69" i="1"/>
  <c r="B64" i="1"/>
  <c r="A27" i="1" a="1"/>
  <c r="A27" i="1" s="1"/>
  <c r="D69" i="1" l="1" a="1"/>
  <c r="D70" i="1" s="1"/>
  <c r="F70" i="1" s="1"/>
  <c r="B28" i="1"/>
  <c r="A28" i="1"/>
  <c r="B27" i="1"/>
  <c r="D69" i="1" l="1"/>
  <c r="F69" i="1" s="1"/>
  <c r="D27" i="1" a="1"/>
  <c r="D27" i="1" s="1"/>
  <c r="D28" i="1" l="1"/>
</calcChain>
</file>

<file path=xl/sharedStrings.xml><?xml version="1.0" encoding="utf-8"?>
<sst xmlns="http://schemas.openxmlformats.org/spreadsheetml/2006/main" count="31" uniqueCount="19">
  <si>
    <t>Xi</t>
  </si>
  <si>
    <t>Yi</t>
  </si>
  <si>
    <t>XiYi</t>
  </si>
  <si>
    <t>Xi^2</t>
  </si>
  <si>
    <t>Yi^2</t>
  </si>
  <si>
    <t>T</t>
  </si>
  <si>
    <t>Vc</t>
  </si>
  <si>
    <t>ИСХОДНЫЕ ДАННЫЕ</t>
  </si>
  <si>
    <t>n=</t>
  </si>
  <si>
    <t>r=</t>
  </si>
  <si>
    <t>tрасчт=</t>
  </si>
  <si>
    <t>tтабл=</t>
  </si>
  <si>
    <t>1/Xi</t>
  </si>
  <si>
    <t>1/Yi</t>
  </si>
  <si>
    <t>r^2</t>
  </si>
  <si>
    <t>b0=</t>
  </si>
  <si>
    <t>b1=</t>
  </si>
  <si>
    <t>a=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</si>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</sst>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2" borderId="0" xfId="0" applyFill="1" applyBorder="1"/>
    <xf numFmtId="0" fontId="0" fillId="4" borderId="1" xfId="0" applyFill="1" applyBorder="1"/>
    <xf numFmtId="0" fontId="0" fillId="4" borderId="0" xfId="0" applyFill="1"/>
    <xf numFmtId="0" fontId="0" fillId="0" borderId="2" xfId="0" applyBorder="1" applyAlignment="1">
      <alignment horizontal="center"/>
    </xf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</a:t>
            </a:r>
            <a:r>
              <a:rPr lang="ru-RU"/>
              <a:t> -</a:t>
            </a:r>
            <a:r>
              <a:rPr lang="ru-RU" sz="1600" b="1" i="0" u="none" strike="noStrike" cap="all" normalizeH="0" baseline="0"/>
              <a:t>Линейная</a:t>
            </a:r>
            <a:endParaRPr lang="ru-RU"/>
          </a:p>
          <a:p>
            <a:pPr>
              <a:defRPr/>
            </a:pPr>
            <a:r>
              <a:rPr lang="ru-RU"/>
              <a:t>б - </a:t>
            </a:r>
            <a:r>
              <a:rPr lang="ru-RU" sz="1600" b="1" i="0" u="none" strike="noStrike" cap="all" normalizeH="0" baseline="0"/>
              <a:t>Квадратичная</a:t>
            </a:r>
            <a:endParaRPr lang="ru-RU"/>
          </a:p>
          <a:p>
            <a:pPr>
              <a:defRPr/>
            </a:pPr>
            <a:r>
              <a:rPr lang="ru-RU"/>
              <a:t>г - </a:t>
            </a:r>
            <a:r>
              <a:rPr lang="ru-RU" sz="1600" b="1" i="0" u="none" strike="noStrike" cap="all" normalizeH="0" baseline="0"/>
              <a:t>Логарифмическая</a:t>
            </a:r>
            <a:endParaRPr lang="ru-RU"/>
          </a:p>
          <a:p>
            <a:pPr>
              <a:defRPr/>
            </a:pPr>
            <a:r>
              <a:rPr lang="ru-RU"/>
              <a:t>д - </a:t>
            </a:r>
            <a:r>
              <a:rPr lang="ru-RU" sz="1600" b="1" i="0" u="none" strike="noStrike" cap="all" normalizeH="0" baseline="0"/>
              <a:t>Экспоненциальная</a:t>
            </a:r>
            <a:endParaRPr lang="ru-RU"/>
          </a:p>
          <a:p>
            <a:pPr>
              <a:defRPr/>
            </a:pPr>
            <a:r>
              <a:rPr lang="ru-RU"/>
              <a:t>е -</a:t>
            </a:r>
            <a:r>
              <a:rPr lang="ru-RU" sz="1600" b="1" i="0" u="none" strike="noStrike" cap="all" normalizeH="0" baseline="0"/>
              <a:t>Степенная</a:t>
            </a:r>
            <a:r>
              <a:rPr lang="ru-BY"/>
              <a:t> </a:t>
            </a:r>
            <a:endParaRPr lang="ru-RU"/>
          </a:p>
        </c:rich>
      </c:tx>
      <c:layout>
        <c:manualLayout>
          <c:xMode val="edge"/>
          <c:yMode val="edge"/>
          <c:x val="0.31701624581428867"/>
          <c:y val="3.30761380034402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BY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8885214658807723"/>
                  <c:y val="-0.279128047891388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movingAvg"/>
            <c:period val="2"/>
            <c:dispRSqr val="1"/>
            <c:dispEq val="1"/>
            <c:trendlineLbl>
              <c:layout>
                <c:manualLayout>
                  <c:x val="0.16138713910761154"/>
                  <c:y val="0.386834354039078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23173893489898287"/>
                  <c:y val="-0.239937860164498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9.3595301735868164E-3"/>
                  <c:y val="-0.269593137136958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4144978249233933"/>
                  <c:y val="-7.628450397273453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3687336540382595"/>
                  <c:y val="-0.35497221593331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Лист1!$A$6:$A$15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</c:numCache>
            </c:numRef>
          </c:xVal>
          <c:yVal>
            <c:numRef>
              <c:f>Лист1!$B$6:$B$15</c:f>
              <c:numCache>
                <c:formatCode>General</c:formatCode>
                <c:ptCount val="10"/>
                <c:pt idx="0">
                  <c:v>10.15</c:v>
                </c:pt>
                <c:pt idx="1">
                  <c:v>5.52</c:v>
                </c:pt>
                <c:pt idx="2">
                  <c:v>4.08</c:v>
                </c:pt>
                <c:pt idx="3">
                  <c:v>2.85</c:v>
                </c:pt>
                <c:pt idx="4">
                  <c:v>2.11</c:v>
                </c:pt>
                <c:pt idx="5">
                  <c:v>1.62</c:v>
                </c:pt>
                <c:pt idx="6">
                  <c:v>1.41</c:v>
                </c:pt>
                <c:pt idx="7">
                  <c:v>1.3</c:v>
                </c:pt>
                <c:pt idx="8">
                  <c:v>1.21</c:v>
                </c:pt>
                <c:pt idx="9">
                  <c:v>1.1499999999999999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2B-4D12-A565-4549B01C7A9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025277856"/>
        <c:axId val="1025279936"/>
      </c:scatterChart>
      <c:valAx>
        <c:axId val="1025277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025279936"/>
        <c:crosses val="autoZero"/>
        <c:crossBetween val="midCat"/>
      </c:valAx>
      <c:valAx>
        <c:axId val="102527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025277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 - Гиперболическая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417716535433072"/>
                  <c:y val="-5.783063575386418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Лист1!$D$35:$D$44</c:f>
              <c:numCache>
                <c:formatCode>General</c:formatCode>
                <c:ptCount val="10"/>
                <c:pt idx="0">
                  <c:v>1</c:v>
                </c:pt>
                <c:pt idx="1">
                  <c:v>0.5</c:v>
                </c:pt>
                <c:pt idx="2">
                  <c:v>0.33333333333333331</c:v>
                </c:pt>
                <c:pt idx="3">
                  <c:v>0.2</c:v>
                </c:pt>
                <c:pt idx="4">
                  <c:v>0.1</c:v>
                </c:pt>
                <c:pt idx="5">
                  <c:v>0.05</c:v>
                </c:pt>
                <c:pt idx="6">
                  <c:v>3.3333333333333333E-2</c:v>
                </c:pt>
                <c:pt idx="7">
                  <c:v>0.02</c:v>
                </c:pt>
                <c:pt idx="8">
                  <c:v>0.01</c:v>
                </c:pt>
                <c:pt idx="9">
                  <c:v>5.0000000000000001E-3</c:v>
                </c:pt>
              </c:numCache>
            </c:numRef>
          </c:xVal>
          <c:yVal>
            <c:numRef>
              <c:f>Лист1!$E$35:$E$44</c:f>
              <c:numCache>
                <c:formatCode>General</c:formatCode>
                <c:ptCount val="10"/>
                <c:pt idx="0">
                  <c:v>10.15</c:v>
                </c:pt>
                <c:pt idx="1">
                  <c:v>5.52</c:v>
                </c:pt>
                <c:pt idx="2">
                  <c:v>4.08</c:v>
                </c:pt>
                <c:pt idx="3">
                  <c:v>2.85</c:v>
                </c:pt>
                <c:pt idx="4">
                  <c:v>2.11</c:v>
                </c:pt>
                <c:pt idx="5">
                  <c:v>1.62</c:v>
                </c:pt>
                <c:pt idx="6">
                  <c:v>1.41</c:v>
                </c:pt>
                <c:pt idx="7">
                  <c:v>1.3</c:v>
                </c:pt>
                <c:pt idx="8">
                  <c:v>1.21</c:v>
                </c:pt>
                <c:pt idx="9">
                  <c:v>1.1499999999999999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71-484C-B37B-5E7CC3F8F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3881760"/>
        <c:axId val="863882176"/>
      </c:scatterChart>
      <c:valAx>
        <c:axId val="863881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63882176"/>
        <c:crosses val="autoZero"/>
        <c:crossBetween val="midCat"/>
      </c:valAx>
      <c:valAx>
        <c:axId val="86388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63881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Ж - Гиперболическая</a:t>
            </a:r>
          </a:p>
        </c:rich>
      </c:tx>
      <c:layout>
        <c:manualLayout>
          <c:xMode val="edge"/>
          <c:yMode val="edge"/>
          <c:x val="0.3122718216384574"/>
          <c:y val="1.85185907959850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0102799650043745E-3"/>
                  <c:y val="-0.420517279090113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Лист1!$A$35:$A$44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</c:numCache>
            </c:numRef>
          </c:xVal>
          <c:yVal>
            <c:numRef>
              <c:f>Лист1!$B$35:$B$44</c:f>
              <c:numCache>
                <c:formatCode>General</c:formatCode>
                <c:ptCount val="10"/>
                <c:pt idx="0">
                  <c:v>9.852216748768472E-2</c:v>
                </c:pt>
                <c:pt idx="1">
                  <c:v>0.1811594202898551</c:v>
                </c:pt>
                <c:pt idx="2">
                  <c:v>0.24509803921568626</c:v>
                </c:pt>
                <c:pt idx="3">
                  <c:v>0.35087719298245612</c:v>
                </c:pt>
                <c:pt idx="4">
                  <c:v>0.47393364928909953</c:v>
                </c:pt>
                <c:pt idx="5">
                  <c:v>0.61728395061728392</c:v>
                </c:pt>
                <c:pt idx="6">
                  <c:v>0.70921985815602839</c:v>
                </c:pt>
                <c:pt idx="7">
                  <c:v>0.76923076923076916</c:v>
                </c:pt>
                <c:pt idx="8">
                  <c:v>0.82644628099173556</c:v>
                </c:pt>
                <c:pt idx="9">
                  <c:v>0.86956521739130443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32-4A50-98F2-3356059B3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3115488"/>
        <c:axId val="1033120896"/>
      </c:scatterChart>
      <c:valAx>
        <c:axId val="103311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033120896"/>
        <c:crosses val="autoZero"/>
        <c:crossBetween val="midCat"/>
      </c:valAx>
      <c:valAx>
        <c:axId val="103312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033115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oxy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7055993000874892E-2"/>
                  <c:y val="0.42087962962962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Лист1!$A$48:$A$57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</c:numCache>
            </c:numRef>
          </c:xVal>
          <c:yVal>
            <c:numRef>
              <c:f>Лист1!$B$48:$B$57</c:f>
              <c:numCache>
                <c:formatCode>General</c:formatCode>
                <c:ptCount val="10"/>
                <c:pt idx="0">
                  <c:v>10.15</c:v>
                </c:pt>
                <c:pt idx="1">
                  <c:v>5.52</c:v>
                </c:pt>
                <c:pt idx="2">
                  <c:v>4.08</c:v>
                </c:pt>
                <c:pt idx="3">
                  <c:v>2.85</c:v>
                </c:pt>
                <c:pt idx="4">
                  <c:v>2.11</c:v>
                </c:pt>
                <c:pt idx="5">
                  <c:v>1.62</c:v>
                </c:pt>
                <c:pt idx="6">
                  <c:v>1.41</c:v>
                </c:pt>
                <c:pt idx="7">
                  <c:v>1.3</c:v>
                </c:pt>
                <c:pt idx="8">
                  <c:v>1.21</c:v>
                </c:pt>
                <c:pt idx="9">
                  <c:v>1.1499999999999999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04-434E-8413-88A4D77B1F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8554960"/>
        <c:axId val="868555376"/>
      </c:scatterChart>
      <c:valAx>
        <c:axId val="868554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68555376"/>
        <c:crosses val="autoZero"/>
        <c:crossBetween val="midCat"/>
      </c:valAx>
      <c:valAx>
        <c:axId val="86855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68554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529960</xdr:colOff>
      <xdr:row>2</xdr:row>
      <xdr:rowOff>141087</xdr:rowOff>
    </xdr:from>
    <xdr:to>
      <xdr:col>17</xdr:col>
      <xdr:colOff>499480</xdr:colOff>
      <xdr:row>21</xdr:row>
      <xdr:rowOff>122038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5057192-14B9-4BB1-8D62-CFEBE48D68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532356</xdr:colOff>
      <xdr:row>23</xdr:row>
      <xdr:rowOff>102035</xdr:rowOff>
    </xdr:from>
    <xdr:to>
      <xdr:col>21</xdr:col>
      <xdr:colOff>231732</xdr:colOff>
      <xdr:row>38</xdr:row>
      <xdr:rowOff>102035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441F97D-25D8-483C-814B-E1987ABED9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148434</xdr:colOff>
      <xdr:row>23</xdr:row>
      <xdr:rowOff>104853</xdr:rowOff>
    </xdr:from>
    <xdr:to>
      <xdr:col>13</xdr:col>
      <xdr:colOff>453234</xdr:colOff>
      <xdr:row>38</xdr:row>
      <xdr:rowOff>104853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DA6A5930-C9A9-495C-91F4-DEFB1FF24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381000</xdr:colOff>
      <xdr:row>49</xdr:row>
      <xdr:rowOff>179070</xdr:rowOff>
    </xdr:from>
    <xdr:to>
      <xdr:col>15</xdr:col>
      <xdr:colOff>76200</xdr:colOff>
      <xdr:row>64</xdr:row>
      <xdr:rowOff>179070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D3954223-DB51-4C3D-86AC-B483B90C0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C2885-F03D-415B-825D-C2F8EA7F2D83}">
  <dimension ref="A1:K70"/>
  <sheetViews>
    <sheetView tabSelected="1" topLeftCell="A4" zoomScale="96" workbookViewId="0">
      <selection activeCell="F20" sqref="F20"/>
    </sheetView>
  </sheetViews>
  <sheetFormatPr defaultRowHeight="14.4" x14ac:dyDescent="0.3"/>
  <cols>
    <col min="1" max="1" width="9" bestFit="1" customWidth="1"/>
    <col min="2" max="2" width="11" bestFit="1" customWidth="1"/>
  </cols>
  <sheetData>
    <row r="1" spans="1:11" x14ac:dyDescent="0.3">
      <c r="A1" s="7" t="s">
        <v>7</v>
      </c>
      <c r="B1" s="7"/>
      <c r="C1" s="7"/>
      <c r="D1" s="7"/>
      <c r="E1" s="7"/>
      <c r="F1" s="7"/>
      <c r="G1" s="7"/>
      <c r="H1" s="7"/>
    </row>
    <row r="2" spans="1:11" x14ac:dyDescent="0.3">
      <c r="A2" s="2" t="s">
        <v>5</v>
      </c>
      <c r="B2" s="2">
        <v>1</v>
      </c>
      <c r="C2" s="2">
        <v>2</v>
      </c>
      <c r="D2" s="2">
        <v>3</v>
      </c>
      <c r="E2" s="2">
        <v>5</v>
      </c>
      <c r="F2" s="2">
        <v>10</v>
      </c>
      <c r="G2" s="2">
        <v>20</v>
      </c>
      <c r="H2" s="2">
        <v>30</v>
      </c>
      <c r="I2" s="2">
        <v>50</v>
      </c>
      <c r="J2" s="2">
        <v>100</v>
      </c>
      <c r="K2" s="2">
        <v>200</v>
      </c>
    </row>
    <row r="3" spans="1:11" x14ac:dyDescent="0.3">
      <c r="A3" s="2" t="s">
        <v>6</v>
      </c>
      <c r="B3" s="2">
        <v>10.15</v>
      </c>
      <c r="C3" s="2">
        <v>5.52</v>
      </c>
      <c r="D3" s="2">
        <v>4.08</v>
      </c>
      <c r="E3" s="2">
        <v>2.85</v>
      </c>
      <c r="F3" s="2">
        <v>2.11</v>
      </c>
      <c r="G3" s="2">
        <v>1.62</v>
      </c>
      <c r="H3" s="2">
        <v>1.41</v>
      </c>
      <c r="I3" s="2">
        <v>1.3</v>
      </c>
      <c r="J3" s="2">
        <v>1.21</v>
      </c>
      <c r="K3" s="2">
        <v>1.1499999999999999</v>
      </c>
    </row>
    <row r="5" spans="1:11" x14ac:dyDescent="0.3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</row>
    <row r="6" spans="1:11" x14ac:dyDescent="0.3">
      <c r="A6" s="2">
        <f>VALUE(B2)</f>
        <v>1</v>
      </c>
      <c r="B6" s="2">
        <f>VALUE(B3)</f>
        <v>10.15</v>
      </c>
      <c r="C6" s="2">
        <f>PRODUCT(A6,B6)</f>
        <v>10.15</v>
      </c>
      <c r="D6" s="2">
        <f>POWER(A6,2)</f>
        <v>1</v>
      </c>
      <c r="E6" s="2">
        <f>POWER(B6,2)</f>
        <v>103.02250000000001</v>
      </c>
    </row>
    <row r="7" spans="1:11" x14ac:dyDescent="0.3">
      <c r="A7" s="2">
        <f>VALUE(C2)</f>
        <v>2</v>
      </c>
      <c r="B7" s="2">
        <f>C3</f>
        <v>5.52</v>
      </c>
      <c r="C7" s="2">
        <f>PRODUCT(A7,B7)</f>
        <v>11.04</v>
      </c>
      <c r="D7" s="2">
        <f t="shared" ref="D7:D12" si="0">POWER(A7,2)</f>
        <v>4</v>
      </c>
      <c r="E7" s="2">
        <f t="shared" ref="E7:E12" si="1">POWER(B7,2)</f>
        <v>30.470399999999994</v>
      </c>
    </row>
    <row r="8" spans="1:11" x14ac:dyDescent="0.3">
      <c r="A8" s="2">
        <f>VALUE(D2)</f>
        <v>3</v>
      </c>
      <c r="B8" s="2">
        <f>VALUE(D3)</f>
        <v>4.08</v>
      </c>
      <c r="C8" s="2">
        <f t="shared" ref="C8:C12" si="2">PRODUCT(A8,B8)</f>
        <v>12.24</v>
      </c>
      <c r="D8" s="2">
        <f t="shared" si="0"/>
        <v>9</v>
      </c>
      <c r="E8" s="2">
        <f t="shared" si="1"/>
        <v>16.6464</v>
      </c>
    </row>
    <row r="9" spans="1:11" x14ac:dyDescent="0.3">
      <c r="A9" s="2">
        <f>VALUE(E2)</f>
        <v>5</v>
      </c>
      <c r="B9" s="2">
        <f>VALUE(E3)</f>
        <v>2.85</v>
      </c>
      <c r="C9" s="2">
        <f t="shared" si="2"/>
        <v>14.25</v>
      </c>
      <c r="D9" s="2">
        <f t="shared" si="0"/>
        <v>25</v>
      </c>
      <c r="E9" s="2">
        <f t="shared" si="1"/>
        <v>8.1225000000000005</v>
      </c>
    </row>
    <row r="10" spans="1:11" x14ac:dyDescent="0.3">
      <c r="A10" s="2">
        <f>VALUE(F2)</f>
        <v>10</v>
      </c>
      <c r="B10" s="2">
        <f>VALUE(F3)</f>
        <v>2.11</v>
      </c>
      <c r="C10" s="2">
        <f t="shared" si="2"/>
        <v>21.099999999999998</v>
      </c>
      <c r="D10" s="2">
        <f t="shared" si="0"/>
        <v>100</v>
      </c>
      <c r="E10" s="2">
        <f t="shared" si="1"/>
        <v>4.4520999999999997</v>
      </c>
    </row>
    <row r="11" spans="1:11" x14ac:dyDescent="0.3">
      <c r="A11" s="2">
        <f>VALUE(G2)</f>
        <v>20</v>
      </c>
      <c r="B11" s="2">
        <f>VALUE(G3)</f>
        <v>1.62</v>
      </c>
      <c r="C11" s="2">
        <f t="shared" si="2"/>
        <v>32.400000000000006</v>
      </c>
      <c r="D11" s="2">
        <f t="shared" si="0"/>
        <v>400</v>
      </c>
      <c r="E11" s="2">
        <f t="shared" si="1"/>
        <v>2.6244000000000005</v>
      </c>
    </row>
    <row r="12" spans="1:11" x14ac:dyDescent="0.3">
      <c r="A12" s="2">
        <f>VALUE(H2)</f>
        <v>30</v>
      </c>
      <c r="B12" s="2">
        <f>VALUE(H3)</f>
        <v>1.41</v>
      </c>
      <c r="C12" s="2">
        <f t="shared" si="2"/>
        <v>42.3</v>
      </c>
      <c r="D12" s="2">
        <f t="shared" si="0"/>
        <v>900</v>
      </c>
      <c r="E12" s="2">
        <f t="shared" si="1"/>
        <v>1.9880999999999998</v>
      </c>
    </row>
    <row r="13" spans="1:11" x14ac:dyDescent="0.3">
      <c r="A13" s="2">
        <f>VALUE(I2)</f>
        <v>50</v>
      </c>
      <c r="B13" s="2">
        <f>VALUE(I3)</f>
        <v>1.3</v>
      </c>
      <c r="C13" s="2">
        <f>PRODUCT(A13,B13)</f>
        <v>65</v>
      </c>
      <c r="D13" s="2">
        <f>POWER(A13,2)</f>
        <v>2500</v>
      </c>
      <c r="E13" s="2">
        <f>POWER(B13,2)</f>
        <v>1.6900000000000002</v>
      </c>
    </row>
    <row r="14" spans="1:11" x14ac:dyDescent="0.3">
      <c r="A14" s="2">
        <f>VALUE(J2)</f>
        <v>100</v>
      </c>
      <c r="B14" s="2">
        <f>VALUE(J3)</f>
        <v>1.21</v>
      </c>
      <c r="C14" s="2">
        <f>PRODUCT(A14,B14)</f>
        <v>121</v>
      </c>
      <c r="D14" s="2">
        <f>POWER(A14,2)</f>
        <v>10000</v>
      </c>
      <c r="E14" s="2">
        <f>POWER(B14,2)</f>
        <v>1.4641</v>
      </c>
    </row>
    <row r="15" spans="1:11" x14ac:dyDescent="0.3">
      <c r="A15" s="2">
        <f>VALUE(K2)</f>
        <v>200</v>
      </c>
      <c r="B15" s="2">
        <f>VALUE(K3)</f>
        <v>1.1499999999999999</v>
      </c>
      <c r="C15" s="2">
        <f>PRODUCT(A15,B15)</f>
        <v>229.99999999999997</v>
      </c>
      <c r="D15" s="2">
        <f>POWER(A15,2)</f>
        <v>40000</v>
      </c>
      <c r="E15" s="2">
        <f>POWER(B15,2)</f>
        <v>1.3224999999999998</v>
      </c>
    </row>
    <row r="16" spans="1:11" x14ac:dyDescent="0.3">
      <c r="A16" s="5">
        <f>SUM(A6:A15)</f>
        <v>421</v>
      </c>
      <c r="B16" s="5">
        <f>SUM(B6:B15)</f>
        <v>31.400000000000002</v>
      </c>
      <c r="C16" s="5">
        <f>SUM(C6:C15)</f>
        <v>559.48</v>
      </c>
      <c r="D16" s="5">
        <f>SUM(D6:D15)</f>
        <v>53939</v>
      </c>
      <c r="E16" s="5">
        <f>SUM(E6:E15)</f>
        <v>171.803</v>
      </c>
    </row>
    <row r="19" spans="1:6" x14ac:dyDescent="0.3">
      <c r="A19" s="1" t="s">
        <v>8</v>
      </c>
      <c r="B19" s="4">
        <v>10</v>
      </c>
    </row>
    <row r="20" spans="1:6" x14ac:dyDescent="0.3">
      <c r="A20" s="2" t="s">
        <v>9</v>
      </c>
      <c r="B20" s="2">
        <f>CORREL(A6:A15,B6:B15)</f>
        <v>-0.4682708402448677</v>
      </c>
      <c r="C20" s="2" t="s">
        <v>10</v>
      </c>
      <c r="D20" s="2">
        <f>ABS(B20)*SQRT((B19-2)/(1-B20^2))</f>
        <v>1.4989729040907227</v>
      </c>
      <c r="E20" s="2" t="s">
        <v>11</v>
      </c>
      <c r="F20" s="2">
        <f>_xlfn.T.INV.2T(0.05,B19-2)</f>
        <v>2.3060041352041671</v>
      </c>
    </row>
    <row r="21" spans="1:6" x14ac:dyDescent="0.3">
      <c r="A21" s="1" t="s">
        <v>14</v>
      </c>
      <c r="B21" s="1">
        <f>POWER(B20, 2)</f>
        <v>0.21927757982363441</v>
      </c>
    </row>
    <row r="24" spans="1:6" x14ac:dyDescent="0.3">
      <c r="A24" s="5">
        <f>VALUE(B19)</f>
        <v>10</v>
      </c>
      <c r="B24" s="5">
        <f>VALUE(A16)</f>
        <v>421</v>
      </c>
      <c r="D24" s="5">
        <f>VALUE(B16)</f>
        <v>31.400000000000002</v>
      </c>
    </row>
    <row r="25" spans="1:6" x14ac:dyDescent="0.3">
      <c r="A25" s="5">
        <f>VALUE(A16)</f>
        <v>421</v>
      </c>
      <c r="B25" s="5">
        <f>VALUE(D16)</f>
        <v>53939</v>
      </c>
      <c r="D25" s="5">
        <f>VALUE(C16)</f>
        <v>559.48</v>
      </c>
    </row>
    <row r="27" spans="1:6" x14ac:dyDescent="0.3">
      <c r="A27" s="5">
        <f t="array" ref="A27:B28">MINVERSE(A24:B25)</f>
        <v>0.14894145779775728</v>
      </c>
      <c r="B27" s="5">
        <v>-1.1625049358137119E-3</v>
      </c>
      <c r="D27" s="5">
        <f t="array" ref="D27:D28">MMULT(A27:B28,D24:D25)</f>
        <v>4.0263635133605238</v>
      </c>
    </row>
    <row r="28" spans="1:6" x14ac:dyDescent="0.3">
      <c r="A28" s="5">
        <v>-1.1625049358137121E-3</v>
      </c>
      <c r="B28" s="5">
        <v>2.7612943843556106E-5</v>
      </c>
      <c r="D28" s="5">
        <v>-2.1053765162957788E-2</v>
      </c>
    </row>
    <row r="34" spans="1:5" x14ac:dyDescent="0.3">
      <c r="A34" s="3" t="s">
        <v>0</v>
      </c>
      <c r="B34" s="3" t="s">
        <v>13</v>
      </c>
      <c r="D34" s="3" t="s">
        <v>12</v>
      </c>
      <c r="E34" s="3" t="s">
        <v>1</v>
      </c>
    </row>
    <row r="35" spans="1:5" x14ac:dyDescent="0.3">
      <c r="A35" s="2">
        <f>VALUE(B2)</f>
        <v>1</v>
      </c>
      <c r="B35" s="2">
        <f>1/B6</f>
        <v>9.852216748768472E-2</v>
      </c>
      <c r="D35" s="2">
        <f>1/A6</f>
        <v>1</v>
      </c>
      <c r="E35" s="2">
        <f>VALUE(B3)</f>
        <v>10.15</v>
      </c>
    </row>
    <row r="36" spans="1:5" x14ac:dyDescent="0.3">
      <c r="A36" s="2">
        <f>VALUE(C2)</f>
        <v>2</v>
      </c>
      <c r="B36" s="2">
        <f t="shared" ref="B36:B41" si="3">1/B7</f>
        <v>0.1811594202898551</v>
      </c>
      <c r="D36" s="2">
        <f>1/A7</f>
        <v>0.5</v>
      </c>
      <c r="E36" s="2">
        <f>VALUE(C3)</f>
        <v>5.52</v>
      </c>
    </row>
    <row r="37" spans="1:5" x14ac:dyDescent="0.3">
      <c r="A37" s="2">
        <f>VALUE(D2)</f>
        <v>3</v>
      </c>
      <c r="B37" s="2">
        <f t="shared" si="3"/>
        <v>0.24509803921568626</v>
      </c>
      <c r="D37" s="2">
        <f>1/A8</f>
        <v>0.33333333333333331</v>
      </c>
      <c r="E37" s="2">
        <f>VALUE(D3)</f>
        <v>4.08</v>
      </c>
    </row>
    <row r="38" spans="1:5" x14ac:dyDescent="0.3">
      <c r="A38" s="2">
        <f>VALUE(E2)</f>
        <v>5</v>
      </c>
      <c r="B38" s="2">
        <f t="shared" si="3"/>
        <v>0.35087719298245612</v>
      </c>
      <c r="D38" s="2">
        <f>1/A9</f>
        <v>0.2</v>
      </c>
      <c r="E38" s="2">
        <f>VALUE(E3)</f>
        <v>2.85</v>
      </c>
    </row>
    <row r="39" spans="1:5" x14ac:dyDescent="0.3">
      <c r="A39" s="2">
        <f>VALUE(F2)</f>
        <v>10</v>
      </c>
      <c r="B39" s="2">
        <f t="shared" si="3"/>
        <v>0.47393364928909953</v>
      </c>
      <c r="D39" s="2">
        <f>1/A10</f>
        <v>0.1</v>
      </c>
      <c r="E39" s="2">
        <f>VALUE(F3)</f>
        <v>2.11</v>
      </c>
    </row>
    <row r="40" spans="1:5" x14ac:dyDescent="0.3">
      <c r="A40" s="2">
        <f>VALUE(G2)</f>
        <v>20</v>
      </c>
      <c r="B40" s="2">
        <f t="shared" si="3"/>
        <v>0.61728395061728392</v>
      </c>
      <c r="D40" s="2">
        <f>1/A11</f>
        <v>0.05</v>
      </c>
      <c r="E40" s="2">
        <f>VALUE(G3)</f>
        <v>1.62</v>
      </c>
    </row>
    <row r="41" spans="1:5" x14ac:dyDescent="0.3">
      <c r="A41" s="2">
        <f>VALUE(H2)</f>
        <v>30</v>
      </c>
      <c r="B41" s="2">
        <f>1/B12</f>
        <v>0.70921985815602839</v>
      </c>
      <c r="D41" s="2">
        <f>1/A12</f>
        <v>3.3333333333333333E-2</v>
      </c>
      <c r="E41" s="2">
        <f>VALUE(H3)</f>
        <v>1.41</v>
      </c>
    </row>
    <row r="42" spans="1:5" x14ac:dyDescent="0.3">
      <c r="A42" s="2">
        <f>VALUE(I2)</f>
        <v>50</v>
      </c>
      <c r="B42" s="2">
        <f>1/B13</f>
        <v>0.76923076923076916</v>
      </c>
      <c r="D42" s="2">
        <f>1/A13</f>
        <v>0.02</v>
      </c>
      <c r="E42" s="2">
        <f>VALUE(I3)</f>
        <v>1.3</v>
      </c>
    </row>
    <row r="43" spans="1:5" x14ac:dyDescent="0.3">
      <c r="A43" s="2">
        <f>VALUE(J2)</f>
        <v>100</v>
      </c>
      <c r="B43" s="2">
        <f>1/B14</f>
        <v>0.82644628099173556</v>
      </c>
      <c r="D43" s="2">
        <f>1/A14</f>
        <v>0.01</v>
      </c>
      <c r="E43" s="2">
        <f>VALUE(J3)</f>
        <v>1.21</v>
      </c>
    </row>
    <row r="44" spans="1:5" x14ac:dyDescent="0.3">
      <c r="A44" s="2">
        <f>VALUE(K2)</f>
        <v>200</v>
      </c>
      <c r="B44" s="2">
        <f>1/B15</f>
        <v>0.86956521739130443</v>
      </c>
      <c r="D44" s="2">
        <f>1/A15</f>
        <v>5.0000000000000001E-3</v>
      </c>
      <c r="E44" s="2">
        <f>VALUE(K3)</f>
        <v>1.1499999999999999</v>
      </c>
    </row>
    <row r="47" spans="1:5" x14ac:dyDescent="0.3">
      <c r="A47" s="3" t="s">
        <v>0</v>
      </c>
      <c r="B47" s="3" t="s">
        <v>1</v>
      </c>
      <c r="C47" s="3" t="s">
        <v>2</v>
      </c>
      <c r="D47" s="3" t="s">
        <v>3</v>
      </c>
      <c r="E47" s="3" t="s">
        <v>4</v>
      </c>
    </row>
    <row r="48" spans="1:5" x14ac:dyDescent="0.3">
      <c r="A48" s="2">
        <f>VALUE(B2)</f>
        <v>1</v>
      </c>
      <c r="B48" s="2">
        <f>VALUE(B3)</f>
        <v>10.15</v>
      </c>
      <c r="C48" s="2">
        <f>PRODUCT(A48,B48)</f>
        <v>10.15</v>
      </c>
      <c r="D48" s="2">
        <f>POWER(A48,2)</f>
        <v>1</v>
      </c>
      <c r="E48" s="2">
        <f>POWER(B48,2)</f>
        <v>103.02250000000001</v>
      </c>
    </row>
    <row r="49" spans="1:6" x14ac:dyDescent="0.3">
      <c r="A49" s="2">
        <f>VALUE(C2)</f>
        <v>2</v>
      </c>
      <c r="B49" s="2">
        <f>C3</f>
        <v>5.52</v>
      </c>
      <c r="C49" s="2">
        <f>PRODUCT(A49,B49)</f>
        <v>11.04</v>
      </c>
      <c r="D49" s="2">
        <f t="shared" ref="D49:D54" si="4">POWER(A49,2)</f>
        <v>4</v>
      </c>
      <c r="E49" s="2">
        <f t="shared" ref="E49:E54" si="5">POWER(B49,2)</f>
        <v>30.470399999999994</v>
      </c>
    </row>
    <row r="50" spans="1:6" x14ac:dyDescent="0.3">
      <c r="A50" s="2">
        <f>VALUE(D2)</f>
        <v>3</v>
      </c>
      <c r="B50" s="2">
        <f>VALUE(D3)</f>
        <v>4.08</v>
      </c>
      <c r="C50" s="2">
        <f t="shared" ref="C50:C56" si="6">PRODUCT(A50,B50)</f>
        <v>12.24</v>
      </c>
      <c r="D50" s="2">
        <f t="shared" si="4"/>
        <v>9</v>
      </c>
      <c r="E50" s="2">
        <f t="shared" si="5"/>
        <v>16.6464</v>
      </c>
    </row>
    <row r="51" spans="1:6" x14ac:dyDescent="0.3">
      <c r="A51" s="2">
        <f>VALUE(E2)</f>
        <v>5</v>
      </c>
      <c r="B51" s="2">
        <f>VALUE(E3)</f>
        <v>2.85</v>
      </c>
      <c r="C51" s="2">
        <f t="shared" si="6"/>
        <v>14.25</v>
      </c>
      <c r="D51" s="2">
        <f t="shared" si="4"/>
        <v>25</v>
      </c>
      <c r="E51" s="2">
        <f t="shared" si="5"/>
        <v>8.1225000000000005</v>
      </c>
    </row>
    <row r="52" spans="1:6" x14ac:dyDescent="0.3">
      <c r="A52" s="2">
        <f>VALUE(F2)</f>
        <v>10</v>
      </c>
      <c r="B52" s="2">
        <f>VALUE(F3)</f>
        <v>2.11</v>
      </c>
      <c r="C52" s="2">
        <f t="shared" si="6"/>
        <v>21.099999999999998</v>
      </c>
      <c r="D52" s="2">
        <f t="shared" si="4"/>
        <v>100</v>
      </c>
      <c r="E52" s="2">
        <f t="shared" si="5"/>
        <v>4.4520999999999997</v>
      </c>
    </row>
    <row r="53" spans="1:6" x14ac:dyDescent="0.3">
      <c r="A53" s="2">
        <f>VALUE(G2)</f>
        <v>20</v>
      </c>
      <c r="B53" s="2">
        <f>VALUE(G3)</f>
        <v>1.62</v>
      </c>
      <c r="C53" s="2">
        <f t="shared" si="6"/>
        <v>32.400000000000006</v>
      </c>
      <c r="D53" s="2">
        <f t="shared" si="4"/>
        <v>400</v>
      </c>
      <c r="E53" s="2">
        <f t="shared" si="5"/>
        <v>2.6244000000000005</v>
      </c>
    </row>
    <row r="54" spans="1:6" x14ac:dyDescent="0.3">
      <c r="A54" s="2">
        <f>VALUE(H2)</f>
        <v>30</v>
      </c>
      <c r="B54" s="2">
        <f>VALUE(H3)</f>
        <v>1.41</v>
      </c>
      <c r="C54" s="2">
        <f t="shared" si="6"/>
        <v>42.3</v>
      </c>
      <c r="D54" s="2">
        <f t="shared" si="4"/>
        <v>900</v>
      </c>
      <c r="E54" s="2">
        <f t="shared" si="5"/>
        <v>1.9880999999999998</v>
      </c>
    </row>
    <row r="55" spans="1:6" x14ac:dyDescent="0.3">
      <c r="A55" s="2">
        <f>VALUE(I2)</f>
        <v>50</v>
      </c>
      <c r="B55" s="2">
        <f>VALUE(I3)</f>
        <v>1.3</v>
      </c>
      <c r="C55" s="2">
        <f>PRODUCT(A55,B55)</f>
        <v>65</v>
      </c>
      <c r="D55" s="2">
        <f>POWER(A55,2)</f>
        <v>2500</v>
      </c>
      <c r="E55" s="2">
        <f>POWER(B55,2)</f>
        <v>1.6900000000000002</v>
      </c>
    </row>
    <row r="56" spans="1:6" x14ac:dyDescent="0.3">
      <c r="A56" s="2">
        <f>VALUE(J2)</f>
        <v>100</v>
      </c>
      <c r="B56" s="2">
        <f>VALUE(J3)</f>
        <v>1.21</v>
      </c>
      <c r="C56" s="2">
        <f>PRODUCT(A56,B56)</f>
        <v>121</v>
      </c>
      <c r="D56" s="2">
        <f>POWER(A56,2)</f>
        <v>10000</v>
      </c>
      <c r="E56" s="2">
        <f>POWER(B56,2)</f>
        <v>1.4641</v>
      </c>
    </row>
    <row r="57" spans="1:6" x14ac:dyDescent="0.3">
      <c r="A57" s="2">
        <f>VALUE(K2)</f>
        <v>200</v>
      </c>
      <c r="B57" s="2">
        <f>VALUE(K3)</f>
        <v>1.1499999999999999</v>
      </c>
      <c r="C57" s="2">
        <f>PRODUCT(A57,B57)</f>
        <v>229.99999999999997</v>
      </c>
      <c r="D57" s="2">
        <f>POWER(A57,2)</f>
        <v>40000</v>
      </c>
      <c r="E57" s="2">
        <f>POWER(B57,2)</f>
        <v>1.3224999999999998</v>
      </c>
    </row>
    <row r="58" spans="1:6" x14ac:dyDescent="0.3">
      <c r="A58" s="5">
        <f>SUM(A48:A57)</f>
        <v>421</v>
      </c>
      <c r="B58" s="5">
        <f>SUM(B48:B57)</f>
        <v>31.400000000000002</v>
      </c>
      <c r="C58" s="5">
        <f>SUM(C48:C57)</f>
        <v>559.48</v>
      </c>
      <c r="D58" s="5">
        <f>SUM(D48:D57)</f>
        <v>53939</v>
      </c>
      <c r="E58" s="5">
        <f>SUM(E48:E57)</f>
        <v>171.803</v>
      </c>
    </row>
    <row r="59" spans="1:6" x14ac:dyDescent="0.3">
      <c r="A59" s="8"/>
      <c r="B59" s="8"/>
      <c r="C59" s="8"/>
      <c r="D59" s="8"/>
      <c r="E59" s="8"/>
    </row>
    <row r="62" spans="1:6" x14ac:dyDescent="0.3">
      <c r="A62" s="1" t="s">
        <v>8</v>
      </c>
      <c r="B62" s="4">
        <v>10</v>
      </c>
    </row>
    <row r="63" spans="1:6" x14ac:dyDescent="0.3">
      <c r="A63" s="2" t="s">
        <v>9</v>
      </c>
      <c r="B63" s="2">
        <f>CORREL(A48:A57,B48:B57)</f>
        <v>-0.4682708402448677</v>
      </c>
      <c r="C63" s="2" t="s">
        <v>10</v>
      </c>
      <c r="D63" s="2">
        <f>ABS(B63)*SQRT((B62-2)/(1-B63^2))</f>
        <v>1.4989729040907227</v>
      </c>
      <c r="E63" s="2" t="s">
        <v>11</v>
      </c>
      <c r="F63" s="2">
        <f>_xlfn.T.INV.2T(0.05,B62-2)</f>
        <v>2.3060041352041671</v>
      </c>
    </row>
    <row r="64" spans="1:6" x14ac:dyDescent="0.3">
      <c r="A64" t="s">
        <v>14</v>
      </c>
      <c r="B64">
        <f>POWER(B63, 2)</f>
        <v>0.21927757982363441</v>
      </c>
    </row>
    <row r="66" spans="1:6" x14ac:dyDescent="0.3">
      <c r="A66" s="6">
        <f>VALUE(B62)</f>
        <v>10</v>
      </c>
      <c r="B66" s="6">
        <f>VALUE(A58)</f>
        <v>421</v>
      </c>
      <c r="C66" s="6"/>
      <c r="D66" s="6">
        <f>VALUE(B58)</f>
        <v>31.400000000000002</v>
      </c>
    </row>
    <row r="67" spans="1:6" x14ac:dyDescent="0.3">
      <c r="A67" s="6">
        <f>VALUE(A58)</f>
        <v>421</v>
      </c>
      <c r="B67" s="6">
        <f>VALUE(D58)</f>
        <v>53939</v>
      </c>
      <c r="C67" s="6"/>
      <c r="D67" s="6">
        <f>VALUE(C58)</f>
        <v>559.48</v>
      </c>
    </row>
    <row r="69" spans="1:6" x14ac:dyDescent="0.3">
      <c r="A69" s="5">
        <f t="array" ref="A69:B70">MINVERSE(A66:B67)</f>
        <v>0.14894145779775728</v>
      </c>
      <c r="B69" s="5">
        <v>-1.1625049358137119E-3</v>
      </c>
      <c r="C69" s="5" t="s">
        <v>15</v>
      </c>
      <c r="D69" s="5">
        <f t="array" ref="D69:D70">MMULT(A69:B70,D66:D67)</f>
        <v>4.0263635133605238</v>
      </c>
      <c r="E69" s="5" t="s">
        <v>17</v>
      </c>
      <c r="F69" s="5">
        <f>EXP(D69)</f>
        <v>56.056690742672423</v>
      </c>
    </row>
    <row r="70" spans="1:6" x14ac:dyDescent="0.3">
      <c r="A70" s="5">
        <v>-1.1625049358137121E-3</v>
      </c>
      <c r="B70" s="5">
        <v>2.7612943843556106E-5</v>
      </c>
      <c r="C70" s="5" t="s">
        <v>16</v>
      </c>
      <c r="D70" s="5">
        <v>-2.1053765162957788E-2</v>
      </c>
      <c r="E70" s="5" t="s">
        <v>18</v>
      </c>
      <c r="F70" s="5">
        <f>VALUE(D70)</f>
        <v>-2.1053765162957788E-2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 nikolaichik</dc:creator>
  <cp:lastModifiedBy>Waldemarr l</cp:lastModifiedBy>
  <dcterms:created xsi:type="dcterms:W3CDTF">2022-11-27T20:23:55Z</dcterms:created>
  <dcterms:modified xsi:type="dcterms:W3CDTF">2022-12-02T12:55:07Z</dcterms:modified>
</cp:coreProperties>
</file>