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 File\belstu\2k2s\Math\laba1\"/>
    </mc:Choice>
  </mc:AlternateContent>
  <xr:revisionPtr revIDLastSave="0" documentId="13_ncr:1_{B84833D8-D333-4E61-8AF6-43B008B70EA2}" xr6:coauthVersionLast="47" xr6:coauthVersionMax="47" xr10:uidLastSave="{00000000-0000-0000-0000-000000000000}"/>
  <bookViews>
    <workbookView xWindow="11184" yWindow="2004" windowWidth="17280" windowHeight="896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N8" i="1"/>
  <c r="N9" i="1"/>
  <c r="J8" i="1"/>
  <c r="A9" i="1" a="1"/>
  <c r="A9" i="1" s="1"/>
  <c r="H1" i="1"/>
  <c r="N10" i="1" l="1"/>
  <c r="A18" i="1" s="1"/>
  <c r="A24" i="1"/>
  <c r="N11" i="1"/>
  <c r="A19" i="1" s="1"/>
  <c r="A16" i="1"/>
  <c r="A17" i="1" l="1"/>
  <c r="A26" i="1"/>
  <c r="A25" i="1"/>
  <c r="J21" i="1"/>
  <c r="J16" i="1"/>
  <c r="A23" i="1"/>
  <c r="J11" i="1"/>
  <c r="K10" i="1" s="1"/>
  <c r="K11" i="1" l="1"/>
  <c r="K13" i="1"/>
  <c r="K12" i="1"/>
  <c r="N13" i="1" l="1"/>
  <c r="N16" i="1"/>
  <c r="N15" i="1" l="1"/>
  <c r="B18" i="1" s="1"/>
  <c r="B16" i="1"/>
  <c r="B23" i="1"/>
  <c r="N14" i="1"/>
  <c r="B26" i="1"/>
  <c r="B19" i="1"/>
  <c r="B25" i="1" l="1"/>
  <c r="B17" i="1"/>
  <c r="B24" i="1"/>
  <c r="H28" i="1"/>
  <c r="J17" i="1"/>
  <c r="J22" i="1"/>
  <c r="K18" i="1" l="1"/>
  <c r="K15" i="1"/>
  <c r="K16" i="1"/>
  <c r="K17" i="1"/>
  <c r="G15" i="1" l="1"/>
  <c r="N18" i="1" s="1"/>
  <c r="N21" i="1" l="1"/>
  <c r="C19" i="1" s="1"/>
  <c r="N19" i="1"/>
  <c r="C17" i="1" s="1"/>
  <c r="N20" i="1"/>
  <c r="C16" i="1"/>
  <c r="C23" i="1"/>
  <c r="C26" i="1" l="1"/>
  <c r="C24" i="1"/>
  <c r="J23" i="1"/>
  <c r="C25" i="1"/>
  <c r="C18" i="1"/>
  <c r="H31" i="1"/>
  <c r="H29" i="1"/>
  <c r="K23" i="1"/>
  <c r="K20" i="1"/>
  <c r="K21" i="1"/>
  <c r="K22" i="1"/>
  <c r="G20" i="1" l="1"/>
  <c r="N23" i="1" s="1"/>
  <c r="D16" i="1" l="1"/>
  <c r="D23" i="1"/>
  <c r="N26" i="1"/>
  <c r="N24" i="1"/>
  <c r="N25" i="1"/>
  <c r="D25" i="1" l="1"/>
  <c r="D18" i="1"/>
  <c r="D24" i="1"/>
  <c r="F37" i="1" s="1" a="1"/>
  <c r="F37" i="1" s="1"/>
  <c r="L36" i="1" s="1"/>
  <c r="D17" i="1"/>
  <c r="D26" i="1"/>
  <c r="D19" i="1"/>
  <c r="H33" i="1"/>
  <c r="H32" i="1"/>
  <c r="H30" i="1"/>
  <c r="A30" i="1" l="1" a="1"/>
  <c r="B30" i="1" s="1"/>
  <c r="A33" i="1" l="1"/>
  <c r="A30" i="1"/>
  <c r="C31" i="1"/>
  <c r="B31" i="1"/>
  <c r="C32" i="1"/>
  <c r="B33" i="1"/>
  <c r="D32" i="1"/>
  <c r="C30" i="1"/>
  <c r="C33" i="1"/>
  <c r="D31" i="1"/>
  <c r="A31" i="1"/>
  <c r="A32" i="1"/>
  <c r="D30" i="1"/>
  <c r="B32" i="1"/>
  <c r="D33" i="1"/>
  <c r="A37" i="1" l="1" a="1"/>
  <c r="A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<sst xmlns="http://schemas.openxmlformats.org/spreadsheetml/2006/main" count="44" uniqueCount="44">
  <si>
    <t>х1=</t>
  </si>
  <si>
    <t>х2=</t>
  </si>
  <si>
    <t>х3=</t>
  </si>
  <si>
    <t>х4=</t>
  </si>
  <si>
    <t>3. Ортогонализация</t>
  </si>
  <si>
    <t>||e1||=</t>
  </si>
  <si>
    <t>h1=</t>
  </si>
  <si>
    <t>(e2,h1)=</t>
  </si>
  <si>
    <t>g2=</t>
  </si>
  <si>
    <t>||g2||=</t>
  </si>
  <si>
    <t>h2=</t>
  </si>
  <si>
    <t>(e3,h1)=</t>
  </si>
  <si>
    <t>(e3,h2)=</t>
  </si>
  <si>
    <t>g3=</t>
  </si>
  <si>
    <t>||g3||=</t>
  </si>
  <si>
    <t>h3=</t>
  </si>
  <si>
    <t>(e4,h1)=</t>
  </si>
  <si>
    <t>(e4,h2)=</t>
  </si>
  <si>
    <t>(e4,h3)=</t>
  </si>
  <si>
    <t>g4=</t>
  </si>
  <si>
    <t>||g4||=</t>
  </si>
  <si>
    <t>h4=</t>
  </si>
  <si>
    <t>Обратная матрица</t>
  </si>
  <si>
    <t>e1</t>
  </si>
  <si>
    <t>e2</t>
  </si>
  <si>
    <t>e3</t>
  </si>
  <si>
    <t>e4</t>
  </si>
  <si>
    <t>(h1,h2)=</t>
  </si>
  <si>
    <t>(h1,h3)=</t>
  </si>
  <si>
    <t>(h1,h4)=</t>
  </si>
  <si>
    <t>(h2,h3)=</t>
  </si>
  <si>
    <t>(h2,h4)=</t>
  </si>
  <si>
    <t>(h3,h4)=</t>
  </si>
  <si>
    <t>4.</t>
  </si>
  <si>
    <t>Матрица базисных векторов</t>
  </si>
  <si>
    <t>А-транспонированная</t>
  </si>
  <si>
    <t>8. det A =</t>
  </si>
  <si>
    <t xml:space="preserve">1. </t>
  </si>
  <si>
    <t xml:space="preserve">det= </t>
  </si>
  <si>
    <t xml:space="preserve">2. </t>
  </si>
  <si>
    <t>х=</t>
  </si>
  <si>
    <t xml:space="preserve"> А-матрица</t>
  </si>
  <si>
    <t>6.A*Aт</t>
  </si>
  <si>
    <t>7. А-обратная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</si>
</sst>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Fill="1" applyBorder="1"/>
    <xf numFmtId="0" fontId="0" fillId="3" borderId="2" xfId="0" applyFill="1" applyBorder="1"/>
    <xf numFmtId="0" fontId="0" fillId="3" borderId="1" xfId="0" applyFill="1" applyBorder="1" applyAlignment="1"/>
    <xf numFmtId="0" fontId="0" fillId="5" borderId="5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  <color rgb="FFCCECFF"/>
      <color rgb="FFFFFFCC"/>
      <color rgb="FF99FFCC"/>
      <color rgb="FFFFCC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topLeftCell="B1" zoomScale="72" zoomScaleNormal="100" workbookViewId="0">
      <selection activeCell="J28" sqref="J28"/>
    </sheetView>
  </sheetViews>
  <sheetFormatPr defaultRowHeight="14.4" x14ac:dyDescent="0.3"/>
  <sheetData>
    <row r="1" spans="1:20" x14ac:dyDescent="0.3">
      <c r="A1" s="3" t="s">
        <v>23</v>
      </c>
      <c r="B1" s="3" t="s">
        <v>24</v>
      </c>
      <c r="C1" s="3" t="s">
        <v>25</v>
      </c>
      <c r="D1" s="3" t="s">
        <v>26</v>
      </c>
      <c r="F1" s="3" t="s">
        <v>37</v>
      </c>
      <c r="G1" s="5" t="s">
        <v>38</v>
      </c>
      <c r="H1" s="5">
        <f>MDETERM(A2:D5)</f>
        <v>-6.0000000000000044</v>
      </c>
    </row>
    <row r="2" spans="1:20" x14ac:dyDescent="0.3">
      <c r="A2" s="2">
        <v>-3</v>
      </c>
      <c r="B2" s="2">
        <v>7</v>
      </c>
      <c r="C2" s="2">
        <v>-3</v>
      </c>
      <c r="D2" s="2">
        <v>1</v>
      </c>
    </row>
    <row r="3" spans="1:20" x14ac:dyDescent="0.3">
      <c r="A3" s="2">
        <v>-5</v>
      </c>
      <c r="B3" s="2">
        <v>9</v>
      </c>
      <c r="C3" s="2">
        <v>-3</v>
      </c>
      <c r="D3" s="2">
        <v>1</v>
      </c>
      <c r="F3" s="8" t="s">
        <v>39</v>
      </c>
      <c r="G3" s="5" t="s">
        <v>40</v>
      </c>
      <c r="H3" s="5">
        <v>1</v>
      </c>
      <c r="J3" s="4" t="s">
        <v>0</v>
      </c>
      <c r="K3" s="4">
        <v>-5.5</v>
      </c>
    </row>
    <row r="4" spans="1:20" x14ac:dyDescent="0.3">
      <c r="A4" s="2">
        <v>-4</v>
      </c>
      <c r="B4" s="2">
        <v>5</v>
      </c>
      <c r="C4" s="2">
        <v>0</v>
      </c>
      <c r="D4" s="2">
        <v>0</v>
      </c>
      <c r="H4" s="10">
        <v>2</v>
      </c>
      <c r="J4" s="4" t="s">
        <v>1</v>
      </c>
      <c r="K4" s="4">
        <v>-0.33333299999999999</v>
      </c>
      <c r="P4" s="1"/>
    </row>
    <row r="5" spans="1:20" x14ac:dyDescent="0.3">
      <c r="A5" s="2">
        <v>4</v>
      </c>
      <c r="B5" s="2">
        <v>1</v>
      </c>
      <c r="C5" s="2">
        <v>-3</v>
      </c>
      <c r="D5" s="2">
        <v>0</v>
      </c>
      <c r="H5" s="5">
        <v>3</v>
      </c>
      <c r="J5" s="4" t="s">
        <v>2</v>
      </c>
      <c r="K5" s="4">
        <v>1.0000100000000001</v>
      </c>
    </row>
    <row r="6" spans="1:20" x14ac:dyDescent="0.3">
      <c r="H6" s="5">
        <v>4</v>
      </c>
      <c r="J6" s="4" t="s">
        <v>3</v>
      </c>
      <c r="K6" s="4">
        <v>0.50024749999999996</v>
      </c>
    </row>
    <row r="8" spans="1:20" x14ac:dyDescent="0.3">
      <c r="A8" s="11" t="s">
        <v>22</v>
      </c>
      <c r="B8" s="11"/>
      <c r="C8" s="11"/>
      <c r="D8" s="11"/>
      <c r="F8" s="9" t="s">
        <v>4</v>
      </c>
      <c r="G8" s="9"/>
      <c r="H8" s="3"/>
      <c r="I8" s="5" t="s">
        <v>5</v>
      </c>
      <c r="J8" s="5">
        <f>SQRT(A2^2+A3^2+A4^2+A5^2)</f>
        <v>8.1240384046359608</v>
      </c>
      <c r="M8" s="6" t="s">
        <v>6</v>
      </c>
      <c r="N8" s="6">
        <f>A2/$J$8</f>
        <v>-0.3692744729379982</v>
      </c>
    </row>
    <row r="9" spans="1:20" x14ac:dyDescent="0.3">
      <c r="A9" s="2" cm="1">
        <f t="array" ref="A9:D12">MINVERSE(A2:D5)</f>
        <v>2.4999999999999987</v>
      </c>
      <c r="B9" s="2">
        <v>-2.4999999999999987</v>
      </c>
      <c r="C9" s="2">
        <v>0.99999999999999944</v>
      </c>
      <c r="D9" s="2">
        <v>-1.1102230246251565E-16</v>
      </c>
      <c r="N9" s="6">
        <f>A3/$J$8</f>
        <v>-0.61545745489666359</v>
      </c>
    </row>
    <row r="10" spans="1:20" x14ac:dyDescent="0.3">
      <c r="A10" s="2">
        <v>1.9999999999999987</v>
      </c>
      <c r="B10" s="2">
        <v>-1.9999999999999987</v>
      </c>
      <c r="C10" s="2">
        <v>0.99999999999999933</v>
      </c>
      <c r="D10" s="2">
        <v>-6.7696525891777849E-17</v>
      </c>
      <c r="F10" s="5" t="s">
        <v>9</v>
      </c>
      <c r="G10" s="5">
        <f>SQRT(K10^2+K11^2+K12^2+K13^2)</f>
        <v>7.3567120455548709</v>
      </c>
      <c r="I10" s="2" t="s">
        <v>8</v>
      </c>
      <c r="J10" s="2"/>
      <c r="K10" s="2">
        <f>B2-$J$11*N8</f>
        <v>3.2727272727272729</v>
      </c>
      <c r="N10" s="6">
        <f>A4/$J$8</f>
        <v>-0.4923659639173309</v>
      </c>
    </row>
    <row r="11" spans="1:20" x14ac:dyDescent="0.3">
      <c r="A11" s="2">
        <v>3.9999999999999969</v>
      </c>
      <c r="B11" s="2">
        <v>-3.9999999999999969</v>
      </c>
      <c r="C11" s="2">
        <v>1.666666666666665</v>
      </c>
      <c r="D11" s="2">
        <v>-0.33333333333333348</v>
      </c>
      <c r="I11" s="4" t="s">
        <v>7</v>
      </c>
      <c r="J11" s="4">
        <f>B2*N8+B3*N9+B4*N10+B5*N11</f>
        <v>-10.093502260305284</v>
      </c>
      <c r="K11" s="2">
        <f>B3-$J$11*N9</f>
        <v>2.787878787878789</v>
      </c>
      <c r="N11" s="6">
        <f>A5/$J$8</f>
        <v>0.4923659639173309</v>
      </c>
    </row>
    <row r="12" spans="1:20" x14ac:dyDescent="0.3">
      <c r="A12" s="2">
        <v>6.4999999999999947</v>
      </c>
      <c r="B12" s="2">
        <v>-5.4999999999999947</v>
      </c>
      <c r="C12" s="2">
        <v>0.99999999999999711</v>
      </c>
      <c r="D12" s="2">
        <v>-1.0000000000000004</v>
      </c>
      <c r="K12" s="2">
        <f>B4-$J$11*N10</f>
        <v>3.0303030303030276E-2</v>
      </c>
    </row>
    <row r="13" spans="1:20" x14ac:dyDescent="0.3">
      <c r="K13" s="2">
        <f>B5-$J$11*N11</f>
        <v>5.9696969696969697</v>
      </c>
      <c r="M13" s="6" t="s">
        <v>10</v>
      </c>
      <c r="N13" s="6">
        <f>K10/$G$10</f>
        <v>0.44486276647252293</v>
      </c>
    </row>
    <row r="14" spans="1:20" x14ac:dyDescent="0.3">
      <c r="N14" s="6">
        <f>K11/$G$10</f>
        <v>0.37895717143955671</v>
      </c>
      <c r="R14" s="7"/>
      <c r="S14" s="7"/>
      <c r="T14" s="7"/>
    </row>
    <row r="15" spans="1:20" x14ac:dyDescent="0.3">
      <c r="A15" s="12" t="s">
        <v>34</v>
      </c>
      <c r="B15" s="13"/>
      <c r="C15" s="13"/>
      <c r="D15" s="14"/>
      <c r="F15" s="5" t="s">
        <v>14</v>
      </c>
      <c r="G15" s="5">
        <f>SQRT(K15^2+K16^2+K17^2+K18^2)</f>
        <v>0.8665101647537089</v>
      </c>
      <c r="I15" s="2" t="s">
        <v>13</v>
      </c>
      <c r="J15" s="2"/>
      <c r="K15" s="2">
        <f>C2-$J$16*N8-$J$17*N13</f>
        <v>-0.27211646136618128</v>
      </c>
      <c r="N15" s="6">
        <f>K12/$G$10</f>
        <v>4.1190996895603934E-3</v>
      </c>
      <c r="R15" s="7"/>
      <c r="S15" s="7"/>
      <c r="T15" s="7"/>
    </row>
    <row r="16" spans="1:20" x14ac:dyDescent="0.3">
      <c r="A16" s="2">
        <f>N8</f>
        <v>-0.3692744729379982</v>
      </c>
      <c r="B16" s="2">
        <f>N13</f>
        <v>0.44486276647252293</v>
      </c>
      <c r="C16" s="2">
        <f>N18</f>
        <v>-0.31403724091745172</v>
      </c>
      <c r="D16" s="2">
        <f>N23</f>
        <v>0.75306978027254301</v>
      </c>
      <c r="I16" s="4" t="s">
        <v>11</v>
      </c>
      <c r="J16" s="4">
        <f>C2*N8+C3*N9+C4*N10+C5*N11</f>
        <v>1.4770978917519928</v>
      </c>
      <c r="K16" s="2">
        <f>C3-$J$16*N9-$J$17*N14</f>
        <v>-0.23180291153415378</v>
      </c>
      <c r="N16" s="6">
        <f>K13/$G$10</f>
        <v>0.8114626388433982</v>
      </c>
    </row>
    <row r="17" spans="1:14" x14ac:dyDescent="0.3">
      <c r="A17" s="2">
        <f>N9</f>
        <v>-0.61545745489666359</v>
      </c>
      <c r="B17" s="2">
        <f>N14</f>
        <v>0.37895717143955671</v>
      </c>
      <c r="C17" s="2">
        <f>N19</f>
        <v>-0.26751320522597666</v>
      </c>
      <c r="D17" s="2">
        <f>N24</f>
        <v>-0.63721289099983758</v>
      </c>
      <c r="I17" s="4" t="s">
        <v>12</v>
      </c>
      <c r="J17" s="4">
        <f>C2*N13+C3*N14+C4*N15+C5*N16</f>
        <v>-4.9058477302664336</v>
      </c>
      <c r="K17" s="2">
        <f>C4-$J$16*N10-$J$17*N15</f>
        <v>0.74748040313549824</v>
      </c>
    </row>
    <row r="18" spans="1:14" x14ac:dyDescent="0.3">
      <c r="A18" s="2">
        <f>N10</f>
        <v>-0.4923659639173309</v>
      </c>
      <c r="B18" s="2">
        <f>N15</f>
        <v>4.1190996895603934E-3</v>
      </c>
      <c r="C18" s="2">
        <f>N20</f>
        <v>0.86263316177942018</v>
      </c>
      <c r="D18" s="2">
        <f>N25</f>
        <v>0.11585688927269601</v>
      </c>
      <c r="K18" s="2">
        <f>C5-$J$16*N11-$J$17*N16</f>
        <v>0.25363941769316867</v>
      </c>
      <c r="M18" s="6" t="s">
        <v>15</v>
      </c>
      <c r="N18" s="6">
        <f>K15/$G$15</f>
        <v>-0.31403724091745172</v>
      </c>
    </row>
    <row r="19" spans="1:14" x14ac:dyDescent="0.3">
      <c r="A19" s="2">
        <f>N11</f>
        <v>0.4923659639173309</v>
      </c>
      <c r="B19" s="2">
        <f>N16</f>
        <v>0.8114626388433982</v>
      </c>
      <c r="C19" s="2">
        <f>N21</f>
        <v>0.29271372455885897</v>
      </c>
      <c r="D19" s="2">
        <f>N26</f>
        <v>-0.11585688927270199</v>
      </c>
      <c r="N19" s="6">
        <f>K16/$G$15</f>
        <v>-0.26751320522597666</v>
      </c>
    </row>
    <row r="20" spans="1:14" x14ac:dyDescent="0.3">
      <c r="F20" s="5" t="s">
        <v>20</v>
      </c>
      <c r="G20" s="5">
        <f>SQRT(K20^2+K21^2+K22^2+K23^2)</f>
        <v>0.11585688927269833</v>
      </c>
      <c r="I20" s="2" t="s">
        <v>19</v>
      </c>
      <c r="J20" s="2"/>
      <c r="K20" s="2">
        <f>D2-$J$21*N8-$J$22*N13-$J$23*N18</f>
        <v>8.7248322147651269E-2</v>
      </c>
      <c r="N20" s="6">
        <f>K17/$G$15</f>
        <v>0.86263316177942018</v>
      </c>
    </row>
    <row r="21" spans="1:14" x14ac:dyDescent="0.3">
      <c r="I21" s="4" t="s">
        <v>16</v>
      </c>
      <c r="J21" s="4">
        <f>D2*N8+D3*N9+D4*N10+D5*N11</f>
        <v>-0.98473192783466179</v>
      </c>
      <c r="K21" s="2">
        <f>D3-$J$21*N9-$J$22*N14-$J$23*N19</f>
        <v>-7.3825503355704175E-2</v>
      </c>
      <c r="N21" s="6">
        <f>K18/$G$15</f>
        <v>0.29271372455885897</v>
      </c>
    </row>
    <row r="22" spans="1:14" x14ac:dyDescent="0.3">
      <c r="A22" s="12" t="s">
        <v>41</v>
      </c>
      <c r="B22" s="13"/>
      <c r="C22" s="13"/>
      <c r="D22" s="14"/>
      <c r="I22" s="4" t="s">
        <v>17</v>
      </c>
      <c r="J22" s="4">
        <f>D2*N13+D3*N14+D4*N15+D5*N16</f>
        <v>0.82381993791207964</v>
      </c>
      <c r="K22" s="2">
        <f>D4-$J$21*N10-$J$22*N15-$J$23*N20</f>
        <v>1.3422818791946012E-2</v>
      </c>
    </row>
    <row r="23" spans="1:14" x14ac:dyDescent="0.3">
      <c r="A23" s="2">
        <f>N8</f>
        <v>-0.3692744729379982</v>
      </c>
      <c r="B23" s="2">
        <f>N13</f>
        <v>0.44486276647252293</v>
      </c>
      <c r="C23" s="2">
        <f>N18</f>
        <v>-0.31403724091745172</v>
      </c>
      <c r="D23" s="2">
        <f>N23</f>
        <v>0.75306978027254301</v>
      </c>
      <c r="I23" s="4" t="s">
        <v>18</v>
      </c>
      <c r="J23" s="4">
        <f>D2*N18+D3*N19+D4*N20+D5*N21</f>
        <v>-0.58155044614342843</v>
      </c>
      <c r="K23" s="2">
        <f>D5-$J$21*N11-$J$22*N16-$J$23*N21</f>
        <v>-1.3422818791946706E-2</v>
      </c>
      <c r="M23" s="6" t="s">
        <v>21</v>
      </c>
      <c r="N23" s="6">
        <f>K20/$G$20</f>
        <v>0.75306978027254301</v>
      </c>
    </row>
    <row r="24" spans="1:14" x14ac:dyDescent="0.3">
      <c r="A24" s="2">
        <f>N9</f>
        <v>-0.61545745489666359</v>
      </c>
      <c r="B24" s="2">
        <f>N14</f>
        <v>0.37895717143955671</v>
      </c>
      <c r="C24" s="2">
        <f>N19</f>
        <v>-0.26751320522597666</v>
      </c>
      <c r="D24" s="2">
        <f>N24</f>
        <v>-0.63721289099983758</v>
      </c>
      <c r="N24" s="6">
        <f>K21/$G$20</f>
        <v>-0.63721289099983758</v>
      </c>
    </row>
    <row r="25" spans="1:14" x14ac:dyDescent="0.3">
      <c r="A25" s="2">
        <f>N10</f>
        <v>-0.4923659639173309</v>
      </c>
      <c r="B25" s="2">
        <f>N15</f>
        <v>4.1190996895603934E-3</v>
      </c>
      <c r="C25" s="2">
        <f>N20</f>
        <v>0.86263316177942018</v>
      </c>
      <c r="D25" s="2">
        <f>N25</f>
        <v>0.11585688927269601</v>
      </c>
      <c r="N25" s="6">
        <f>K22/$G$20</f>
        <v>0.11585688927269601</v>
      </c>
    </row>
    <row r="26" spans="1:14" x14ac:dyDescent="0.3">
      <c r="A26" s="2">
        <f>N11</f>
        <v>0.4923659639173309</v>
      </c>
      <c r="B26" s="2">
        <f>N16</f>
        <v>0.8114626388433982</v>
      </c>
      <c r="C26" s="2">
        <f>N21</f>
        <v>0.29271372455885897</v>
      </c>
      <c r="D26" s="2">
        <f>N26</f>
        <v>-0.11585688927270199</v>
      </c>
      <c r="N26" s="6">
        <f>K23/$G$20</f>
        <v>-0.11585688927270199</v>
      </c>
    </row>
    <row r="28" spans="1:14" x14ac:dyDescent="0.3">
      <c r="F28" s="3" t="s">
        <v>33</v>
      </c>
      <c r="G28" s="5" t="s">
        <v>27</v>
      </c>
      <c r="H28" s="5">
        <f>N8*N13+N9*N14+N10*N15+N11*N16</f>
        <v>0</v>
      </c>
    </row>
    <row r="29" spans="1:14" x14ac:dyDescent="0.3">
      <c r="A29" s="11" t="s">
        <v>35</v>
      </c>
      <c r="B29" s="11"/>
      <c r="C29" s="11"/>
      <c r="D29" s="11"/>
      <c r="G29" s="5" t="s">
        <v>28</v>
      </c>
      <c r="H29" s="5">
        <f>N8*N18+N9*N19+N10*N20+N11*N21</f>
        <v>-7.7715611723760958E-16</v>
      </c>
    </row>
    <row r="30" spans="1:14" x14ac:dyDescent="0.3">
      <c r="A30" s="2">
        <f t="array" ref="A30:D33">TRANSPOSE(A23:D26)</f>
        <v>-0.3692744729379982</v>
      </c>
      <c r="B30" s="2">
        <v>-0.61545745489666359</v>
      </c>
      <c r="C30" s="2">
        <v>-0.4923659639173309</v>
      </c>
      <c r="D30" s="2">
        <v>0.4923659639173309</v>
      </c>
      <c r="G30" s="5" t="s">
        <v>29</v>
      </c>
      <c r="H30" s="5">
        <f>N8*N23+N9*N24+N10*N25+N11*N26</f>
        <v>-4.1147640850169864E-15</v>
      </c>
    </row>
    <row r="31" spans="1:14" x14ac:dyDescent="0.3">
      <c r="A31" s="2">
        <v>0.44486276647252293</v>
      </c>
      <c r="B31" s="2">
        <v>0.37895717143955671</v>
      </c>
      <c r="C31" s="2">
        <v>4.1190996895603934E-3</v>
      </c>
      <c r="D31" s="2">
        <v>0.8114626388433982</v>
      </c>
      <c r="G31" s="5" t="s">
        <v>30</v>
      </c>
      <c r="H31" s="5">
        <f>N13*N18+N14*N19+N15*N20+N16*N21</f>
        <v>0</v>
      </c>
    </row>
    <row r="32" spans="1:14" x14ac:dyDescent="0.3">
      <c r="A32" s="2">
        <v>-0.31403724091745172</v>
      </c>
      <c r="B32" s="2">
        <v>-0.26751320522597666</v>
      </c>
      <c r="C32" s="2">
        <v>0.86263316177942018</v>
      </c>
      <c r="D32" s="2">
        <v>0.29271372455885897</v>
      </c>
      <c r="G32" s="5" t="s">
        <v>31</v>
      </c>
      <c r="H32" s="5">
        <f>N13*N23+N14*N24+N15*N25+N16*N26</f>
        <v>-1.1102230246251565E-16</v>
      </c>
    </row>
    <row r="33" spans="1:12" x14ac:dyDescent="0.3">
      <c r="A33" s="2">
        <v>0.75306978027254301</v>
      </c>
      <c r="B33" s="2">
        <v>-0.63721289099983758</v>
      </c>
      <c r="C33" s="2">
        <v>0.11585688927269601</v>
      </c>
      <c r="D33" s="2">
        <v>-0.11585688927270199</v>
      </c>
      <c r="G33" s="5" t="s">
        <v>32</v>
      </c>
      <c r="H33" s="5">
        <f>N18*N23+N19*N24+N20*N25+N21*N26</f>
        <v>-5.5233595475101538E-15</v>
      </c>
    </row>
    <row r="36" spans="1:12" x14ac:dyDescent="0.3">
      <c r="A36" s="12" t="s">
        <v>42</v>
      </c>
      <c r="B36" s="13"/>
      <c r="C36" s="13"/>
      <c r="D36" s="14"/>
      <c r="F36" s="12" t="s">
        <v>43</v>
      </c>
      <c r="G36" s="13"/>
      <c r="H36" s="13"/>
      <c r="I36" s="14"/>
      <c r="K36" s="5" t="s">
        <v>36</v>
      </c>
      <c r="L36" s="5">
        <f>MDETERM(_xlfn.ANCHORARRAY(F37))</f>
        <v>-1.0000000000000002</v>
      </c>
    </row>
    <row r="37" spans="1:12" x14ac:dyDescent="0.3">
      <c r="A37" s="2" cm="1">
        <f t="array" ref="A37:D40">MMULT(A23:D26,A30:D33)</f>
        <v>1.0000000000000047</v>
      </c>
      <c r="B37" s="2">
        <v>7.7715611723760958E-16</v>
      </c>
      <c r="C37" s="2">
        <v>-1.5959455978986625E-15</v>
      </c>
      <c r="D37" s="2">
        <v>-2.9698465908722937E-15</v>
      </c>
      <c r="F37" s="2" cm="1">
        <f t="array" ref="F37:I40">MINVERSE(A23:D26)</f>
        <v>-0.36927447293799537</v>
      </c>
      <c r="G37" s="2">
        <v>-0.61545745489666648</v>
      </c>
      <c r="H37" s="2">
        <v>-0.49236596391732984</v>
      </c>
      <c r="I37" s="2">
        <v>0.49236596391733073</v>
      </c>
    </row>
    <row r="38" spans="1:12" x14ac:dyDescent="0.3">
      <c r="A38" s="2">
        <v>7.7715611723760958E-16</v>
      </c>
      <c r="B38" s="2">
        <v>0.99999999999999456</v>
      </c>
      <c r="C38" s="2">
        <v>2.4841240175987878E-15</v>
      </c>
      <c r="D38" s="2">
        <v>2.1926904736346842E-15</v>
      </c>
      <c r="F38" s="2">
        <v>0.44486276647252287</v>
      </c>
      <c r="G38" s="2">
        <v>0.37895717143955659</v>
      </c>
      <c r="H38" s="2">
        <v>4.1190996895604055E-3</v>
      </c>
      <c r="I38" s="2">
        <v>0.81146263884339831</v>
      </c>
    </row>
    <row r="39" spans="1:12" x14ac:dyDescent="0.3">
      <c r="A39" s="2">
        <v>-1.5959455978986625E-15</v>
      </c>
      <c r="B39" s="2">
        <v>2.4841240175987878E-15</v>
      </c>
      <c r="C39" s="2">
        <v>1</v>
      </c>
      <c r="D39" s="2">
        <v>-2.8622937353617317E-16</v>
      </c>
      <c r="F39" s="2">
        <v>-0.31403724091744778</v>
      </c>
      <c r="G39" s="2">
        <v>-0.26751320522598071</v>
      </c>
      <c r="H39" s="2">
        <v>0.86263316177942051</v>
      </c>
      <c r="I39" s="2">
        <v>0.2927137245588588</v>
      </c>
    </row>
    <row r="40" spans="1:12" x14ac:dyDescent="0.3">
      <c r="A40" s="2">
        <v>-2.9698465908722937E-15</v>
      </c>
      <c r="B40" s="2">
        <v>2.1926904736346842E-15</v>
      </c>
      <c r="C40" s="2">
        <v>-2.8622937353617317E-16</v>
      </c>
      <c r="D40" s="2">
        <v>1.0000000000000004</v>
      </c>
      <c r="F40" s="2">
        <v>0.75306978027253979</v>
      </c>
      <c r="G40" s="2">
        <v>-0.63721289099984157</v>
      </c>
      <c r="H40" s="2">
        <v>0.11585688927269877</v>
      </c>
      <c r="I40" s="2">
        <v>-0.11585688927269823</v>
      </c>
    </row>
  </sheetData>
  <mergeCells count="6">
    <mergeCell ref="A8:D8"/>
    <mergeCell ref="A29:D29"/>
    <mergeCell ref="A15:D15"/>
    <mergeCell ref="A22:D22"/>
    <mergeCell ref="F36:I36"/>
    <mergeCell ref="A36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Потапович</dc:creator>
  <cp:lastModifiedBy>waldemarr l</cp:lastModifiedBy>
  <dcterms:created xsi:type="dcterms:W3CDTF">2015-06-05T18:19:34Z</dcterms:created>
  <dcterms:modified xsi:type="dcterms:W3CDTF">2023-03-20T18:48:17Z</dcterms:modified>
</cp:coreProperties>
</file>