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filterPrivacy="1" codeName="ThisWorkbook" hidePivotFieldList="1"/>
  <xr:revisionPtr revIDLastSave="0" documentId="8_{A3A63F74-AC1F-4292-9BCB-0729FA625CA1}" xr6:coauthVersionLast="47" xr6:coauthVersionMax="47" xr10:uidLastSave="{00000000-0000-0000-0000-000000000000}"/>
  <bookViews>
    <workbookView xWindow="-120" yWindow="-120" windowWidth="24240" windowHeight="13140" tabRatio="580" xr2:uid="{00000000-000D-0000-FFFF-FFFF00000000}"/>
  </bookViews>
  <sheets>
    <sheet name="SourceData" sheetId="1" r:id="rId1"/>
    <sheet name="Lists" sheetId="2" state="hidden" r:id="rId2"/>
    <sheet name="Reporter" sheetId="7" state="hidden" r:id="rId3"/>
    <sheet name="English Names" sheetId="49" state="hidden" r:id="rId4"/>
  </sheets>
  <definedNames>
    <definedName name="_xlnm._FilterDatabase" localSheetId="3" hidden="1">'English Names'!$B$2:$G$192</definedName>
    <definedName name="_xlnm._FilterDatabase" localSheetId="1" hidden="1">Lists!$A$2:$AE$238</definedName>
    <definedName name="Contractor">Reporter!$O$3:$O$86</definedName>
    <definedName name="D">Reporter!$L$3</definedName>
    <definedName name="Electrical">Reporter!$G$3:$G$21</definedName>
    <definedName name="Electrical.">Table20[Electrical.]</definedName>
    <definedName name="EnglishNames">'English Names'!$B$3:$G$193</definedName>
    <definedName name="Environment">Reporter!$D$3</definedName>
    <definedName name="Environment.">Table17[Environment.]</definedName>
    <definedName name="HR">Reporter!$K$3:$K$20</definedName>
    <definedName name="HR.">Table24[HR.]</definedName>
    <definedName name="IT">TblIT[IT]</definedName>
    <definedName name="IT.">Table25[IT.]</definedName>
    <definedName name="Mechanical">Reporter!$F$3:$F$34</definedName>
    <definedName name="Mechanical.">Table19[Mechanical.]</definedName>
    <definedName name="Other">Reporter!$P$3</definedName>
    <definedName name="Plant_Manag">Reporter!$B$3:$B$5</definedName>
    <definedName name="Plant_Manag.">Table15[Plant_Manag.]</definedName>
    <definedName name="PM">Reporter!$H$3:$H$15</definedName>
    <definedName name="PM.">Table21[PM.]</definedName>
    <definedName name="Process">Reporter!$Q$3:$Q$4</definedName>
    <definedName name="Process.">Table26[Process.]</definedName>
    <definedName name="Production">Reporter!$E$3:$E$64</definedName>
    <definedName name="Production.">Table18[Production.]</definedName>
    <definedName name="Purchasing">Reporter!$M$3</definedName>
    <definedName name="qgtgtjuytjn">Table9[[#All],[Quality]]</definedName>
    <definedName name="Quality">Reporter!$I$3:$I$17</definedName>
    <definedName name="Quality.">Table22[Quality.]</definedName>
    <definedName name="ReporterDepartment">Reporter!$B$2:$Q$2</definedName>
    <definedName name="Resp.Department">Reporter!$B$69:$N$69</definedName>
    <definedName name="Safety">Reporter!$C$3:$C$10</definedName>
    <definedName name="Safety.">Table16[Safety.]</definedName>
    <definedName name="SDGAG">Table19[Mechanical.]</definedName>
    <definedName name="Security.">Table26[Security.]</definedName>
    <definedName name="SFGSDG">Table17[Environment.]</definedName>
    <definedName name="Stores">Reporter!$J$3:$J$8</definedName>
    <definedName name="Stores.">Table23[Stores.]</definedName>
    <definedName name="TblElectrical">Table7[[#All],[Electrical]]</definedName>
    <definedName name="TblMechanical">Table6[[#All],[Mechanical]]</definedName>
    <definedName name="TblQuality">Table9[[#All],[Quality]]</definedName>
    <definedName name="Type">Lists!$N$3:$N$9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7" i="1" l="1"/>
  <c r="F107" i="1"/>
  <c r="L107" i="1"/>
  <c r="M107" i="1"/>
  <c r="N107" i="1"/>
  <c r="AJ106" i="1" l="1"/>
  <c r="AE106" i="1"/>
  <c r="AF106" i="1" s="1"/>
  <c r="AA106" i="1"/>
  <c r="N106" i="1"/>
  <c r="M106" i="1"/>
  <c r="L106" i="1"/>
  <c r="F106" i="1"/>
  <c r="E106" i="1"/>
  <c r="AI106" i="1" l="1"/>
  <c r="AH106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AG106" i="1" l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F9" i="1" l="1"/>
  <c r="F10" i="1"/>
  <c r="F11" i="1"/>
  <c r="F12" i="1"/>
  <c r="F13" i="1"/>
  <c r="F14" i="1"/>
  <c r="F15" i="1"/>
  <c r="F16" i="1"/>
  <c r="F1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8" i="1"/>
  <c r="E17" i="1" l="1"/>
  <c r="E16" i="1"/>
  <c r="E15" i="1"/>
  <c r="E14" i="1"/>
  <c r="E13" i="1"/>
  <c r="E12" i="1"/>
  <c r="E11" i="1"/>
  <c r="E10" i="1"/>
  <c r="E9" i="1"/>
  <c r="E8" i="1"/>
  <c r="AE9" i="1" l="1"/>
  <c r="AF9" i="1" s="1"/>
  <c r="AA9" i="1"/>
  <c r="AJ16" i="1" l="1"/>
  <c r="AE16" i="1"/>
  <c r="AF16" i="1" s="1"/>
  <c r="AA16" i="1"/>
  <c r="AJ15" i="1"/>
  <c r="AE15" i="1"/>
  <c r="AF15" i="1" s="1"/>
  <c r="AA15" i="1"/>
  <c r="AJ14" i="1"/>
  <c r="AE14" i="1"/>
  <c r="AF14" i="1" s="1"/>
  <c r="AA14" i="1"/>
  <c r="AJ13" i="1"/>
  <c r="AE13" i="1"/>
  <c r="AF13" i="1" s="1"/>
  <c r="AA13" i="1"/>
  <c r="AJ12" i="1"/>
  <c r="AE12" i="1"/>
  <c r="AF12" i="1" s="1"/>
  <c r="AA12" i="1"/>
  <c r="AJ11" i="1"/>
  <c r="AE11" i="1"/>
  <c r="AF11" i="1" s="1"/>
  <c r="AA11" i="1"/>
  <c r="AJ10" i="1"/>
  <c r="AE10" i="1"/>
  <c r="AF10" i="1" s="1"/>
  <c r="AA10" i="1"/>
  <c r="AJ9" i="1"/>
  <c r="AI12" i="1" l="1"/>
  <c r="AI16" i="1"/>
  <c r="AH16" i="1"/>
  <c r="AI15" i="1"/>
  <c r="AH15" i="1"/>
  <c r="AH14" i="1"/>
  <c r="AI14" i="1"/>
  <c r="AH13" i="1"/>
  <c r="AI13" i="1"/>
  <c r="AH12" i="1"/>
  <c r="AH11" i="1"/>
  <c r="AI11" i="1"/>
  <c r="AH10" i="1"/>
  <c r="AI10" i="1"/>
  <c r="AI9" i="1"/>
  <c r="AH9" i="1"/>
  <c r="AG12" i="1" l="1"/>
  <c r="AG16" i="1"/>
  <c r="AG13" i="1"/>
  <c r="AG9" i="1"/>
  <c r="AG14" i="1"/>
  <c r="AG10" i="1"/>
  <c r="AG15" i="1"/>
  <c r="AG11" i="1"/>
  <c r="AJ92" i="1" l="1"/>
  <c r="AE92" i="1"/>
  <c r="AF92" i="1" s="1"/>
  <c r="AA92" i="1"/>
  <c r="AI92" i="1" l="1"/>
  <c r="AH92" i="1"/>
  <c r="AJ91" i="1"/>
  <c r="AE91" i="1"/>
  <c r="AF91" i="1" s="1"/>
  <c r="AA91" i="1"/>
  <c r="E91" i="1"/>
  <c r="AG92" i="1" l="1"/>
  <c r="AI91" i="1"/>
  <c r="AH91" i="1"/>
  <c r="AJ90" i="1"/>
  <c r="AE90" i="1"/>
  <c r="AF90" i="1" s="1"/>
  <c r="AA90" i="1"/>
  <c r="E90" i="1"/>
  <c r="AJ89" i="1"/>
  <c r="AE89" i="1"/>
  <c r="AF89" i="1" s="1"/>
  <c r="AA89" i="1"/>
  <c r="E89" i="1"/>
  <c r="AJ88" i="1"/>
  <c r="AE88" i="1"/>
  <c r="AF88" i="1" s="1"/>
  <c r="AA88" i="1"/>
  <c r="E88" i="1"/>
  <c r="AG91" i="1" l="1"/>
  <c r="AI90" i="1"/>
  <c r="AH90" i="1"/>
  <c r="AI89" i="1"/>
  <c r="AH89" i="1"/>
  <c r="AH88" i="1"/>
  <c r="AI88" i="1"/>
  <c r="AJ86" i="1"/>
  <c r="AE86" i="1"/>
  <c r="AF86" i="1" s="1"/>
  <c r="AA86" i="1"/>
  <c r="E86" i="1"/>
  <c r="AG89" i="1" l="1"/>
  <c r="AG90" i="1"/>
  <c r="AG88" i="1"/>
  <c r="AI86" i="1"/>
  <c r="AH86" i="1"/>
  <c r="E3" i="1"/>
  <c r="AG86" i="1" l="1"/>
  <c r="AJ85" i="1"/>
  <c r="AE85" i="1"/>
  <c r="AF85" i="1" s="1"/>
  <c r="AA85" i="1"/>
  <c r="E85" i="1"/>
  <c r="AJ84" i="1"/>
  <c r="AE84" i="1"/>
  <c r="AF84" i="1" s="1"/>
  <c r="AA84" i="1"/>
  <c r="E84" i="1"/>
  <c r="AJ83" i="1"/>
  <c r="AE83" i="1"/>
  <c r="AF83" i="1" s="1"/>
  <c r="AA83" i="1"/>
  <c r="E83" i="1"/>
  <c r="AJ82" i="1"/>
  <c r="AE82" i="1"/>
  <c r="AF82" i="1" s="1"/>
  <c r="AA82" i="1"/>
  <c r="E82" i="1"/>
  <c r="AJ81" i="1"/>
  <c r="AE81" i="1"/>
  <c r="AF81" i="1" s="1"/>
  <c r="AA81" i="1"/>
  <c r="E81" i="1"/>
  <c r="AJ80" i="1"/>
  <c r="AE80" i="1"/>
  <c r="AF80" i="1" s="1"/>
  <c r="AA80" i="1"/>
  <c r="E80" i="1"/>
  <c r="AI80" i="1" l="1"/>
  <c r="AH81" i="1"/>
  <c r="AI85" i="1"/>
  <c r="AH84" i="1"/>
  <c r="AI82" i="1"/>
  <c r="AI83" i="1"/>
  <c r="AH80" i="1" l="1"/>
  <c r="AG80" i="1" s="1"/>
  <c r="AH82" i="1"/>
  <c r="AG82" i="1" s="1"/>
  <c r="AH83" i="1"/>
  <c r="AG83" i="1" s="1"/>
  <c r="AI84" i="1"/>
  <c r="AG84" i="1" s="1"/>
  <c r="AI81" i="1"/>
  <c r="AG81" i="1" s="1"/>
  <c r="AH85" i="1"/>
  <c r="AG85" i="1" s="1"/>
  <c r="AA79" i="1"/>
  <c r="E79" i="1"/>
  <c r="E78" i="1"/>
  <c r="AA78" i="1"/>
  <c r="AE78" i="1"/>
  <c r="AF78" i="1" s="1"/>
  <c r="AJ78" i="1"/>
  <c r="AH78" i="1" l="1"/>
  <c r="AI78" i="1"/>
  <c r="AG78" i="1" l="1"/>
  <c r="AA77" i="1"/>
  <c r="AA8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87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7" i="1"/>
  <c r="AJ107" i="1" l="1"/>
  <c r="AE107" i="1"/>
  <c r="AF107" i="1" s="1"/>
  <c r="AJ105" i="1"/>
  <c r="AE105" i="1"/>
  <c r="AF105" i="1" s="1"/>
  <c r="E105" i="1"/>
  <c r="AJ104" i="1"/>
  <c r="AE104" i="1"/>
  <c r="AF104" i="1" s="1"/>
  <c r="E104" i="1"/>
  <c r="AJ103" i="1"/>
  <c r="AE103" i="1"/>
  <c r="AF103" i="1" s="1"/>
  <c r="E103" i="1"/>
  <c r="AJ102" i="1"/>
  <c r="AE102" i="1"/>
  <c r="AF102" i="1" s="1"/>
  <c r="E102" i="1"/>
  <c r="AJ101" i="1"/>
  <c r="AE101" i="1"/>
  <c r="AF101" i="1" s="1"/>
  <c r="E101" i="1"/>
  <c r="AJ100" i="1"/>
  <c r="AE100" i="1"/>
  <c r="AF100" i="1" s="1"/>
  <c r="E100" i="1"/>
  <c r="AJ99" i="1"/>
  <c r="AE99" i="1"/>
  <c r="AF99" i="1" s="1"/>
  <c r="E99" i="1"/>
  <c r="AJ98" i="1"/>
  <c r="AE98" i="1"/>
  <c r="AF98" i="1" s="1"/>
  <c r="E98" i="1"/>
  <c r="AJ97" i="1"/>
  <c r="AE97" i="1"/>
  <c r="AF97" i="1" s="1"/>
  <c r="E97" i="1"/>
  <c r="AJ96" i="1"/>
  <c r="AE96" i="1"/>
  <c r="AF96" i="1" s="1"/>
  <c r="E96" i="1"/>
  <c r="AJ95" i="1"/>
  <c r="AE95" i="1"/>
  <c r="AF95" i="1" s="1"/>
  <c r="E95" i="1"/>
  <c r="AJ94" i="1"/>
  <c r="AE94" i="1"/>
  <c r="AF94" i="1" s="1"/>
  <c r="E94" i="1"/>
  <c r="AJ93" i="1"/>
  <c r="AE93" i="1"/>
  <c r="AF93" i="1" s="1"/>
  <c r="E93" i="1"/>
  <c r="E92" i="1"/>
  <c r="AJ87" i="1"/>
  <c r="AE87" i="1"/>
  <c r="AF87" i="1" s="1"/>
  <c r="E87" i="1"/>
  <c r="AJ79" i="1"/>
  <c r="AE79" i="1"/>
  <c r="AF79" i="1" s="1"/>
  <c r="AJ77" i="1"/>
  <c r="AE77" i="1"/>
  <c r="AF77" i="1" s="1"/>
  <c r="E77" i="1"/>
  <c r="AJ76" i="1"/>
  <c r="AE76" i="1"/>
  <c r="AF76" i="1" s="1"/>
  <c r="E76" i="1"/>
  <c r="AJ75" i="1"/>
  <c r="AE75" i="1"/>
  <c r="AF75" i="1" s="1"/>
  <c r="E75" i="1"/>
  <c r="AJ74" i="1"/>
  <c r="AE74" i="1"/>
  <c r="AF74" i="1" s="1"/>
  <c r="E74" i="1"/>
  <c r="AJ73" i="1"/>
  <c r="AE73" i="1"/>
  <c r="AF73" i="1" s="1"/>
  <c r="E73" i="1"/>
  <c r="AJ72" i="1"/>
  <c r="AE72" i="1"/>
  <c r="AF72" i="1" s="1"/>
  <c r="E72" i="1"/>
  <c r="AJ71" i="1"/>
  <c r="AE71" i="1"/>
  <c r="AF71" i="1" s="1"/>
  <c r="E71" i="1"/>
  <c r="AJ70" i="1"/>
  <c r="AE70" i="1"/>
  <c r="AF70" i="1" s="1"/>
  <c r="E70" i="1"/>
  <c r="AJ69" i="1"/>
  <c r="AE69" i="1"/>
  <c r="AF69" i="1" s="1"/>
  <c r="E69" i="1"/>
  <c r="AJ68" i="1"/>
  <c r="AE68" i="1"/>
  <c r="AF68" i="1" s="1"/>
  <c r="E68" i="1"/>
  <c r="AJ67" i="1"/>
  <c r="AE67" i="1"/>
  <c r="AF67" i="1" s="1"/>
  <c r="E67" i="1"/>
  <c r="AJ66" i="1"/>
  <c r="AE66" i="1"/>
  <c r="AF66" i="1" s="1"/>
  <c r="E66" i="1"/>
  <c r="AJ65" i="1"/>
  <c r="AE65" i="1"/>
  <c r="AF65" i="1" s="1"/>
  <c r="E65" i="1"/>
  <c r="AJ64" i="1"/>
  <c r="AE64" i="1"/>
  <c r="AF64" i="1" s="1"/>
  <c r="E64" i="1"/>
  <c r="AJ63" i="1"/>
  <c r="AE63" i="1"/>
  <c r="AF63" i="1" s="1"/>
  <c r="E63" i="1"/>
  <c r="AJ62" i="1"/>
  <c r="AE62" i="1"/>
  <c r="AF62" i="1" s="1"/>
  <c r="E62" i="1"/>
  <c r="AJ61" i="1"/>
  <c r="AE61" i="1"/>
  <c r="AF61" i="1" s="1"/>
  <c r="E61" i="1"/>
  <c r="AJ60" i="1"/>
  <c r="AE60" i="1"/>
  <c r="AF60" i="1" s="1"/>
  <c r="E60" i="1"/>
  <c r="AJ59" i="1"/>
  <c r="AE59" i="1"/>
  <c r="AF59" i="1" s="1"/>
  <c r="E59" i="1"/>
  <c r="AJ58" i="1"/>
  <c r="AE58" i="1"/>
  <c r="AF58" i="1" s="1"/>
  <c r="E58" i="1"/>
  <c r="AJ57" i="1"/>
  <c r="AE57" i="1"/>
  <c r="AF57" i="1" s="1"/>
  <c r="E57" i="1"/>
  <c r="AJ56" i="1"/>
  <c r="AE56" i="1"/>
  <c r="AF56" i="1" s="1"/>
  <c r="E56" i="1"/>
  <c r="AJ55" i="1"/>
  <c r="AE55" i="1"/>
  <c r="AF55" i="1" s="1"/>
  <c r="E55" i="1"/>
  <c r="AJ54" i="1"/>
  <c r="AE54" i="1"/>
  <c r="AF54" i="1" s="1"/>
  <c r="E54" i="1"/>
  <c r="AJ53" i="1"/>
  <c r="AE53" i="1"/>
  <c r="AF53" i="1" s="1"/>
  <c r="E53" i="1"/>
  <c r="AJ52" i="1"/>
  <c r="AE52" i="1"/>
  <c r="AF52" i="1" s="1"/>
  <c r="E52" i="1"/>
  <c r="AJ51" i="1"/>
  <c r="AE51" i="1"/>
  <c r="AF51" i="1" s="1"/>
  <c r="E51" i="1"/>
  <c r="AJ50" i="1"/>
  <c r="AE50" i="1"/>
  <c r="AF50" i="1" s="1"/>
  <c r="E50" i="1"/>
  <c r="AJ49" i="1"/>
  <c r="AE49" i="1"/>
  <c r="AF49" i="1" s="1"/>
  <c r="E49" i="1"/>
  <c r="AJ48" i="1"/>
  <c r="AE48" i="1"/>
  <c r="AF48" i="1" s="1"/>
  <c r="E48" i="1"/>
  <c r="AJ47" i="1"/>
  <c r="AE47" i="1"/>
  <c r="AF47" i="1" s="1"/>
  <c r="E47" i="1"/>
  <c r="AJ46" i="1"/>
  <c r="AE46" i="1"/>
  <c r="AF46" i="1" s="1"/>
  <c r="E46" i="1"/>
  <c r="AJ45" i="1"/>
  <c r="AE45" i="1"/>
  <c r="AF45" i="1" s="1"/>
  <c r="E45" i="1"/>
  <c r="AJ44" i="1"/>
  <c r="AE44" i="1"/>
  <c r="AF44" i="1" s="1"/>
  <c r="E44" i="1"/>
  <c r="AJ43" i="1"/>
  <c r="AE43" i="1"/>
  <c r="AF43" i="1" s="1"/>
  <c r="E43" i="1"/>
  <c r="AJ42" i="1"/>
  <c r="AE42" i="1"/>
  <c r="AF42" i="1" s="1"/>
  <c r="E42" i="1"/>
  <c r="AJ41" i="1"/>
  <c r="AE41" i="1"/>
  <c r="AF41" i="1" s="1"/>
  <c r="E41" i="1"/>
  <c r="AJ40" i="1"/>
  <c r="AE40" i="1"/>
  <c r="AF40" i="1" s="1"/>
  <c r="E40" i="1"/>
  <c r="AJ39" i="1"/>
  <c r="AE39" i="1"/>
  <c r="AF39" i="1" s="1"/>
  <c r="E39" i="1"/>
  <c r="AJ38" i="1"/>
  <c r="AE38" i="1"/>
  <c r="AF38" i="1" s="1"/>
  <c r="E38" i="1"/>
  <c r="AJ37" i="1"/>
  <c r="AE37" i="1"/>
  <c r="AF37" i="1" s="1"/>
  <c r="AJ36" i="1"/>
  <c r="AE36" i="1"/>
  <c r="AF36" i="1" s="1"/>
  <c r="AJ35" i="1"/>
  <c r="AE35" i="1"/>
  <c r="AF35" i="1" s="1"/>
  <c r="AJ34" i="1"/>
  <c r="AE34" i="1"/>
  <c r="AF34" i="1" s="1"/>
  <c r="AJ33" i="1"/>
  <c r="AE33" i="1"/>
  <c r="AF33" i="1" s="1"/>
  <c r="AJ32" i="1"/>
  <c r="AE32" i="1"/>
  <c r="AF32" i="1" s="1"/>
  <c r="AJ31" i="1"/>
  <c r="AE31" i="1"/>
  <c r="AF31" i="1" s="1"/>
  <c r="AJ30" i="1"/>
  <c r="AE30" i="1"/>
  <c r="AF30" i="1" s="1"/>
  <c r="AJ29" i="1"/>
  <c r="AE29" i="1"/>
  <c r="AF29" i="1" s="1"/>
  <c r="AJ28" i="1"/>
  <c r="AE28" i="1"/>
  <c r="AF28" i="1" s="1"/>
  <c r="AJ27" i="1"/>
  <c r="AE27" i="1"/>
  <c r="AF27" i="1" s="1"/>
  <c r="AJ26" i="1"/>
  <c r="AE26" i="1"/>
  <c r="AF26" i="1" s="1"/>
  <c r="AJ25" i="1"/>
  <c r="AE25" i="1"/>
  <c r="AF25" i="1" s="1"/>
  <c r="AJ24" i="1"/>
  <c r="AE24" i="1"/>
  <c r="AF24" i="1" s="1"/>
  <c r="AJ23" i="1"/>
  <c r="AE23" i="1"/>
  <c r="AF23" i="1" s="1"/>
  <c r="AJ22" i="1"/>
  <c r="AE22" i="1"/>
  <c r="AF22" i="1" s="1"/>
  <c r="AJ21" i="1"/>
  <c r="AE21" i="1"/>
  <c r="AF21" i="1" s="1"/>
  <c r="AJ20" i="1"/>
  <c r="AE20" i="1"/>
  <c r="AF20" i="1" s="1"/>
  <c r="AJ19" i="1"/>
  <c r="AE19" i="1"/>
  <c r="AF19" i="1" s="1"/>
  <c r="AJ18" i="1"/>
  <c r="AE18" i="1"/>
  <c r="AF18" i="1" s="1"/>
  <c r="AJ17" i="1"/>
  <c r="AE17" i="1"/>
  <c r="AF17" i="1" s="1"/>
  <c r="AJ8" i="1"/>
  <c r="AE8" i="1"/>
  <c r="AF8" i="1" s="1"/>
  <c r="AI68" i="1" l="1"/>
  <c r="AI28" i="1"/>
  <c r="AI44" i="1"/>
  <c r="AH105" i="1"/>
  <c r="AI19" i="1"/>
  <c r="AI39" i="1"/>
  <c r="AI51" i="1"/>
  <c r="AI59" i="1"/>
  <c r="AH67" i="1"/>
  <c r="AH75" i="1"/>
  <c r="AI79" i="1"/>
  <c r="AI96" i="1"/>
  <c r="AI104" i="1"/>
  <c r="AI22" i="1"/>
  <c r="AI30" i="1"/>
  <c r="AI38" i="1"/>
  <c r="AI42" i="1"/>
  <c r="AI46" i="1"/>
  <c r="AI54" i="1"/>
  <c r="AI62" i="1"/>
  <c r="AI66" i="1"/>
  <c r="AI70" i="1"/>
  <c r="AH107" i="1"/>
  <c r="AI20" i="1"/>
  <c r="AI32" i="1"/>
  <c r="AI40" i="1"/>
  <c r="AI56" i="1"/>
  <c r="AI64" i="1"/>
  <c r="AI72" i="1"/>
  <c r="AI17" i="1"/>
  <c r="AI49" i="1"/>
  <c r="AI53" i="1"/>
  <c r="AI57" i="1"/>
  <c r="AI61" i="1"/>
  <c r="AI65" i="1"/>
  <c r="AI73" i="1"/>
  <c r="AI77" i="1"/>
  <c r="AI94" i="1"/>
  <c r="AI98" i="1"/>
  <c r="AI102" i="1"/>
  <c r="AI8" i="1"/>
  <c r="AH27" i="1"/>
  <c r="AI27" i="1"/>
  <c r="AH24" i="1"/>
  <c r="AI24" i="1"/>
  <c r="AI107" i="1"/>
  <c r="AI41" i="1"/>
  <c r="AH41" i="1"/>
  <c r="AH43" i="1"/>
  <c r="AI43" i="1"/>
  <c r="AI18" i="1"/>
  <c r="AH18" i="1"/>
  <c r="AI50" i="1"/>
  <c r="AH50" i="1"/>
  <c r="AI52" i="1"/>
  <c r="AH52" i="1"/>
  <c r="AI97" i="1"/>
  <c r="AH97" i="1"/>
  <c r="AI45" i="1"/>
  <c r="AH45" i="1"/>
  <c r="AI87" i="1"/>
  <c r="AH87" i="1"/>
  <c r="AI95" i="1"/>
  <c r="AH95" i="1"/>
  <c r="AI103" i="1"/>
  <c r="AH103" i="1"/>
  <c r="AI37" i="1"/>
  <c r="AH37" i="1"/>
  <c r="AI60" i="1"/>
  <c r="AH60" i="1"/>
  <c r="AI69" i="1"/>
  <c r="AH69" i="1"/>
  <c r="AI71" i="1"/>
  <c r="AH71" i="1"/>
  <c r="AI93" i="1"/>
  <c r="AH93" i="1"/>
  <c r="AI101" i="1"/>
  <c r="AH101" i="1"/>
  <c r="AH102" i="1"/>
  <c r="AI21" i="1"/>
  <c r="AH21" i="1"/>
  <c r="AI23" i="1"/>
  <c r="AH23" i="1"/>
  <c r="AI29" i="1"/>
  <c r="AH29" i="1"/>
  <c r="AI31" i="1"/>
  <c r="AH31" i="1"/>
  <c r="AI58" i="1"/>
  <c r="AH58" i="1"/>
  <c r="AI63" i="1"/>
  <c r="AH63" i="1"/>
  <c r="AH65" i="1"/>
  <c r="AI99" i="1"/>
  <c r="AH99" i="1"/>
  <c r="AH38" i="1"/>
  <c r="AH44" i="1"/>
  <c r="AH20" i="1"/>
  <c r="AH49" i="1"/>
  <c r="AH72" i="1" l="1"/>
  <c r="AG72" i="1" s="1"/>
  <c r="AH39" i="1"/>
  <c r="AG39" i="1" s="1"/>
  <c r="AH62" i="1"/>
  <c r="AG62" i="1" s="1"/>
  <c r="AH96" i="1"/>
  <c r="AG96" i="1" s="1"/>
  <c r="AH98" i="1"/>
  <c r="AG98" i="1" s="1"/>
  <c r="AH79" i="1"/>
  <c r="AG79" i="1" s="1"/>
  <c r="AI33" i="1"/>
  <c r="AH33" i="1"/>
  <c r="AI74" i="1"/>
  <c r="AH74" i="1"/>
  <c r="AI34" i="1"/>
  <c r="AH34" i="1"/>
  <c r="AI55" i="1"/>
  <c r="AH55" i="1"/>
  <c r="AH35" i="1"/>
  <c r="AI35" i="1"/>
  <c r="AI36" i="1"/>
  <c r="AH36" i="1"/>
  <c r="AI76" i="1"/>
  <c r="AH76" i="1"/>
  <c r="AH54" i="1"/>
  <c r="AG54" i="1" s="1"/>
  <c r="AH94" i="1"/>
  <c r="AG94" i="1" s="1"/>
  <c r="AH28" i="1"/>
  <c r="AG28" i="1" s="1"/>
  <c r="AH70" i="1"/>
  <c r="AG70" i="1" s="1"/>
  <c r="AH17" i="1"/>
  <c r="AH46" i="1"/>
  <c r="AI105" i="1"/>
  <c r="AG105" i="1" s="1"/>
  <c r="AH40" i="1"/>
  <c r="AH73" i="1"/>
  <c r="AH104" i="1"/>
  <c r="AG104" i="1" s="1"/>
  <c r="AH51" i="1"/>
  <c r="AG51" i="1" s="1"/>
  <c r="AI75" i="1"/>
  <c r="AG75" i="1" s="1"/>
  <c r="AH32" i="1"/>
  <c r="AH61" i="1"/>
  <c r="AG61" i="1" s="1"/>
  <c r="AI47" i="1"/>
  <c r="AH47" i="1"/>
  <c r="AH42" i="1"/>
  <c r="AG42" i="1" s="1"/>
  <c r="AI67" i="1"/>
  <c r="AG67" i="1" s="1"/>
  <c r="AI25" i="1"/>
  <c r="AH25" i="1"/>
  <c r="AI26" i="1"/>
  <c r="AH26" i="1"/>
  <c r="AI100" i="1"/>
  <c r="AH100" i="1"/>
  <c r="AH48" i="1"/>
  <c r="AI48" i="1"/>
  <c r="AH77" i="1"/>
  <c r="AG77" i="1" s="1"/>
  <c r="AH68" i="1"/>
  <c r="AG68" i="1" s="1"/>
  <c r="AH66" i="1"/>
  <c r="AG66" i="1" s="1"/>
  <c r="AH57" i="1"/>
  <c r="AG57" i="1" s="1"/>
  <c r="AH56" i="1"/>
  <c r="AG56" i="1" s="1"/>
  <c r="AG107" i="1"/>
  <c r="AH64" i="1"/>
  <c r="AG64" i="1" s="1"/>
  <c r="AH59" i="1"/>
  <c r="AG59" i="1" s="1"/>
  <c r="AG63" i="1"/>
  <c r="AH53" i="1"/>
  <c r="AG53" i="1" s="1"/>
  <c r="AG71" i="1"/>
  <c r="AG60" i="1"/>
  <c r="AG45" i="1"/>
  <c r="AH22" i="1"/>
  <c r="AG22" i="1" s="1"/>
  <c r="AH19" i="1"/>
  <c r="AG19" i="1" s="1"/>
  <c r="AH30" i="1"/>
  <c r="AG30" i="1" s="1"/>
  <c r="AG50" i="1"/>
  <c r="AG41" i="1"/>
  <c r="AG27" i="1"/>
  <c r="AG58" i="1"/>
  <c r="AG101" i="1"/>
  <c r="AG69" i="1"/>
  <c r="AG37" i="1"/>
  <c r="AG97" i="1"/>
  <c r="AG24" i="1"/>
  <c r="AG99" i="1"/>
  <c r="AG31" i="1"/>
  <c r="AG23" i="1"/>
  <c r="AG93" i="1"/>
  <c r="AG103" i="1"/>
  <c r="AG87" i="1"/>
  <c r="AG46" i="1"/>
  <c r="AG44" i="1"/>
  <c r="AG52" i="1"/>
  <c r="AG18" i="1"/>
  <c r="AG102" i="1"/>
  <c r="AG73" i="1"/>
  <c r="AG40" i="1"/>
  <c r="AG29" i="1"/>
  <c r="AG21" i="1"/>
  <c r="AG95" i="1"/>
  <c r="AG43" i="1"/>
  <c r="AG49" i="1"/>
  <c r="AG32" i="1"/>
  <c r="AG20" i="1"/>
  <c r="AG38" i="1"/>
  <c r="AG65" i="1"/>
  <c r="AG17" i="1"/>
  <c r="AH8" i="1"/>
  <c r="AG8" i="1" s="1"/>
  <c r="AG76" i="1" l="1"/>
  <c r="AG34" i="1"/>
  <c r="AG33" i="1"/>
  <c r="AG26" i="1"/>
  <c r="AG55" i="1"/>
  <c r="AG36" i="1"/>
  <c r="AG74" i="1"/>
  <c r="AG35" i="1"/>
  <c r="AG100" i="1"/>
  <c r="AG48" i="1"/>
  <c r="AG47" i="1"/>
  <c r="AG2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G11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of 1/6/2019</t>
        </r>
      </text>
    </comment>
  </commentList>
</comments>
</file>

<file path=xl/sharedStrings.xml><?xml version="1.0" encoding="utf-8"?>
<sst xmlns="http://schemas.openxmlformats.org/spreadsheetml/2006/main" count="1655" uniqueCount="907">
  <si>
    <t>No.</t>
  </si>
  <si>
    <t xml:space="preserve">Area
 المكان </t>
  </si>
  <si>
    <t>Type 
النوع</t>
  </si>
  <si>
    <t>Issue Date
تاريخ الاصدار</t>
  </si>
  <si>
    <t>Observation/Issue/Hazard
الملاحظة/المشكلة/الخطر</t>
  </si>
  <si>
    <t>Kind of Hazard/Violation
نوع الخطر/المخالفة</t>
  </si>
  <si>
    <t>Action/corrective action
الاجراءات التصحيحية</t>
  </si>
  <si>
    <t>Resp. Department
الإدارة المسئولة</t>
  </si>
  <si>
    <t>Status
الحالة</t>
  </si>
  <si>
    <t>Day</t>
  </si>
  <si>
    <t>Month</t>
  </si>
  <si>
    <t>Year</t>
  </si>
  <si>
    <t>Company Name
اسم الشركة</t>
  </si>
  <si>
    <t>Company 
الشركة</t>
  </si>
  <si>
    <t>Reporter Department
القسم المبلغ</t>
  </si>
  <si>
    <t>Source of Issue
سبب الاصدار</t>
  </si>
  <si>
    <t xml:space="preserve">Dep.
Person executer 
الشخص المسئول </t>
  </si>
  <si>
    <t>Due Date</t>
  </si>
  <si>
    <t>Close Date</t>
  </si>
  <si>
    <t>Current Date:</t>
  </si>
  <si>
    <t>Line
الخط</t>
  </si>
  <si>
    <t>Risk
الخطورة</t>
  </si>
  <si>
    <t>Reporter Name
اسم المبلغ</t>
  </si>
  <si>
    <t>Issue Date</t>
  </si>
  <si>
    <t>Titan</t>
  </si>
  <si>
    <t>Contractor</t>
  </si>
  <si>
    <t>Global</t>
  </si>
  <si>
    <t>Shield</t>
  </si>
  <si>
    <t>Egymint</t>
  </si>
  <si>
    <t>Senosy</t>
  </si>
  <si>
    <t>Igess</t>
  </si>
  <si>
    <t>Nabil Abbas</t>
  </si>
  <si>
    <t>Samaras</t>
  </si>
  <si>
    <t>Family</t>
  </si>
  <si>
    <t>Yathreb</t>
  </si>
  <si>
    <t>IBS</t>
  </si>
  <si>
    <t>EL-Saify</t>
  </si>
  <si>
    <t>First Line</t>
  </si>
  <si>
    <t>Orbit</t>
  </si>
  <si>
    <t>Asic</t>
  </si>
  <si>
    <t>Etfaa</t>
  </si>
  <si>
    <t>EL-Gazaarya</t>
  </si>
  <si>
    <t>Ezz</t>
  </si>
  <si>
    <t>Future</t>
  </si>
  <si>
    <t>EL-Maktab EL-Araby</t>
  </si>
  <si>
    <t>East</t>
  </si>
  <si>
    <t>Castle</t>
  </si>
  <si>
    <t>Weld&amp;Wear</t>
  </si>
  <si>
    <t>Hi Force</t>
  </si>
  <si>
    <t>Other</t>
  </si>
  <si>
    <t>Environment</t>
  </si>
  <si>
    <t>Mechanical</t>
  </si>
  <si>
    <t>Electrical</t>
  </si>
  <si>
    <t>PM</t>
  </si>
  <si>
    <t>Production</t>
  </si>
  <si>
    <t>HR</t>
  </si>
  <si>
    <t>IT</t>
  </si>
  <si>
    <t>Admin&amp;Finance</t>
  </si>
  <si>
    <t>Warehouse</t>
  </si>
  <si>
    <t>Quality</t>
  </si>
  <si>
    <t>Projects</t>
  </si>
  <si>
    <t>Purchasing</t>
  </si>
  <si>
    <t>Security</t>
  </si>
  <si>
    <t>Low</t>
  </si>
  <si>
    <t>Medium</t>
  </si>
  <si>
    <t>High</t>
  </si>
  <si>
    <t>محمود مخيمر ابراهيم عبد المنعم</t>
  </si>
  <si>
    <t>مدحت فاروق احمد علي</t>
  </si>
  <si>
    <t>عمر قرنى طلبة خاطر</t>
  </si>
  <si>
    <t>حمد ماهر محمد صبري</t>
  </si>
  <si>
    <t>علاء فوزى محمد عطوة</t>
  </si>
  <si>
    <t>طه محمود حسن ابو بكر</t>
  </si>
  <si>
    <t>احمد خليل صالح خليل</t>
  </si>
  <si>
    <t>ايهاب رمضان سعد محمد</t>
  </si>
  <si>
    <t>خلف علي سيد محمد</t>
  </si>
  <si>
    <t>محمود محفوظ عبد الله</t>
  </si>
  <si>
    <t>حسن علي ابراهيم بدوي</t>
  </si>
  <si>
    <t>حمدى سيد زيدان صبرة</t>
  </si>
  <si>
    <t>ماجد موريس وهبة حنا</t>
  </si>
  <si>
    <t>علاء الدين عبد الرحيم محمد احمد</t>
  </si>
  <si>
    <t>احمد محمد علي محمد</t>
  </si>
  <si>
    <t>عبد الرحمن عبد المنعم احمد</t>
  </si>
  <si>
    <t>محمد عبد السلام احمد حافظ</t>
  </si>
  <si>
    <t>اشرف ماهر احمد محمود</t>
  </si>
  <si>
    <t>ماهر عبد الحميد احمد جنيدي</t>
  </si>
  <si>
    <t>فارس محمود فارس</t>
  </si>
  <si>
    <t>محمد شعبان عبد العاطي شعبان</t>
  </si>
  <si>
    <t>عبد المنعم عبد العظيم محمد</t>
  </si>
  <si>
    <t>خليل جابر محمد خليل</t>
  </si>
  <si>
    <t>عبد الحميد مبروك ابراهيم محمد</t>
  </si>
  <si>
    <t>محمد محمد احمد علي</t>
  </si>
  <si>
    <t>محمد شعبان طه حسن</t>
  </si>
  <si>
    <t>محمد شعبان عبد الجواد شيمي</t>
  </si>
  <si>
    <t>محمد اسماعيل محمود بحر</t>
  </si>
  <si>
    <t>حسين كمال الدين حسن عيسي</t>
  </si>
  <si>
    <t>سيد عويس احمد قرنى</t>
  </si>
  <si>
    <t>اشرف محمد مصطفى موسي</t>
  </si>
  <si>
    <t>احمد محمد علي درويش</t>
  </si>
  <si>
    <t>محمد رشيد غلاب ايوب</t>
  </si>
  <si>
    <t>محمد عبد المنعم عبد المقصود</t>
  </si>
  <si>
    <t>عبد العظيم عبد الله حسين سليم</t>
  </si>
  <si>
    <t>عبد السلام عبد العظيم محمود</t>
  </si>
  <si>
    <t>محمود عطية محمد عطية</t>
  </si>
  <si>
    <t>عبد الباقى احمد عبد الباقى معوض</t>
  </si>
  <si>
    <t>محمد فخرى محمد دياب</t>
  </si>
  <si>
    <t>احمد جودة موسي محمد</t>
  </si>
  <si>
    <t>حسن محمد احمد حسين</t>
  </si>
  <si>
    <t>سيد فهمى سيد جاب الله</t>
  </si>
  <si>
    <t>سعيد عبد التواب امين بدوي</t>
  </si>
  <si>
    <t>سيد عبد العال قطب عباس</t>
  </si>
  <si>
    <t>محمد عبد العزيز محمد نصر الدين</t>
  </si>
  <si>
    <t>رمضان حسين محمود محمد</t>
  </si>
  <si>
    <t>ممدوح كمال محمد ابراهيم</t>
  </si>
  <si>
    <t>مجدى عبد الحكيم محمد سليمان</t>
  </si>
  <si>
    <t>خالد توفيق حامد سعيد</t>
  </si>
  <si>
    <t>القذافى محمود مصطفى دياب</t>
  </si>
  <si>
    <t>يسرى ربيع متولى حسن</t>
  </si>
  <si>
    <t>طلعت عدلى ذكى ابو المكارم</t>
  </si>
  <si>
    <t>محمود محمد سيد احمد</t>
  </si>
  <si>
    <t>سمير محمد عيد جابر</t>
  </si>
  <si>
    <t>خالد عبد الصمد اسماعيل علي</t>
  </si>
  <si>
    <t>راضى محمد احمد عفيفى</t>
  </si>
  <si>
    <t>ناصر فتحى محمد دسوقي</t>
  </si>
  <si>
    <t>رجب عبد السلام حافظ زيدان</t>
  </si>
  <si>
    <t>سامى سيد عبد القوي محمد</t>
  </si>
  <si>
    <t>حيدر عبد الحليم صاوي محمد</t>
  </si>
  <si>
    <t>مختار حسن محمد حسن</t>
  </si>
  <si>
    <t>عبد الله سيد عبد الله محمد</t>
  </si>
  <si>
    <t>عيد عبد العظيم محمود محمد</t>
  </si>
  <si>
    <t>سمير كمال محمد عبد الله</t>
  </si>
  <si>
    <t>عبد الحليم قرنى علي</t>
  </si>
  <si>
    <t>محمد صبحى عبد الله حسان</t>
  </si>
  <si>
    <t>حاتم جابر محمد</t>
  </si>
  <si>
    <t>ايمن حسنى عبد الحليم</t>
  </si>
  <si>
    <t>عبد الناصر عبد العظيم احمد</t>
  </si>
  <si>
    <t>شعبان محمد علي درويش</t>
  </si>
  <si>
    <t>سيد محمد سيد عبد الحفيظ</t>
  </si>
  <si>
    <t>فتحى سيد علي عبد السلام</t>
  </si>
  <si>
    <t>رمضان سيد عبد الحميد</t>
  </si>
  <si>
    <t>عبد الجواد عبد الرحيم القناوى</t>
  </si>
  <si>
    <t>عادل محمد عبد الله ابراهيم</t>
  </si>
  <si>
    <t>عبد الناصر عبيد محمد سليم</t>
  </si>
  <si>
    <t>حمدى احمد سعيد ابو سيف</t>
  </si>
  <si>
    <t>جودة حسن محمد حسن</t>
  </si>
  <si>
    <t>علي محمد علي منصور</t>
  </si>
  <si>
    <t>عيد محمد احمد امبابي</t>
  </si>
  <si>
    <t>عماد احمد علي معوض</t>
  </si>
  <si>
    <t>محمد محمد عبد الباقي البحيرى</t>
  </si>
  <si>
    <t>عبدالناصر غانم عبد الوهاب</t>
  </si>
  <si>
    <t>محمد زارع عبد المولى</t>
  </si>
  <si>
    <t>عويس القرنى عبد العاطى احمد</t>
  </si>
  <si>
    <t>ايمن فاروق فتحى امين</t>
  </si>
  <si>
    <t>ربيع معوض معوض محمود</t>
  </si>
  <si>
    <t>محمد كمال الدين عبد العليم</t>
  </si>
  <si>
    <t>سيد محمد صبرة عبد الجواد</t>
  </si>
  <si>
    <t>رمضان حامد سعيد عبد الجواد</t>
  </si>
  <si>
    <t>حسام الدين مصطفى طه</t>
  </si>
  <si>
    <t>نبيل فتحى عبد العزيز درويش</t>
  </si>
  <si>
    <t>ناصر كمال محمد عبد الجواد</t>
  </si>
  <si>
    <t>رضا عبد الغني محمد ابو طالب</t>
  </si>
  <si>
    <t>محمد ربيع احمد غفارى</t>
  </si>
  <si>
    <t>صلاح الدين علي يونس</t>
  </si>
  <si>
    <t>رمضان سيد عرفات حامد</t>
  </si>
  <si>
    <t>رمضان طه عبد الرؤوف طه</t>
  </si>
  <si>
    <t>سيد صابر متولى محمد</t>
  </si>
  <si>
    <t>خالد علي ابراهيم عبد الكريم</t>
  </si>
  <si>
    <t>سيد شعبان كامل عبد القادر</t>
  </si>
  <si>
    <t>احمد ابو زيد احمد ابو زيد</t>
  </si>
  <si>
    <t>وليد حسين عبد الستار محمد</t>
  </si>
  <si>
    <t>محمد سعد عبد الغني شحاتة</t>
  </si>
  <si>
    <t>علاء عزت ممدوح حسن</t>
  </si>
  <si>
    <t>ابراهيم احمد محمود حسنين</t>
  </si>
  <si>
    <t>نشوى محمد مصطفى محمد</t>
  </si>
  <si>
    <t>علاء حامد عبد المعطي عبد الجواد</t>
  </si>
  <si>
    <t>احمد محمد عبد العليم</t>
  </si>
  <si>
    <t>سيد سعد محمد سالم</t>
  </si>
  <si>
    <t>حازم حسني عبد العظيم</t>
  </si>
  <si>
    <t>احمد مصطفى سيد محمود</t>
  </si>
  <si>
    <t>محرز معبد امين خضر</t>
  </si>
  <si>
    <t>محمد يحيى احمد علي</t>
  </si>
  <si>
    <t>احمد سيد يوسف عويس</t>
  </si>
  <si>
    <t>عمرو محمد صالح فرج الله</t>
  </si>
  <si>
    <t>علاء الدين فرج عبد الحميد عبد المحسن</t>
  </si>
  <si>
    <t>محمد احمد شوقى حسن</t>
  </si>
  <si>
    <t>عمرو محمد ياسين</t>
  </si>
  <si>
    <t>حسام علي عبد الحكيم عبد الله</t>
  </si>
  <si>
    <t>احمد نادى علي دسوقى</t>
  </si>
  <si>
    <t>احمد محمد عبد الحميد اسماعيل</t>
  </si>
  <si>
    <t>اسامة حسين عبد الصمد صالح</t>
  </si>
  <si>
    <t>احمد سيد عبد الحليم مرسي</t>
  </si>
  <si>
    <t>شريف حسن محمد الجداوى</t>
  </si>
  <si>
    <t>الامير عبد الله عبد الله عبد الله</t>
  </si>
  <si>
    <t>احمد محمود عبد السلام ابو بكر</t>
  </si>
  <si>
    <t>احمد شعبان حوزين سيد</t>
  </si>
  <si>
    <t>احمد رؤوف عبد السلام</t>
  </si>
  <si>
    <t>عبد العليم سليمان عبد الغني سليمان</t>
  </si>
  <si>
    <t>رمضان محمد طه متولى</t>
  </si>
  <si>
    <t>محمود خليل ابراهيم نصير</t>
  </si>
  <si>
    <t>حنفى محمود محمد عبد النبي</t>
  </si>
  <si>
    <t>احمد عبد المعز محمود الحسينى</t>
  </si>
  <si>
    <t>خيرى محمد مظهر جمعة علي</t>
  </si>
  <si>
    <t>اسلام ابراهيم فهمى ابراهيم</t>
  </si>
  <si>
    <t>محمد معتمد محمد السيد</t>
  </si>
  <si>
    <t>محمد مدحت صديق سعد</t>
  </si>
  <si>
    <t>وليد سيد حسن مصطفى</t>
  </si>
  <si>
    <t>محمود احمد بدر عبد المقصود</t>
  </si>
  <si>
    <t>محمد مجدى سعد زغلول</t>
  </si>
  <si>
    <t>احمد طه ابو سريع طه</t>
  </si>
  <si>
    <t>شريف احمد الحسينى نجيب</t>
  </si>
  <si>
    <t>عاصم طه عبد الغني</t>
  </si>
  <si>
    <t>شريف طارق مصصطفى محمد</t>
  </si>
  <si>
    <t>محمد كمال درويش علي</t>
  </si>
  <si>
    <t>خالد محيى الدين خورشيد</t>
  </si>
  <si>
    <t>خالد محسن احمد رياض</t>
  </si>
  <si>
    <t>Legal</t>
  </si>
  <si>
    <t>Sales</t>
  </si>
  <si>
    <t>Stores</t>
  </si>
  <si>
    <t>مصطفى عبد النبى</t>
  </si>
  <si>
    <t>ربيع حنفى</t>
  </si>
  <si>
    <t>احمد غيضان</t>
  </si>
  <si>
    <t>cic</t>
  </si>
  <si>
    <t>Quarry</t>
  </si>
  <si>
    <t>Main mazzot tank</t>
  </si>
  <si>
    <t>Preheater/Kiln</t>
  </si>
  <si>
    <t>Daily mazzot tank</t>
  </si>
  <si>
    <t>Fuel station</t>
  </si>
  <si>
    <t>Packing</t>
  </si>
  <si>
    <t>Coal mill</t>
  </si>
  <si>
    <t>DSS</t>
  </si>
  <si>
    <t>Gypsum crusher</t>
  </si>
  <si>
    <t>Admin Building</t>
  </si>
  <si>
    <t>CCR Building</t>
  </si>
  <si>
    <t>Technical Building</t>
  </si>
  <si>
    <t>Lime stone crusher</t>
  </si>
  <si>
    <t xml:space="preserve">Mechanical workshop </t>
  </si>
  <si>
    <t>Electrical workshop</t>
  </si>
  <si>
    <t>Ammonia tank</t>
  </si>
  <si>
    <t>Bypass</t>
  </si>
  <si>
    <t>Cooler</t>
  </si>
  <si>
    <t>Pre blending area</t>
  </si>
  <si>
    <t>Cement mills</t>
  </si>
  <si>
    <t>Electric stations</t>
  </si>
  <si>
    <t>External quarries</t>
  </si>
  <si>
    <t>Utilities</t>
  </si>
  <si>
    <t>Containers</t>
  </si>
  <si>
    <t>Site</t>
  </si>
  <si>
    <t>Coal storage</t>
  </si>
  <si>
    <t>Samares Workshop</t>
  </si>
  <si>
    <t>Mobile Equp.</t>
  </si>
  <si>
    <t>Hossam Taha</t>
  </si>
  <si>
    <t>Mahmoud Abdel Wahab</t>
  </si>
  <si>
    <t xml:space="preserve">Mohamed Abdel Aziz </t>
  </si>
  <si>
    <t>Nabil Fathy</t>
  </si>
  <si>
    <t>Nasser Kamal</t>
  </si>
  <si>
    <t>Mohamed Rabie</t>
  </si>
  <si>
    <t>Ibrahim Hassanein</t>
  </si>
  <si>
    <t>Hazem Hosny</t>
  </si>
  <si>
    <t>Mehrez Meabed</t>
  </si>
  <si>
    <t>Mohamed Abdel Latif</t>
  </si>
  <si>
    <t>Ahmed Youssef</t>
  </si>
  <si>
    <t>Amr Saleh</t>
  </si>
  <si>
    <t>Mohamed Gomaa</t>
  </si>
  <si>
    <t>Alaa Farag</t>
  </si>
  <si>
    <t>Mohamed Shawky</t>
  </si>
  <si>
    <t>Amr Yassin</t>
  </si>
  <si>
    <t>Sherif Elgeddawy</t>
  </si>
  <si>
    <t>Mohamed Abdel Naeem</t>
  </si>
  <si>
    <t>Elamir Abdallah</t>
  </si>
  <si>
    <t>Ahmed Abdel Salam</t>
  </si>
  <si>
    <t>Hany Ragab</t>
  </si>
  <si>
    <t>Walid EL-Kady</t>
  </si>
  <si>
    <t>Ahmed Shabaan</t>
  </si>
  <si>
    <t>Ahmed Raouf</t>
  </si>
  <si>
    <t>Ahmed Elhosseiny</t>
  </si>
  <si>
    <t>Islam Fahmy</t>
  </si>
  <si>
    <t>Yasser Abdallah</t>
  </si>
  <si>
    <t>Mohamed Meatemed</t>
  </si>
  <si>
    <t>Mohamed Medhat</t>
  </si>
  <si>
    <t>Walid Hassan</t>
  </si>
  <si>
    <t>Mahmoud Badr</t>
  </si>
  <si>
    <t>Mohamed Magdy</t>
  </si>
  <si>
    <t>Ahmed Taha</t>
  </si>
  <si>
    <t>Sherif Elhosseiny</t>
  </si>
  <si>
    <t>Assem Taha</t>
  </si>
  <si>
    <t>Sherif Tarek</t>
  </si>
  <si>
    <t>Mohamed Kamal</t>
  </si>
  <si>
    <t>Khaled Riad</t>
  </si>
  <si>
    <t>Hassan Adel</t>
  </si>
  <si>
    <t>Unsafe_Behavior</t>
  </si>
  <si>
    <t>Unsafe_Condition</t>
  </si>
  <si>
    <t>NM</t>
  </si>
  <si>
    <t>FA</t>
  </si>
  <si>
    <t>MTC</t>
  </si>
  <si>
    <t>LTI</t>
  </si>
  <si>
    <t>Fatality</t>
  </si>
  <si>
    <t>ادوات ومعدات الطوارىء
  Emergency tools and equipment</t>
  </si>
  <si>
    <t>غياب او تلف بأجهزة السلامة
Absence(Improper) of safety device.</t>
  </si>
  <si>
    <t>Violations</t>
  </si>
  <si>
    <t>Clay crusher</t>
  </si>
  <si>
    <t>Raw mill</t>
  </si>
  <si>
    <t>Action Tracking Register - 2021</t>
  </si>
  <si>
    <t>OverDue NotDone</t>
  </si>
  <si>
    <t>OverDue Done</t>
  </si>
  <si>
    <t>OverDue</t>
  </si>
  <si>
    <t>Today</t>
  </si>
  <si>
    <t>Safety</t>
  </si>
  <si>
    <t>مهمات الوقاية
PPE</t>
  </si>
  <si>
    <t>مواد كيميائية
Chemicals</t>
  </si>
  <si>
    <t>أماكن مغلقة
Confined Spaces</t>
  </si>
  <si>
    <t>أعمال ساخنة
Hot Works</t>
  </si>
  <si>
    <t>أنشطة المقاولين
The activities of the contractors</t>
  </si>
  <si>
    <t>حواف حادة
Sharp edges</t>
  </si>
  <si>
    <t>العمل على إرتفاعات
Work at heights</t>
  </si>
  <si>
    <t>معدات متحركة
Mobile Equipment</t>
  </si>
  <si>
    <t>بيئة العمل
Work environment</t>
  </si>
  <si>
    <t xml:space="preserve">سقوط مواد
Falling objects </t>
  </si>
  <si>
    <t>اختراق الاجراءات
breaching procedures</t>
  </si>
  <si>
    <t>الاشراف
supervision</t>
  </si>
  <si>
    <t>نقص الموارد
Lack of resources</t>
  </si>
  <si>
    <t>خطأ في التصميم
Improper design</t>
  </si>
  <si>
    <t>خطا شخصي
Human Mistake</t>
  </si>
  <si>
    <t xml:space="preserve">التزحلق والتعرقل والسقوط 
S,T,F </t>
  </si>
  <si>
    <t>اسطوانات
Gas Cylinders</t>
  </si>
  <si>
    <t>عمليات/ أدوات الرفع
Operations / lifting  tools</t>
  </si>
  <si>
    <t>عزل مصادر الطاقة
Isolation of energy sources</t>
  </si>
  <si>
    <t>ضوضاء
Noise</t>
  </si>
  <si>
    <t>تصاريح العمل
permit to work</t>
  </si>
  <si>
    <t>علامات ارشادية
Safety Signs</t>
  </si>
  <si>
    <t>التخزين
Storage</t>
  </si>
  <si>
    <t>المخلفات/النظافة 
  Waste / Housekeeping</t>
  </si>
  <si>
    <t xml:space="preserve"> فحص المعدات
Tools Inspection</t>
  </si>
  <si>
    <t>الإنفجارات والحرائق
Explosions and fires</t>
  </si>
  <si>
    <t>الإضاءة
Lighting</t>
  </si>
  <si>
    <t>ملائمة بيئة العمل
Ergonomics</t>
  </si>
  <si>
    <t xml:space="preserve"> المناولة اليدوية
Manual Haandling</t>
  </si>
  <si>
    <t>اخري
Other</t>
  </si>
  <si>
    <t>تسريب
Material Leakage</t>
  </si>
  <si>
    <t>عدد يدوية تالفة
Defected Hand Tools</t>
  </si>
  <si>
    <t xml:space="preserve">شعبان غلاب </t>
  </si>
  <si>
    <t>محمود عبد السلام</t>
  </si>
  <si>
    <t>محمد حسن احمد مبارك</t>
  </si>
  <si>
    <t>بريك علي حسن محمد</t>
  </si>
  <si>
    <t>طارق محمد محمد بصل</t>
  </si>
  <si>
    <t>زين العابدين جمعة احمد</t>
  </si>
  <si>
    <t>رجب منير عبد القوي امين</t>
  </si>
  <si>
    <t>التهوية
Ventilation</t>
  </si>
  <si>
    <t>تقييم المخاطر
.Risk Ass</t>
  </si>
  <si>
    <t xml:space="preserve">  حادث
Incident</t>
  </si>
  <si>
    <t xml:space="preserve">  مراجعة داخلية
Internal Audit</t>
  </si>
  <si>
    <t xml:space="preserve">  لجنة السلامة
Safety committ</t>
  </si>
  <si>
    <t xml:space="preserve">  خطة الطوارئ
Emergency plan</t>
  </si>
  <si>
    <t xml:space="preserve">  قياسات بيئية
Env. Measurements</t>
  </si>
  <si>
    <t xml:space="preserve"> تقييم مخاطر
Risk Assessment</t>
  </si>
  <si>
    <t xml:space="preserve">  متطلب قانوني
Legal Requirements</t>
  </si>
  <si>
    <t xml:space="preserve">  مراجعة ادارة
Management Review</t>
  </si>
  <si>
    <t>Plant_Management</t>
  </si>
  <si>
    <t>الكهرباء
Electricity</t>
  </si>
  <si>
    <t>Khaled Khorshid</t>
  </si>
  <si>
    <t>Khayree Mazhar</t>
  </si>
  <si>
    <t>Ahmed Ghidan</t>
  </si>
  <si>
    <t>Ahmed Abdel Aleem</t>
  </si>
  <si>
    <t>Resp.Department
الإدارة المسئولة</t>
  </si>
  <si>
    <t>Safety.</t>
  </si>
  <si>
    <t>Environment.</t>
  </si>
  <si>
    <t>Production.</t>
  </si>
  <si>
    <t>Mechanical.</t>
  </si>
  <si>
    <t>Electrical.</t>
  </si>
  <si>
    <t>PM.</t>
  </si>
  <si>
    <t>Quality.</t>
  </si>
  <si>
    <t>Stores.</t>
  </si>
  <si>
    <t>HR.</t>
  </si>
  <si>
    <t>IT.</t>
  </si>
  <si>
    <t>Security.</t>
  </si>
  <si>
    <t>Jan</t>
  </si>
  <si>
    <t>Month4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</si>
  <si>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</si>
  <si>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</si>
  <si>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</si>
  <si>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</si>
  <si>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</si>
  <si>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</si>
  <si>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</si>
  <si>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</si>
  <si>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</si>
  <si>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</si>
  <si>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</si>
  <si>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حواجز حماية
Barricading  / Guarding</t>
  </si>
  <si>
    <t xml:space="preserve">Company </t>
  </si>
  <si>
    <t xml:space="preserve">Company Name </t>
  </si>
  <si>
    <t xml:space="preserve">Reporter Name </t>
  </si>
  <si>
    <t xml:space="preserve">Violator Department </t>
  </si>
  <si>
    <t>During</t>
  </si>
  <si>
    <t>Company
اسم الشركة</t>
  </si>
  <si>
    <t>During
خلال</t>
  </si>
  <si>
    <t>Company Name 
اسم الشركة</t>
  </si>
  <si>
    <t>Violator Department 
 القسم التابع له</t>
  </si>
  <si>
    <t>Normal Operation</t>
  </si>
  <si>
    <t>Violator Name
اسم المخالف</t>
  </si>
  <si>
    <t>Not wearing PPE.</t>
  </si>
  <si>
    <t>breaching procedures.</t>
  </si>
  <si>
    <t>lack of knowledge.</t>
  </si>
  <si>
    <t>Lack of attention.</t>
  </si>
  <si>
    <t>Unqualified for the job.</t>
  </si>
  <si>
    <t>Lack of supervision.</t>
  </si>
  <si>
    <t>Lack of commitment.</t>
  </si>
  <si>
    <t>Failure to communicate</t>
  </si>
  <si>
    <t>Failure to warn others</t>
  </si>
  <si>
    <t>Horseplay Improper use of tools</t>
  </si>
  <si>
    <t>Personal issue</t>
  </si>
  <si>
    <t>Improper design.</t>
  </si>
  <si>
    <t>Lack of maintenance.</t>
  </si>
  <si>
    <t>Lack of inspection.</t>
  </si>
  <si>
    <t>Improper work environment.</t>
  </si>
  <si>
    <t>Improper Ergonomics.</t>
  </si>
  <si>
    <t>Absence(Improper) of safety device.</t>
  </si>
  <si>
    <t>Lack of resources.</t>
  </si>
  <si>
    <t>Poor housekeeping.</t>
  </si>
  <si>
    <t>Improper/missing of barricading  / guarding</t>
  </si>
  <si>
    <t>Unnecessary scaf.</t>
  </si>
  <si>
    <t>Unsafe storage</t>
  </si>
  <si>
    <t>Fire hazard</t>
  </si>
  <si>
    <t>Falling objects</t>
  </si>
  <si>
    <t xml:space="preserve">Day </t>
  </si>
  <si>
    <t xml:space="preserve">Month </t>
  </si>
  <si>
    <t xml:space="preserve">Year </t>
  </si>
  <si>
    <t xml:space="preserve">Day  </t>
  </si>
  <si>
    <t xml:space="preserve">Month  </t>
  </si>
  <si>
    <t xml:space="preserve">Year  </t>
  </si>
  <si>
    <t>Code</t>
  </si>
  <si>
    <t>Name</t>
  </si>
  <si>
    <t>Post.</t>
  </si>
  <si>
    <t>Mohamed Hassan Ahmed Mobarak</t>
  </si>
  <si>
    <t>Senior Store Keeper</t>
  </si>
  <si>
    <t>Mahmoud Mekheimar Ibrahim Abdel Moneim</t>
  </si>
  <si>
    <t>Senior Production Technician</t>
  </si>
  <si>
    <t>Medhat Farouk Ahmed Aly</t>
  </si>
  <si>
    <t>Crusher Operator</t>
  </si>
  <si>
    <t>حاتم سليمان امين محمد</t>
  </si>
  <si>
    <t>Hatem Soliman Amin Mohamed</t>
  </si>
  <si>
    <t>Budget &amp; Reporting Manager</t>
  </si>
  <si>
    <t>Omar Korany Tolba Khater</t>
  </si>
  <si>
    <t>Packing Plant Mechanical Foreman</t>
  </si>
  <si>
    <t>سيد ذكى عيسوي احمد</t>
  </si>
  <si>
    <t>Sayed Zaky Essawy Ahmed</t>
  </si>
  <si>
    <t>Electricity Senior Technician</t>
  </si>
  <si>
    <t>Hamad Maher Mohamed Sabry</t>
  </si>
  <si>
    <t>Quality Control Senior Technician</t>
  </si>
  <si>
    <t>Alaa Fawzy Mohamed Atwa</t>
  </si>
  <si>
    <t>Taha Mahmoud Hassan Abo Bakr</t>
  </si>
  <si>
    <t>Physical Lab Senior Technician</t>
  </si>
  <si>
    <t>Ahmed Khalil Saleh Khalil</t>
  </si>
  <si>
    <t>Physical Lab Foreman</t>
  </si>
  <si>
    <t>Ihab Ramadan Saad Mohamed</t>
  </si>
  <si>
    <t>Khalaf Aly Sayed Mohamed</t>
  </si>
  <si>
    <t>Mahmoud Mahfouz Abdallah Abdallah</t>
  </si>
  <si>
    <t>Kiln 1 Foreman</t>
  </si>
  <si>
    <t>Hassan Aly Ibrahim Badawy</t>
  </si>
  <si>
    <t>Hamdy Sayed Zeidan Sabra</t>
  </si>
  <si>
    <t>Kiln Operator</t>
  </si>
  <si>
    <t>Magued Moris Wahba Hanna</t>
  </si>
  <si>
    <t>Clay Crusher Operator</t>
  </si>
  <si>
    <t>Alaa Eldin Abdel Rehim Mohamed Ahmed</t>
  </si>
  <si>
    <t>Ahmed Mohamed Aly Mohamed</t>
  </si>
  <si>
    <t>Abdel Rahman Abdel Moneim Ahmed</t>
  </si>
  <si>
    <t>Senior Fitter</t>
  </si>
  <si>
    <t>محمد حسين ابو القاسم جاد المولي</t>
  </si>
  <si>
    <t>Mohamed Hussein Abo Elkassem Gad Elmawla</t>
  </si>
  <si>
    <t>Mohamed Abdel Salam Ahmed Hafez</t>
  </si>
  <si>
    <t>Raw Material Weighbridge Operator</t>
  </si>
  <si>
    <t>Ashraf Maher Ahmed Mahmoud</t>
  </si>
  <si>
    <t>Raw Material Pre Blending Foreman</t>
  </si>
  <si>
    <t>Maher Abdel Hamid Ahmed Gueneidy</t>
  </si>
  <si>
    <t>Fares Mahmoud Fares Mohamed</t>
  </si>
  <si>
    <t>Mohamed Shaaban Abdel Atty Shaaban</t>
  </si>
  <si>
    <t>Mills Operator</t>
  </si>
  <si>
    <t>Abdel Moneim Abdel Azim Mohamed</t>
  </si>
  <si>
    <t>Senior Mechanical Technician</t>
  </si>
  <si>
    <t>Khalil Gaber Mohamed Mohamed Khalil</t>
  </si>
  <si>
    <t>Cement Mills Foreman</t>
  </si>
  <si>
    <t>Abdel Hamid Mabrok Ibrahim Mohamed</t>
  </si>
  <si>
    <t>Kiln 2 Foreman</t>
  </si>
  <si>
    <t>Mohamed Mohamed Ahmed Aly</t>
  </si>
  <si>
    <t>Mohamed Shaaban Taha Hassan</t>
  </si>
  <si>
    <t>Mohamed Shaaban Abdel Gawad Shimy</t>
  </si>
  <si>
    <t>Mechanical Foreman</t>
  </si>
  <si>
    <t>Mohamed Ismail Mahmoud Bahr</t>
  </si>
  <si>
    <t>Hussein Kamal Eldin Hassan Eissa</t>
  </si>
  <si>
    <t>Sayed Eweis Ahmed Korany</t>
  </si>
  <si>
    <t>Ashraf Mohamed Mostafa Moussa</t>
  </si>
  <si>
    <t>X-Ray Lab Senior Technician</t>
  </si>
  <si>
    <t>Ahmed Mohamed Aly Darwish</t>
  </si>
  <si>
    <t>Rigger</t>
  </si>
  <si>
    <t>راضى محمد احمد محمد</t>
  </si>
  <si>
    <t>Rady Mohamed Ahmed Mohamed</t>
  </si>
  <si>
    <t>خليل ابراهيم عبد الصمد محمد</t>
  </si>
  <si>
    <t>Khalil Ibrahim Abdel Samad Mohamed</t>
  </si>
  <si>
    <t>Senior Instrument Technician</t>
  </si>
  <si>
    <t>Mohamed Rashid Ghallab Ayoub</t>
  </si>
  <si>
    <t>اشرف عبد العاطي مهلهل معوض</t>
  </si>
  <si>
    <t>Ashraf Abdel Atty Mehalhel Moawad</t>
  </si>
  <si>
    <t>Mohamed Abdel Moneim Abdel Maksoud</t>
  </si>
  <si>
    <t>Fitter</t>
  </si>
  <si>
    <t>Abdel Azim Abdallah Hussein Selim</t>
  </si>
  <si>
    <t>Senior Welder</t>
  </si>
  <si>
    <t>رجب عويس محمود احمد</t>
  </si>
  <si>
    <t>Ragab Eweis Mahmoud Ahmed</t>
  </si>
  <si>
    <t>Senior Electrician</t>
  </si>
  <si>
    <t>Abdel Salam Abdel Azim Mahmoud</t>
  </si>
  <si>
    <t>Mahmoud Ateya Mohamed Ateya</t>
  </si>
  <si>
    <t>Mobile Equipment Driver</t>
  </si>
  <si>
    <t>Abdel Baki Ahmed Abdel Baki Moawad</t>
  </si>
  <si>
    <t>Mohamed Fakhry Mohamed Diab</t>
  </si>
  <si>
    <t>Ahmed Gouda Moussa Mohamed</t>
  </si>
  <si>
    <t>Senior Mechanical Inspector</t>
  </si>
  <si>
    <t>Hassan Mohamed Ahmed Hussein</t>
  </si>
  <si>
    <t>عادل سيد احمد علي</t>
  </si>
  <si>
    <t>Adel Sayed Ahmed Aly</t>
  </si>
  <si>
    <t>Sayed Fahmy Sayed Gaballah</t>
  </si>
  <si>
    <t>عبد العزيز محمد محمد عبد العزيز</t>
  </si>
  <si>
    <t>Abdel Aziz Mohamed Mohamed Abdel Aziz</t>
  </si>
  <si>
    <t>Dispatch Officer</t>
  </si>
  <si>
    <t>Said Abdel Tawab Amin Badawy</t>
  </si>
  <si>
    <t>Sayed Abdel Aal Kotb Abbas</t>
  </si>
  <si>
    <t>Senior Lubrication Technician</t>
  </si>
  <si>
    <t>Mohamed Abdel Aziz Mohamed Nasr Eldin</t>
  </si>
  <si>
    <t>Quality Control Manager</t>
  </si>
  <si>
    <t>حمودة نادى حمودة محمد</t>
  </si>
  <si>
    <t>Hamouda Nady Hamouda Mohamed</t>
  </si>
  <si>
    <t>Ramadan Hussein Mahmoud Mohamed</t>
  </si>
  <si>
    <t>Packing Operator</t>
  </si>
  <si>
    <t>Mamdouh Kamal Mohamed Ibrahim</t>
  </si>
  <si>
    <t>Weighbridge Operator</t>
  </si>
  <si>
    <t>Magdy Abdel Hakim Mohamed Soliman</t>
  </si>
  <si>
    <t>Khaled Tawfik Hamed Said</t>
  </si>
  <si>
    <t>Elkazzafy Mahmoud Mostafa Diab</t>
  </si>
  <si>
    <t>Packing Senior Technician</t>
  </si>
  <si>
    <t>Yosry Rabie Metwaly Hassan</t>
  </si>
  <si>
    <t>Talaat Adly Zaky Abo Elmakarem</t>
  </si>
  <si>
    <t>Social Insurance Specialist</t>
  </si>
  <si>
    <t>Mahmoud Mohamed Sayed Ahmed</t>
  </si>
  <si>
    <t>Packing Foreman</t>
  </si>
  <si>
    <t>محمد محمد علي عويس</t>
  </si>
  <si>
    <t>Mohamed Mohamed Aly Eweis</t>
  </si>
  <si>
    <t>Dispatch Section Head</t>
  </si>
  <si>
    <t>Samir Mohamed Eid Gaber</t>
  </si>
  <si>
    <t>Khaled Abdel Samad Ismail Aly</t>
  </si>
  <si>
    <t>Rady Mohamed Ahmed Afify</t>
  </si>
  <si>
    <t>Utilities Foreman</t>
  </si>
  <si>
    <t>Nasser Fathy Mohamed Dessouky</t>
  </si>
  <si>
    <t>Ragab Abdel Salam Hafez Zeidan</t>
  </si>
  <si>
    <t>Samy Sayed Abdel Kawy Mohamed</t>
  </si>
  <si>
    <t>Heidar Abdel Halim Sawy Mohamed</t>
  </si>
  <si>
    <t>Electrical Inspection Foreman</t>
  </si>
  <si>
    <t>Mokhtar Hassan Mohamed Hassan</t>
  </si>
  <si>
    <t>Abdallah Sayed Abdallah Mohamed</t>
  </si>
  <si>
    <t>Lubrication Foreman</t>
  </si>
  <si>
    <t>محمد صلاح الدين محمد حسين</t>
  </si>
  <si>
    <t>Mohamed Salah Eldin Mohamed Hussein</t>
  </si>
  <si>
    <t>خالد محمد حسين عثمان</t>
  </si>
  <si>
    <t>Khaled Mohamed Hussein Osman</t>
  </si>
  <si>
    <t>AC Technician</t>
  </si>
  <si>
    <t>Eid Abdel Azim Mahmoud Mohamed</t>
  </si>
  <si>
    <t>Worker</t>
  </si>
  <si>
    <t>Samir Kamal Mohamed Abdallah</t>
  </si>
  <si>
    <t>Abdel Halim Korany Aly</t>
  </si>
  <si>
    <t>Mohamed Sobhy Abdallah Hassaan</t>
  </si>
  <si>
    <t>Hatem Gaber Mohamed Mohamed</t>
  </si>
  <si>
    <t>Ayman Hosny Abdel Halim</t>
  </si>
  <si>
    <t>Chemical Lab Foreman</t>
  </si>
  <si>
    <t>Abdel Nasser Abdel Azim Ahmed</t>
  </si>
  <si>
    <t>Shaaban Mohamed Aly Darwish</t>
  </si>
  <si>
    <t>Production Worker</t>
  </si>
  <si>
    <t>Sayed Mohamed Sayed Abdel Hafeez</t>
  </si>
  <si>
    <t>Fathy Sayed Aly Abdel Salam</t>
  </si>
  <si>
    <t>Ramadan Sayed Abdel Hamid</t>
  </si>
  <si>
    <t>Abdel Gawad Abdel Rehim Elkinawy</t>
  </si>
  <si>
    <t>Production Technician</t>
  </si>
  <si>
    <t>Adel Mohamed Abdallah Ibrahim</t>
  </si>
  <si>
    <t>Health &amp; Safety Foreman</t>
  </si>
  <si>
    <t>Abdel Nasser Ebeid Mohamed Selim</t>
  </si>
  <si>
    <t>Hamdy Ahmed Said Abo Seif</t>
  </si>
  <si>
    <t>Gouda Hassan Mohamed Hassan</t>
  </si>
  <si>
    <t>Aly Mohamed Aly Mansour</t>
  </si>
  <si>
    <t>Bereik Aly Hassan Mohamed</t>
  </si>
  <si>
    <t>Eid Mohamed Ahmed Embaby</t>
  </si>
  <si>
    <t>عصام محمود السيد خميس</t>
  </si>
  <si>
    <t>Essam Mahmoud Elsayed Khamis</t>
  </si>
  <si>
    <t>Electrician</t>
  </si>
  <si>
    <t>ابراهيم احمد محمد محمد</t>
  </si>
  <si>
    <t>Ibrahim Ahmed Mohamed Mohamed</t>
  </si>
  <si>
    <t>Emad Ahmed Aly Moawad</t>
  </si>
  <si>
    <t>Senior Technician</t>
  </si>
  <si>
    <t>Mohamed Mohamed Abdel Baky Elbehery</t>
  </si>
  <si>
    <t>Tarek Mohamed Mohamed Basal</t>
  </si>
  <si>
    <t>Stores Supervisor</t>
  </si>
  <si>
    <t>محمد حنفى عبد الصمد صالح</t>
  </si>
  <si>
    <t>Mohamed Hanafy Abdel Samad Saleh</t>
  </si>
  <si>
    <t>Financial Controller</t>
  </si>
  <si>
    <t>Abdel Nasser Ghanem Abdel Wahab</t>
  </si>
  <si>
    <t>Mohamed Zarea Abdel Moula</t>
  </si>
  <si>
    <t>Eweis Elkorany Abdel Atty Ahmed</t>
  </si>
  <si>
    <t>Ayman Farouk Ftahy Amin</t>
  </si>
  <si>
    <t>محمود محمود عبد الوهاب</t>
  </si>
  <si>
    <t>Mahmoud Mahmoud Abdel Wahab</t>
  </si>
  <si>
    <t>Electrical Section Head</t>
  </si>
  <si>
    <t>Rabie Moawad Moawad Mahmoud</t>
  </si>
  <si>
    <t>رمضان محمد محمد عيسي</t>
  </si>
  <si>
    <t>Ramadan Mohamed Mohamed Eissa</t>
  </si>
  <si>
    <t>مرزوق كردى علي عويس</t>
  </si>
  <si>
    <t>Marzouk Kordy Aly Eweis</t>
  </si>
  <si>
    <t>احمد عبد العليم عبد اللطيف</t>
  </si>
  <si>
    <t>Ahmed Abdel Alym Abdel Latif</t>
  </si>
  <si>
    <t>Mohamed Kamal Eldin Abdel Alym</t>
  </si>
  <si>
    <t>Sayed Mohamed Sabra Abdel Gawad</t>
  </si>
  <si>
    <t>Zein Elabedeen Gomaa Ahmed</t>
  </si>
  <si>
    <t>Ramadan Hamed Saeed Abdel Gawad</t>
  </si>
  <si>
    <t>Material Handling Supervisor</t>
  </si>
  <si>
    <t>Hossam Eldin Mostafa Taha</t>
  </si>
  <si>
    <t>Plant Manager</t>
  </si>
  <si>
    <t>Nabil Fathy Abdel Aziz Darwish</t>
  </si>
  <si>
    <t>Mechanical Manager</t>
  </si>
  <si>
    <t>Nasser Kamal Mohamed Abdel Gawad</t>
  </si>
  <si>
    <t>Mechanical Section Head Raw Mills &amp; Crusher</t>
  </si>
  <si>
    <t>Reda Abdel Ghany Mohamed Abo Taleb</t>
  </si>
  <si>
    <t>Senior Reporting Engineer</t>
  </si>
  <si>
    <t>Mohamed Rabie Ahmed Ghaffery</t>
  </si>
  <si>
    <t>Production Services Section Head</t>
  </si>
  <si>
    <t>احمد رشاد محمد عبد العليم</t>
  </si>
  <si>
    <t>Ahmed Rashad Mohamed Abdel Aleem</t>
  </si>
  <si>
    <t>محمد سعيد محمد سعيد</t>
  </si>
  <si>
    <t>Mohamed Said Mohamed Said</t>
  </si>
  <si>
    <t>Telephone Maintenance Technician</t>
  </si>
  <si>
    <t>Ragab Mounir Abdel Kawy Amin</t>
  </si>
  <si>
    <t>تونى احمد عثمان محمد</t>
  </si>
  <si>
    <t>Touny Ahmed Osman Mohamed</t>
  </si>
  <si>
    <t>BU Community, Employee Relations &amp; Government Affairs Department Manager</t>
  </si>
  <si>
    <t>محمد عبد العظيم حسن</t>
  </si>
  <si>
    <t>Mohamed Abdel Azeem Hassan</t>
  </si>
  <si>
    <t>Salah Eldin Aly Younes</t>
  </si>
  <si>
    <t>Security Manager</t>
  </si>
  <si>
    <t>محمد هاشم عبد الجواد خليفة</t>
  </si>
  <si>
    <t>Mohamed Hashim Abdel Gawad Khalifa</t>
  </si>
  <si>
    <t>Legal Affairs Clerk</t>
  </si>
  <si>
    <t>Ramadan Sayed Arafat Hamed</t>
  </si>
  <si>
    <t>Administrative Clerk</t>
  </si>
  <si>
    <t>Ramadan Taha Abdel Raouf Taha</t>
  </si>
  <si>
    <t>Sayed Saber Metwaly Mohamed</t>
  </si>
  <si>
    <t>Personnel Clerk</t>
  </si>
  <si>
    <t>Khaled Aly Ibrahim Abdel Kereem</t>
  </si>
  <si>
    <t>Safety Worker</t>
  </si>
  <si>
    <t>Sayed Shaaban Kamel Abdel Kader</t>
  </si>
  <si>
    <t>Ahmed Abo Zeid Ahmed Abo Zeid</t>
  </si>
  <si>
    <t>عبد العظيم طه عبد العليم عمار</t>
  </si>
  <si>
    <t>Abdel Azeem Taha Abdel Aleem Ammar</t>
  </si>
  <si>
    <t>Accounting Clerk</t>
  </si>
  <si>
    <t>Walid Hussein Abdel Sattar Mohamed</t>
  </si>
  <si>
    <t>Mohamed Saad Abdel Ghani Shehata</t>
  </si>
  <si>
    <t>Alaa Ezzat Mamdouh Hassan</t>
  </si>
  <si>
    <t>Clerk of Process &amp; Quality Management</t>
  </si>
  <si>
    <t>Ibrahim Ahmed Mahmoud Hassanein</t>
  </si>
  <si>
    <t>Raw Mills &amp; Pre Blending Section Head</t>
  </si>
  <si>
    <t>Nashwa Mohamed Mostafa Mohamed</t>
  </si>
  <si>
    <t>Senior Secretary</t>
  </si>
  <si>
    <t>Alaa Hamed Abdel Moaty Abdel Gawad</t>
  </si>
  <si>
    <t>Ahmed Mohamed Abdel Aleem</t>
  </si>
  <si>
    <t>Materials Warehouse Section Head</t>
  </si>
  <si>
    <t>Sayed Saad Mohamed Salem</t>
  </si>
  <si>
    <t>احمد طلعت احمد علي</t>
  </si>
  <si>
    <t>Ahmed Talaat Ahmed Aly</t>
  </si>
  <si>
    <t>Lawyer</t>
  </si>
  <si>
    <t>Hazem Hosny Abdel Azeem</t>
  </si>
  <si>
    <t>Maintenance Department Manager</t>
  </si>
  <si>
    <t>Ahmed Mostafa Sayed Mahmoud</t>
  </si>
  <si>
    <t>Senior Buyer</t>
  </si>
  <si>
    <t>Mehrez Meabed Amin Khedr</t>
  </si>
  <si>
    <t>Quarries Section Head</t>
  </si>
  <si>
    <t>Mohamed Yehia Ahmed Aly</t>
  </si>
  <si>
    <t>Inspection Section Head</t>
  </si>
  <si>
    <t>محمد عبد اللطيف عبد الباري احمد</t>
  </si>
  <si>
    <t>Mohamed Abdel Latif Abdel Bari Ahmed</t>
  </si>
  <si>
    <t>Senior Electrical Inspection Engineer</t>
  </si>
  <si>
    <t>Ahmed Sayed Youssef Eweis</t>
  </si>
  <si>
    <t>Cement Mills &amp; Packing Plant Section Head</t>
  </si>
  <si>
    <t>Amr Mohamed Saleh Faragallah</t>
  </si>
  <si>
    <t>Methods Manager</t>
  </si>
  <si>
    <t>محمد جمعة عبد اللطيف</t>
  </si>
  <si>
    <t>Mohamed Gomaa Abdel Latif</t>
  </si>
  <si>
    <t>Automation &amp; Instrumentation Section Head</t>
  </si>
  <si>
    <t>Alaa Eldin Farag Abdel Hamid Abdel Mohsen</t>
  </si>
  <si>
    <t>Shift Leader</t>
  </si>
  <si>
    <t>Mohamed Ahmed Shawky Hassan</t>
  </si>
  <si>
    <t>Production and Process Manager</t>
  </si>
  <si>
    <t>Amr Mohamed Yassin</t>
  </si>
  <si>
    <t>Kiln Section Head</t>
  </si>
  <si>
    <t>Hossam Aly Abdel Hakim Abdallah</t>
  </si>
  <si>
    <t>Ahmed Nady Aly Desouky</t>
  </si>
  <si>
    <t>Security Clerk</t>
  </si>
  <si>
    <t>Ahmed Mohamed Abdel Hamid Ismail</t>
  </si>
  <si>
    <t>Driver</t>
  </si>
  <si>
    <t>Osama Hussein Abdel Samad Saleh</t>
  </si>
  <si>
    <t>Ahmed Sayed Abdel Halim Morsy</t>
  </si>
  <si>
    <t>محمد عويس احمد عثمان</t>
  </si>
  <si>
    <t>Mohamed Eweis Ahmed Osman</t>
  </si>
  <si>
    <t>Telephone Maintenance Worker</t>
  </si>
  <si>
    <t>Sherif Hassan Mohamed Elgeddawy</t>
  </si>
  <si>
    <t>Planning Section Head</t>
  </si>
  <si>
    <t>محمد احمد عبد النعيم</t>
  </si>
  <si>
    <t>Mohamed Ahmed Abdel Naeem</t>
  </si>
  <si>
    <t>Elamir Abdallah Abdallah Abdallah</t>
  </si>
  <si>
    <t>Quality Control Section Head</t>
  </si>
  <si>
    <t>Ahmed Mahmoud Abdel Salam Abo Bakr</t>
  </si>
  <si>
    <t>هانى رجب محمد احمد</t>
  </si>
  <si>
    <t>Hany Ragab Mohamed Ahmed</t>
  </si>
  <si>
    <t>Automation Section Head</t>
  </si>
  <si>
    <t>وليد علي زين العابدين رياض</t>
  </si>
  <si>
    <t>Walid Aly Zein Elabedeen Reyad</t>
  </si>
  <si>
    <t>Senior Electrical Engineer</t>
  </si>
  <si>
    <t>Ahmed Shabaan Hozayen Sayed</t>
  </si>
  <si>
    <t>Senior Mechanical Engineer</t>
  </si>
  <si>
    <t>Ahmed Raouf Abdel Salam</t>
  </si>
  <si>
    <t>Abdel Aleem Soliman Abdel Ghany Soliman</t>
  </si>
  <si>
    <t>Guard</t>
  </si>
  <si>
    <t>Ramadan Mohamed Taha Metwally</t>
  </si>
  <si>
    <t>Mahmoud Khalil Ibrahim Nossier</t>
  </si>
  <si>
    <t>Hanafy Mahmoud Mohamed Abdel Naby</t>
  </si>
  <si>
    <t>Ahmed Abdel Moaez Mahmoud Elhosseiny</t>
  </si>
  <si>
    <t>Health &amp; Safety Section Head</t>
  </si>
  <si>
    <t>Khairy Mohamed Mazhar Gomaa Aly</t>
  </si>
  <si>
    <t>Senior Administration Specialist</t>
  </si>
  <si>
    <t>Islam Ibrahim Fahmy Ibrahim</t>
  </si>
  <si>
    <t>Utilities Section Head</t>
  </si>
  <si>
    <t>ياسر عبد الله محمود محمد</t>
  </si>
  <si>
    <t>Yasser Abdallah Mahmoud Mohamed</t>
  </si>
  <si>
    <t>Mohamed Meatemed Mohamed Elsayed</t>
  </si>
  <si>
    <t>Mohamed Medhat Sediek Saad</t>
  </si>
  <si>
    <t>Production Engineer</t>
  </si>
  <si>
    <t>Walid Sayed Hassan Mostafa</t>
  </si>
  <si>
    <t>Environment Section Head</t>
  </si>
  <si>
    <t>Mahmoud Ahmed Badr Abdel Maksoud</t>
  </si>
  <si>
    <t>Mechanical Inspection Engineer</t>
  </si>
  <si>
    <t>Mohamed Magdy Saad Zaghloul</t>
  </si>
  <si>
    <t>Ahmed Taha Abo Serea Taha</t>
  </si>
  <si>
    <t>Lubrication Engineer</t>
  </si>
  <si>
    <t>Sherif Ahmed Elhosseiny Naguib</t>
  </si>
  <si>
    <t>Raw Mill Mechanical Maintenance Engineer</t>
  </si>
  <si>
    <t>محمد ناصر محمد درويش</t>
  </si>
  <si>
    <t>Mohamed Nasser Mohamed Darwish</t>
  </si>
  <si>
    <t>Sales Representative</t>
  </si>
  <si>
    <t>Assem Taha Abdel Ghany</t>
  </si>
  <si>
    <t>Sherif Tarek Mostafa Mohamed</t>
  </si>
  <si>
    <t>Mohamed Kamal Darwish Aly</t>
  </si>
  <si>
    <t>Lab Chemist</t>
  </si>
  <si>
    <t>احمد عبد الحكيم محمد حافظ</t>
  </si>
  <si>
    <t>Ahmed Abdel Hakim Mohamed Hafez</t>
  </si>
  <si>
    <t>Accountant</t>
  </si>
  <si>
    <t>Khaled Mohie El Din Khorshed</t>
  </si>
  <si>
    <t>HR Buisness Lead</t>
  </si>
  <si>
    <t>Senior Safety Engineer</t>
  </si>
  <si>
    <t>حسن عادل حسن</t>
  </si>
  <si>
    <t>Hassan Adel Hassan</t>
  </si>
  <si>
    <t xml:space="preserve"> Mechanical Engineer</t>
  </si>
  <si>
    <t>Dept.</t>
  </si>
  <si>
    <t>Finance</t>
  </si>
  <si>
    <t>Maintenance</t>
  </si>
  <si>
    <t>Process and Quality</t>
  </si>
  <si>
    <t>Commercial</t>
  </si>
  <si>
    <t>Human Resources</t>
  </si>
  <si>
    <t>Health, Safety &amp; Environment</t>
  </si>
  <si>
    <t>Plant Management</t>
  </si>
  <si>
    <t>B.U.</t>
  </si>
  <si>
    <t>Khaled  Mohsen Ahmed Riad</t>
  </si>
  <si>
    <t>Quarries</t>
  </si>
  <si>
    <t>Accounting</t>
  </si>
  <si>
    <t>Mechanical Maintenance</t>
  </si>
  <si>
    <t>Electrical Maintenance</t>
  </si>
  <si>
    <t>Quality Control</t>
  </si>
  <si>
    <t>Laboratory</t>
  </si>
  <si>
    <t>Preventive Maintenance</t>
  </si>
  <si>
    <t>Dispatch &amp; Freight</t>
  </si>
  <si>
    <t>Transportation</t>
  </si>
  <si>
    <t>control</t>
  </si>
  <si>
    <t>Information Technology</t>
  </si>
  <si>
    <t>Administration &amp; Public Relati</t>
  </si>
  <si>
    <t>Personnel</t>
  </si>
  <si>
    <t>Health &amp; Safety</t>
  </si>
  <si>
    <t>Clinic</t>
  </si>
  <si>
    <t>Management</t>
  </si>
  <si>
    <t>Section</t>
  </si>
  <si>
    <t xml:space="preserve">Reporter Name
اسم المبلغ </t>
  </si>
  <si>
    <t>Code
الكود</t>
  </si>
  <si>
    <t xml:space="preserve">  مراجعة 360
360 Audit</t>
  </si>
  <si>
    <t xml:space="preserve">  زائر
Visitor</t>
  </si>
  <si>
    <t xml:space="preserve">  مراجعة ربع سنوية
Quarter Audit</t>
  </si>
  <si>
    <t>تقرير خطورة
 Safety Alert</t>
  </si>
  <si>
    <t xml:space="preserve">   جولة السلامة
Safety Walk</t>
  </si>
  <si>
    <t>احمد محمد غيضان</t>
  </si>
  <si>
    <t>IT Supervisor</t>
  </si>
  <si>
    <t>Owner Feed Back
(If Any)</t>
  </si>
  <si>
    <t>FeedBack</t>
  </si>
  <si>
    <t>Issue on</t>
  </si>
  <si>
    <t>Reporter Details</t>
  </si>
  <si>
    <t>Responsibility</t>
  </si>
  <si>
    <t>Report Details</t>
  </si>
  <si>
    <t>ايمن محمد التهامى</t>
  </si>
  <si>
    <t>محمد درويش مصطفى كامل</t>
  </si>
  <si>
    <t xml:space="preserve">خالد فاروق عبد الله السيد </t>
  </si>
  <si>
    <t>محمد عبد الوهاب عبد الجواد</t>
  </si>
  <si>
    <t>ياسر ابو الخير جوده</t>
  </si>
  <si>
    <t>محمد معروف محمد شعبان</t>
  </si>
  <si>
    <t>محمود عبد السلام احمد حافظ</t>
  </si>
  <si>
    <t xml:space="preserve">شعبان رشيد غلاب ايوب </t>
  </si>
  <si>
    <t>احمد محمد عبد العاطى</t>
  </si>
  <si>
    <t>احمد محمد  صلاح احمد</t>
  </si>
  <si>
    <t xml:space="preserve">بشير عبد الغنى على </t>
  </si>
  <si>
    <t>عيد محمد عبد الخالق</t>
  </si>
  <si>
    <t>فتحى يونس عبد الله محمد</t>
  </si>
  <si>
    <t>فؤاد محمد ابراهيم</t>
  </si>
  <si>
    <t>حسين عامر</t>
  </si>
  <si>
    <t xml:space="preserve">محمد جمال فاضل عبد القادر </t>
  </si>
  <si>
    <t>محمد كردى</t>
  </si>
  <si>
    <t>محمد مصطفى مجاور</t>
  </si>
  <si>
    <t>احمد صلاح احمد طه</t>
  </si>
  <si>
    <t>احمد جمال على</t>
  </si>
  <si>
    <t>محمد هاشم</t>
  </si>
  <si>
    <t>عباس على</t>
  </si>
  <si>
    <t>اسامه احمد حسين</t>
  </si>
  <si>
    <t>حسن احمد التهامى</t>
  </si>
  <si>
    <t>احمد عبد الفتاح عبد الله</t>
  </si>
  <si>
    <t>خالد رمضان سيد</t>
  </si>
  <si>
    <t>محمد ربيع محمد</t>
  </si>
  <si>
    <t>سامح قرنى محمد</t>
  </si>
  <si>
    <t>على رمضان بكرى</t>
  </si>
  <si>
    <t>محمد عادل على</t>
  </si>
  <si>
    <t>كامل حامد حافظ</t>
  </si>
  <si>
    <t>عبد الحفيظ هلال امين</t>
  </si>
  <si>
    <t>اسلام خالد سيد</t>
  </si>
  <si>
    <t>طارق معوض</t>
  </si>
  <si>
    <t>عيد معوض احمد</t>
  </si>
  <si>
    <t>احمد جمال جمعه</t>
  </si>
  <si>
    <t>وليد ممدوح كامل</t>
  </si>
  <si>
    <t>زاهر يحيى ابراهيم محمد</t>
  </si>
  <si>
    <t>حسين محمد حسين محمد</t>
  </si>
  <si>
    <t>محمد محمود محمد سيد</t>
  </si>
  <si>
    <t>عاصم محمد بهنساوى</t>
  </si>
  <si>
    <t>جمال ربيع محمد</t>
  </si>
  <si>
    <t>محمد عباس محمد عبد الله</t>
  </si>
  <si>
    <t>عرفه عيد محمد احمد</t>
  </si>
  <si>
    <t>اسامه احمد محمد</t>
  </si>
  <si>
    <t>محمد صابر حلفايه</t>
  </si>
  <si>
    <t>احمد فراج عبد الحميد</t>
  </si>
  <si>
    <t xml:space="preserve">احمد عبد المنعم صابر </t>
  </si>
  <si>
    <t>محمد سيد محمود</t>
  </si>
  <si>
    <t>عمر سطوحى محمد</t>
  </si>
  <si>
    <t>احمد سيد قرنى</t>
  </si>
  <si>
    <t>عبد الرازق محمد كامل</t>
  </si>
  <si>
    <t>اسامه زين العابدين عبد الغنى</t>
  </si>
  <si>
    <t>جمال الصاوى محمد</t>
  </si>
  <si>
    <t>محمود سيد على</t>
  </si>
  <si>
    <t xml:space="preserve">طارق بركات </t>
  </si>
  <si>
    <t xml:space="preserve">احمد بركات </t>
  </si>
  <si>
    <t>عمرو عمر صلاح</t>
  </si>
  <si>
    <t>اسماعيل مصطفى محمد</t>
  </si>
  <si>
    <t>رمضان انور محمد</t>
  </si>
  <si>
    <t xml:space="preserve">حسن يوسف اسماعيل </t>
  </si>
  <si>
    <t>سمير محمد احمد</t>
  </si>
  <si>
    <t>محمود جمال جمعه</t>
  </si>
  <si>
    <t>محمد جمعه محمد</t>
  </si>
  <si>
    <t>Clinic&amp;Ambulance</t>
  </si>
  <si>
    <t>Mosque</t>
  </si>
  <si>
    <t>Shut Down</t>
  </si>
  <si>
    <t>احمد راشد</t>
  </si>
  <si>
    <t>احمد بهنساوي</t>
  </si>
  <si>
    <t>محمد محمود جلوريا</t>
  </si>
  <si>
    <t>حسن عباس</t>
  </si>
  <si>
    <t>محمد عبيد بدوي</t>
  </si>
  <si>
    <t>محمد منجد</t>
  </si>
  <si>
    <t>محمد عاطف</t>
  </si>
  <si>
    <t>عمرو سامي</t>
  </si>
  <si>
    <t>عبدالمحسن مبروك</t>
  </si>
  <si>
    <t>رأفت مصطفي</t>
  </si>
  <si>
    <t>خالد رجب</t>
  </si>
  <si>
    <t>ادهم هشام</t>
  </si>
  <si>
    <t>Ramadan Hamed</t>
  </si>
  <si>
    <t>علي حسانين</t>
  </si>
  <si>
    <t>Mohamed Yehia</t>
  </si>
  <si>
    <t>Plant_Manag</t>
  </si>
  <si>
    <t>Plant_Manag.</t>
  </si>
  <si>
    <t>Reda Abdelghany</t>
  </si>
  <si>
    <t>عمرو جمال</t>
  </si>
  <si>
    <t>محمود احمد عبدالعظيم</t>
  </si>
  <si>
    <t>Hama</t>
  </si>
  <si>
    <t>محمود مسعود</t>
  </si>
  <si>
    <t>Medical Admin</t>
  </si>
  <si>
    <t>Salah Younis</t>
  </si>
  <si>
    <t>رضا محمد عبد الواحد</t>
  </si>
  <si>
    <t>احمد فراج عبد الجواد</t>
  </si>
  <si>
    <t>فحص روتيني
Rout. Insp.</t>
  </si>
  <si>
    <t>Electrical Tunnel</t>
  </si>
  <si>
    <t>Palamatic</t>
  </si>
  <si>
    <t>طارق هشام</t>
  </si>
  <si>
    <t>عمرو علي حسن</t>
  </si>
  <si>
    <t>Horizon</t>
  </si>
  <si>
    <t>Water Stations</t>
  </si>
  <si>
    <t>Process</t>
  </si>
  <si>
    <t>Process.</t>
  </si>
  <si>
    <t>Improper Tools/Equip.</t>
  </si>
  <si>
    <t>Improper Cylinders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</si>
</sst>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/yy;@"/>
  </numFmts>
  <fonts count="21" x14ac:knownFonts="1">
    <font>
      <sz val="11"/>
      <color theme="1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0"/>
      <color indexed="8"/>
      <name val="Arial"/>
      <family val="2"/>
    </font>
    <font>
      <b/>
      <sz val="12"/>
      <color theme="1"/>
      <name val="Arial"/>
      <family val="2"/>
    </font>
    <font>
      <sz val="48"/>
      <color theme="8" tint="-0.499984740745262"/>
      <name val="Algerian"/>
      <family val="5"/>
    </font>
    <font>
      <b/>
      <i/>
      <u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 tint="4.9989318521683403E-2"/>
      <name val="Arial Black"/>
      <family val="2"/>
    </font>
    <font>
      <b/>
      <sz val="14"/>
      <color theme="1" tint="4.9989318521683403E-2"/>
      <name val="Arial Black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Arial"/>
      <family val="2"/>
    </font>
    <font>
      <b/>
      <sz val="14"/>
      <color theme="0"/>
      <name val="Arial"/>
      <family val="2"/>
    </font>
    <font>
      <b/>
      <sz val="18"/>
      <color theme="1"/>
      <name val="Arial"/>
      <family val="2"/>
    </font>
    <font>
      <b/>
      <sz val="18"/>
      <color theme="0"/>
      <name val="Arial"/>
      <family val="2"/>
    </font>
    <font>
      <b/>
      <sz val="18"/>
      <color theme="0" tint="-4.9989318521683403E-2"/>
      <name val="Arial"/>
      <family val="2"/>
    </font>
    <font>
      <b/>
      <sz val="18"/>
      <color theme="0" tint="-0.14999847407452621"/>
      <name val="Arial"/>
      <family val="2"/>
    </font>
    <font>
      <b/>
      <sz val="11"/>
      <color theme="1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900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85403B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auto="1"/>
      </left>
      <right style="thin">
        <color auto="1"/>
      </right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0" fontId="4" fillId="0" borderId="0"/>
  </cellStyleXfs>
  <cellXfs count="83">
    <xf numFmtId="0" fontId="0" fillId="0" borderId="0" xfId="0"/>
    <xf numFmtId="0" fontId="1" fillId="2" borderId="3" xfId="0" applyFont="1" applyFill="1" applyBorder="1" applyAlignment="1" applyProtection="1">
      <alignment horizontal="center" vertical="center" wrapText="1"/>
    </xf>
    <xf numFmtId="164" fontId="1" fillId="2" borderId="3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8" borderId="0" xfId="0" applyFont="1" applyFill="1" applyBorder="1" applyAlignment="1">
      <alignment vertical="center"/>
    </xf>
    <xf numFmtId="0" fontId="6" fillId="8" borderId="6" xfId="0" applyFont="1" applyFill="1" applyBorder="1" applyAlignment="1">
      <alignment vertical="center"/>
    </xf>
    <xf numFmtId="164" fontId="1" fillId="2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" fillId="2" borderId="11" xfId="0" applyFont="1" applyFill="1" applyBorder="1" applyAlignment="1" applyProtection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 applyProtection="1">
      <alignment horizontal="center" vertical="center" wrapText="1"/>
    </xf>
    <xf numFmtId="164" fontId="1" fillId="2" borderId="4" xfId="0" applyNumberFormat="1" applyFont="1" applyFill="1" applyBorder="1" applyAlignment="1" applyProtection="1">
      <alignment horizontal="center" vertical="center" wrapText="1"/>
    </xf>
    <xf numFmtId="0" fontId="2" fillId="11" borderId="10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15" fillId="2" borderId="11" xfId="0" applyFont="1" applyFill="1" applyBorder="1" applyAlignment="1" applyProtection="1">
      <alignment horizontal="center" vertical="center" wrapText="1"/>
    </xf>
    <xf numFmtId="0" fontId="0" fillId="8" borderId="7" xfId="0" applyFill="1" applyBorder="1"/>
    <xf numFmtId="164" fontId="1" fillId="2" borderId="11" xfId="0" applyNumberFormat="1" applyFont="1" applyFill="1" applyBorder="1" applyAlignment="1" applyProtection="1">
      <alignment horizontal="center" vertical="center" wrapText="1"/>
    </xf>
    <xf numFmtId="164" fontId="1" fillId="2" borderId="19" xfId="0" applyNumberFormat="1" applyFont="1" applyFill="1" applyBorder="1" applyAlignment="1" applyProtection="1">
      <alignment horizontal="center" vertical="center" wrapText="1"/>
    </xf>
    <xf numFmtId="0" fontId="3" fillId="10" borderId="3" xfId="0" applyFont="1" applyFill="1" applyBorder="1" applyAlignment="1">
      <alignment horizontal="center" vertical="center"/>
    </xf>
    <xf numFmtId="0" fontId="17" fillId="1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 readingOrder="1"/>
    </xf>
    <xf numFmtId="0" fontId="8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11" borderId="1" xfId="0" applyFont="1" applyFill="1" applyBorder="1" applyAlignment="1">
      <alignment horizontal="center" vertical="center"/>
    </xf>
    <xf numFmtId="0" fontId="5" fillId="0" borderId="2" xfId="0" applyFont="1" applyBorder="1" applyAlignment="1" applyProtection="1">
      <alignment horizontal="center" vertical="center" wrapText="1"/>
    </xf>
    <xf numFmtId="14" fontId="5" fillId="0" borderId="2" xfId="0" applyNumberFormat="1" applyFont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14" fontId="5" fillId="0" borderId="1" xfId="0" applyNumberFormat="1" applyFont="1" applyBorder="1" applyAlignment="1" applyProtection="1">
      <alignment horizontal="center" vertical="center" wrapText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 wrapText="1"/>
      <protection locked="0"/>
    </xf>
    <xf numFmtId="14" fontId="5" fillId="0" borderId="2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 readingOrder="1"/>
      <protection locked="0"/>
    </xf>
    <xf numFmtId="0" fontId="5" fillId="0" borderId="2" xfId="0" applyFont="1" applyFill="1" applyBorder="1" applyAlignment="1" applyProtection="1">
      <alignment horizontal="center" vertical="center" wrapText="1"/>
      <protection locked="0"/>
    </xf>
    <xf numFmtId="14" fontId="5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 applyProtection="1">
      <alignment horizontal="center" vertical="center" wrapText="1"/>
      <protection locked="0"/>
    </xf>
    <xf numFmtId="0" fontId="14" fillId="0" borderId="2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14" fontId="5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4" fontId="5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14" fillId="0" borderId="1" xfId="0" applyFont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14" fontId="11" fillId="9" borderId="8" xfId="0" applyNumberFormat="1" applyFont="1" applyFill="1" applyBorder="1" applyAlignment="1">
      <alignment horizontal="center" vertical="center"/>
    </xf>
    <xf numFmtId="14" fontId="11" fillId="9" borderId="11" xfId="0" applyNumberFormat="1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7" fillId="13" borderId="3" xfId="0" applyFont="1" applyFill="1" applyBorder="1" applyAlignment="1" applyProtection="1">
      <alignment horizontal="center" vertical="center" wrapText="1"/>
    </xf>
    <xf numFmtId="0" fontId="17" fillId="13" borderId="5" xfId="0" applyFont="1" applyFill="1" applyBorder="1" applyAlignment="1" applyProtection="1">
      <alignment horizontal="center"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17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16" fillId="16" borderId="20" xfId="0" applyFont="1" applyFill="1" applyBorder="1" applyAlignment="1" applyProtection="1">
      <alignment horizontal="center" vertical="center" wrapText="1"/>
    </xf>
    <xf numFmtId="0" fontId="16" fillId="16" borderId="21" xfId="0" applyFont="1" applyFill="1" applyBorder="1" applyAlignment="1" applyProtection="1">
      <alignment horizontal="center" vertical="center" wrapText="1"/>
    </xf>
    <xf numFmtId="0" fontId="16" fillId="16" borderId="16" xfId="0" applyFont="1" applyFill="1" applyBorder="1" applyAlignment="1" applyProtection="1">
      <alignment horizontal="center" vertical="center" wrapText="1"/>
    </xf>
    <xf numFmtId="0" fontId="16" fillId="16" borderId="22" xfId="0" applyFont="1" applyFill="1" applyBorder="1" applyAlignment="1" applyProtection="1">
      <alignment horizontal="center" vertical="center" wrapText="1"/>
    </xf>
    <xf numFmtId="0" fontId="0" fillId="7" borderId="23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16" fillId="15" borderId="3" xfId="0" applyFont="1" applyFill="1" applyBorder="1" applyAlignment="1">
      <alignment horizontal="center" vertical="center"/>
    </xf>
    <xf numFmtId="0" fontId="19" fillId="14" borderId="5" xfId="0" applyFont="1" applyFill="1" applyBorder="1" applyAlignment="1">
      <alignment horizontal="center" vertical="center"/>
    </xf>
    <xf numFmtId="0" fontId="19" fillId="14" borderId="17" xfId="0" applyFont="1" applyFill="1" applyBorder="1" applyAlignment="1">
      <alignment horizontal="center" vertical="center"/>
    </xf>
    <xf numFmtId="0" fontId="19" fillId="14" borderId="18" xfId="0" applyFont="1" applyFill="1" applyBorder="1" applyAlignment="1">
      <alignment horizontal="center" vertical="center"/>
    </xf>
    <xf numFmtId="0" fontId="18" fillId="6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 applyProtection="1">
      <alignment horizontal="center" vertical="center" wrapText="1"/>
    </xf>
    <xf numFmtId="0" fontId="16" fillId="3" borderId="3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9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top style="thick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border outline="0"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1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 outline="0">
        <left style="thick">
          <color indexed="64"/>
        </left>
        <right style="thick">
          <color indexed="64"/>
        </right>
        <top/>
        <bottom/>
      </border>
    </dxf>
    <dxf>
      <font>
        <b/>
        <i/>
        <strike val="0"/>
        <condense val="0"/>
        <extend val="0"/>
        <outline val="0"/>
        <shadow val="0"/>
        <u/>
        <vertAlign val="baseline"/>
        <sz val="12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 style="thick">
          <color indexed="64"/>
        </top>
        <bottom style="thick">
          <color indexed="64"/>
        </bottom>
        <vertical style="thick">
          <color indexed="64"/>
        </vertical>
        <horizontal style="thick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border>
        <bottom style="thick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  <border diagonalUp="0" diagonalDown="0">
        <left style="thick">
          <color indexed="64"/>
        </left>
        <right style="thick">
          <color indexed="64"/>
        </right>
        <top/>
        <bottom/>
        <vertical style="thick">
          <color indexed="64"/>
        </vertical>
        <horizontal style="thick">
          <color indexed="64"/>
        </horizontal>
      </border>
      <protection locked="1" hidden="0"/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color rgb="FF00B050"/>
      </font>
    </dxf>
    <dxf>
      <font>
        <color rgb="FFFFFF00"/>
      </font>
    </dxf>
    <dxf>
      <font>
        <b/>
        <i val="0"/>
        <color rgb="FFFF0000"/>
      </font>
    </dxf>
    <dxf>
      <font>
        <color theme="3"/>
      </font>
    </dxf>
  </dxfs>
  <tableStyles count="3" defaultTableStyle="TableStyleMedium2" defaultPivotStyle="PivotStyleLight16">
    <tableStyle name="Slicer Style 1" pivot="0" table="0" count="1" xr9:uid="{00000000-0011-0000-FFFF-FFFF00000000}">
      <tableStyleElement type="headerRow" dxfId="194"/>
    </tableStyle>
    <tableStyle name="Slicer Style 2" pivot="0" table="0" count="0" xr9:uid="{00000000-0011-0000-FFFF-FFFF01000000}"/>
    <tableStyle name="Table1" pivot="0" count="0" xr9:uid="{00000000-0011-0000-FFFF-FFFF02000000}"/>
  </tableStyles>
  <colors>
    <mruColors>
      <color rgb="FF85403B"/>
      <color rgb="FF9900FF"/>
      <color rgb="FFDD1D09"/>
      <color rgb="FFEBE600"/>
      <color rgb="FFDEE383"/>
      <color rgb="FFFF3300"/>
      <color rgb="FFF95439"/>
      <color rgb="FFFFFF00"/>
      <color rgb="FFF08E8E"/>
    </mruColors>
  </colors>
  <extLst>
    <ext xmlns:x14="http://schemas.microsoft.com/office/spreadsheetml/2009/9/main" uri="{EB79DEF2-80B8-43e5-95BD-54CBDDF9020C}">
      <x14:slicerStyles defaultSlicerStyle="SlicerStyleLight1">
        <x14:slicerStyle name="Slicer Style 1"/>
        <x14:slicerStyle name="Slicer Style 2"/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11207</xdr:rowOff>
    </xdr:from>
    <xdr:to>
      <xdr:col>3</xdr:col>
      <xdr:colOff>423662</xdr:colOff>
      <xdr:row>3</xdr:row>
      <xdr:rowOff>157318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07"/>
          <a:ext cx="2082133" cy="8408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40</xdr:col>
      <xdr:colOff>1400735</xdr:colOff>
      <xdr:row>0</xdr:row>
      <xdr:rowOff>21453</xdr:rowOff>
    </xdr:from>
    <xdr:to>
      <xdr:col>41</xdr:col>
      <xdr:colOff>1496455</xdr:colOff>
      <xdr:row>3</xdr:row>
      <xdr:rowOff>179294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pSpPr/>
      </xdr:nvGrpSpPr>
      <xdr:grpSpPr>
        <a:xfrm>
          <a:off x="41858173" y="21453"/>
          <a:ext cx="1750688" cy="860310"/>
          <a:chOff x="5601010" y="32658"/>
          <a:chExt cx="2759221" cy="1020364"/>
        </a:xfrm>
      </xdr:grpSpPr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/>
        </xdr:nvSpPr>
        <xdr:spPr>
          <a:xfrm>
            <a:off x="5601010" y="32658"/>
            <a:ext cx="2748338" cy="318034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Closed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/>
        </xdr:nvSpPr>
        <xdr:spPr>
          <a:xfrm>
            <a:off x="5608309" y="707572"/>
            <a:ext cx="2751922" cy="345450"/>
          </a:xfrm>
          <a:prstGeom prst="roundRect">
            <a:avLst/>
          </a:prstGeom>
          <a:solidFill>
            <a:schemeClr val="bg2">
              <a:lumMod val="2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HighRisk &amp; OpenOverDue</a:t>
            </a:r>
            <a:endParaRPr lang="en-US" sz="1200">
              <a:effectLst/>
            </a:endParaRP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/>
        </xdr:nvSpPr>
        <xdr:spPr>
          <a:xfrm>
            <a:off x="5608309" y="370114"/>
            <a:ext cx="2751920" cy="338369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Open</a:t>
            </a:r>
          </a:p>
        </xdr:txBody>
      </xdr:sp>
    </xdr:grpSp>
    <xdr:clientData/>
  </xdr:twoCellAnchor>
  <xdr:twoCellAnchor editAs="absolute">
    <xdr:from>
      <xdr:col>6</xdr:col>
      <xdr:colOff>80424</xdr:colOff>
      <xdr:row>0</xdr:row>
      <xdr:rowOff>32657</xdr:rowOff>
    </xdr:from>
    <xdr:to>
      <xdr:col>7</xdr:col>
      <xdr:colOff>708513</xdr:colOff>
      <xdr:row>3</xdr:row>
      <xdr:rowOff>174607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pSpPr/>
      </xdr:nvGrpSpPr>
      <xdr:grpSpPr>
        <a:xfrm>
          <a:off x="3557049" y="32657"/>
          <a:ext cx="1878245" cy="844419"/>
          <a:chOff x="5747658" y="32658"/>
          <a:chExt cx="2612571" cy="993863"/>
        </a:xfrm>
      </xdr:grpSpPr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SpPr/>
        </xdr:nvSpPr>
        <xdr:spPr>
          <a:xfrm>
            <a:off x="5747658" y="32658"/>
            <a:ext cx="2601686" cy="326571"/>
          </a:xfrm>
          <a:prstGeom prst="roundRect">
            <a:avLst/>
          </a:prstGeom>
          <a:solidFill>
            <a:schemeClr val="accent6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Closed</a:t>
            </a:r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5758543" y="707570"/>
            <a:ext cx="2601686" cy="318951"/>
          </a:xfrm>
          <a:prstGeom prst="roundRect">
            <a:avLst/>
          </a:prstGeom>
          <a:solidFill>
            <a:schemeClr val="bg2">
              <a:lumMod val="25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900" b="1">
                <a:latin typeface="Arial" panose="020B0604020202020204" pitchFamily="34" charset="0"/>
                <a:cs typeface="Arial" panose="020B0604020202020204" pitchFamily="34" charset="0"/>
              </a:rPr>
              <a:t>HighRisk &amp; OpenOverDue</a:t>
            </a:r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5758543" y="370114"/>
            <a:ext cx="2601686" cy="326571"/>
          </a:xfrm>
          <a:prstGeom prst="roundRect">
            <a:avLst/>
          </a:prstGeom>
          <a:solidFill>
            <a:schemeClr val="accent2">
              <a:lumMod val="40000"/>
              <a:lumOff val="6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Open</a:t>
            </a:r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Main" displayName="Main" ref="A7:AP107" headerRowDxfId="184" dataDxfId="182" headerRowBorderDxfId="183" tableBorderDxfId="181">
  <autoFilter ref="A7:AP107" xr:uid="{00000000-0009-0000-0100-000004000000}"/>
  <tableColumns count="42">
    <tableColumn id="1" xr3:uid="{00000000-0010-0000-0000-000001000000}" name="No." totalsRowLabel="Total" dataDxfId="180" totalsRowDxfId="179"/>
    <tableColumn id="2" xr3:uid="{00000000-0010-0000-0000-000002000000}" name="Day" dataDxfId="178"/>
    <tableColumn id="3" xr3:uid="{00000000-0010-0000-0000-000003000000}" name="Month" dataDxfId="177"/>
    <tableColumn id="4" xr3:uid="{00000000-0010-0000-0000-000004000000}" name="Year" dataDxfId="176"/>
    <tableColumn id="5" xr3:uid="{00000000-0010-0000-0000-000005000000}" name="Issue Date_x000a_تاريخ الاصدار" dataDxfId="175" totalsRowDxfId="174">
      <calculatedColumnFormula>IF(B8&lt;&gt;"",DATE(D8,C8,B8),"")</calculatedColumnFormula>
    </tableColumn>
    <tableColumn id="36" xr3:uid="{00000000-0010-0000-0000-000024000000}" name="Month4" dataDxfId="173" totalsRowDxfId="172">
      <calculatedColumnFormula>IFERROR(TEXT(DATE(Main[[#This Row],[Year]],Main[[#This Row],[Month]],Main[[#This Row],[Day]]),"MMM"),"")</calculatedColumnFormula>
    </tableColumn>
    <tableColumn id="6" xr3:uid="{00000000-0010-0000-0000-000006000000}" name="Source of Issue_x000a_سبب الاصدار" dataDxfId="171" totalsRowDxfId="170"/>
    <tableColumn id="7" xr3:uid="{00000000-0010-0000-0000-000007000000}" name="Company _x000a_الشركة" dataDxfId="169" totalsRowDxfId="168"/>
    <tableColumn id="8" xr3:uid="{00000000-0010-0000-0000-000008000000}" name="Company Name_x000a_اسم الشركة" dataDxfId="167" totalsRowDxfId="166"/>
    <tableColumn id="9" xr3:uid="{00000000-0010-0000-0000-000009000000}" name="Reporter Department_x000a_القسم المبلغ" dataDxfId="165" totalsRowDxfId="164"/>
    <tableColumn id="10" xr3:uid="{00000000-0010-0000-0000-00000A000000}" name="Reporter Name_x000a_اسم المبلغ" dataDxfId="163" totalsRowDxfId="162"/>
    <tableColumn id="37" xr3:uid="{00000000-0010-0000-0000-000025000000}" name="Reporter Name_x000a_اسم المبلغ " dataDxfId="161" totalsRowDxfId="160">
      <calculatedColumnFormula>IFERROR(VLOOKUP(Main[[#This Row],[Reporter Name
اسم المبلغ]],'English Names'!$B$2:$G$192,2,FALSE),"")</calculatedColumnFormula>
    </tableColumn>
    <tableColumn id="40" xr3:uid="{00000000-0010-0000-0000-000028000000}" name="Post." dataDxfId="159" totalsRowDxfId="158">
      <calculatedColumnFormula>IFERROR(VLOOKUP(Main[[#This Row],[Reporter Name
اسم المبلغ]],'English Names'!$B$2:$G$192,3,FALSE),"")</calculatedColumnFormula>
    </tableColumn>
    <tableColumn id="41" xr3:uid="{00000000-0010-0000-0000-000029000000}" name="Code_x000a_الكود" dataDxfId="157" totalsRowDxfId="156">
      <calculatedColumnFormula>IFERROR(VLOOKUP(Main[[#This Row],[Reporter Name
اسم المبلغ]],'English Names'!$B$2:$G$192,4,FALSE),"")</calculatedColumnFormula>
    </tableColumn>
    <tableColumn id="11" xr3:uid="{00000000-0010-0000-0000-00000B000000}" name="Area_x000a_ المكان " dataDxfId="155" totalsRowDxfId="154"/>
    <tableColumn id="12" xr3:uid="{00000000-0010-0000-0000-00000C000000}" name="Line_x000a_الخط" dataDxfId="153" totalsRowDxfId="152"/>
    <tableColumn id="13" xr3:uid="{00000000-0010-0000-0000-00000D000000}" name="Observation/Issue/Hazard_x000a_الملاحظة/المشكلة/الخطر" dataDxfId="151" totalsRowDxfId="150"/>
    <tableColumn id="14" xr3:uid="{00000000-0010-0000-0000-00000E000000}" name="Type _x000a_النوع" dataDxfId="149" totalsRowDxfId="148"/>
    <tableColumn id="15" xr3:uid="{00000000-0010-0000-0000-00000F000000}" name="Kind of Hazard/Violation_x000a_نوع الخطر/المخالفة" dataDxfId="147" totalsRowDxfId="146"/>
    <tableColumn id="16" xr3:uid="{00000000-0010-0000-0000-000010000000}" name="Risk_x000a_الخطورة" dataDxfId="145" totalsRowDxfId="144"/>
    <tableColumn id="17" xr3:uid="{00000000-0010-0000-0000-000011000000}" name="Action/corrective action_x000a_الاجراءات التصحيحية" dataDxfId="143" totalsRowDxfId="142"/>
    <tableColumn id="18" xr3:uid="{00000000-0010-0000-0000-000012000000}" name="Resp.Department_x000a_الإدارة المسئولة" dataDxfId="141" totalsRowDxfId="140"/>
    <tableColumn id="19" xr3:uid="{00000000-0010-0000-0000-000013000000}" name="Dep._x000a_Person executer _x000a_الشخص المسئول " dataDxfId="139" totalsRowDxfId="138"/>
    <tableColumn id="20" xr3:uid="{00000000-0010-0000-0000-000014000000}" name="Day " dataDxfId="137" totalsRowDxfId="136"/>
    <tableColumn id="21" xr3:uid="{00000000-0010-0000-0000-000015000000}" name="Month " dataDxfId="135" totalsRowDxfId="134"/>
    <tableColumn id="22" xr3:uid="{00000000-0010-0000-0000-000016000000}" name="Year " dataDxfId="133" totalsRowDxfId="132"/>
    <tableColumn id="23" xr3:uid="{00000000-0010-0000-0000-000017000000}" name="Due Date" dataDxfId="131">
      <calculatedColumnFormula>IF(X8&lt;&gt;"",DATE(Z8,Y8,X8),"")</calculatedColumnFormula>
    </tableColumn>
    <tableColumn id="24" xr3:uid="{00000000-0010-0000-0000-000018000000}" name="Day  " dataDxfId="130" totalsRowDxfId="129"/>
    <tableColumn id="25" xr3:uid="{00000000-0010-0000-0000-000019000000}" name="Month  " dataDxfId="128" totalsRowDxfId="127"/>
    <tableColumn id="26" xr3:uid="{00000000-0010-0000-0000-00001A000000}" name="Year  " dataDxfId="126" totalsRowDxfId="125"/>
    <tableColumn id="27" xr3:uid="{00000000-0010-0000-0000-00001B000000}" name="Close Date" dataDxfId="124" totalsRowDxfId="123">
      <calculatedColumnFormula>IF(AB8&lt;&gt;"",DATE(AD8,AC8,AB8),"")</calculatedColumnFormula>
    </tableColumn>
    <tableColumn id="28" xr3:uid="{00000000-0010-0000-0000-00001C000000}" name="Status_x000a_الحالة" dataDxfId="122">
      <calculatedColumnFormula>IF(Main[[#This Row],[Close Date]]&lt;&gt;"","Closed",IF(Main[[#This Row],[Day]]&lt;&gt;"","Open",""))</calculatedColumnFormula>
    </tableColumn>
    <tableColumn id="33" xr3:uid="{00000000-0010-0000-0000-000021000000}" name="OverDue" dataDxfId="121">
      <calculatedColumnFormula>IF(AI8&gt;0,"Closed OverDue",IF(AH8&gt;0,"Open OverDue",IF(AE8&lt;=AA8,"Closed Within",0)))</calculatedColumnFormula>
    </tableColumn>
    <tableColumn id="31" xr3:uid="{00000000-0010-0000-0000-00001F000000}" name="OverDue NotDone" dataDxfId="120">
      <calculatedColumnFormula>MAX(0,(IF(AF8="Open",AJ8-AA8,0)))</calculatedColumnFormula>
    </tableColumn>
    <tableColumn id="32" xr3:uid="{00000000-0010-0000-0000-000020000000}" name="OverDue Done" dataDxfId="119">
      <calculatedColumnFormula>MAX(0,(IF(AF8="Closed",AE8-AA8,0)))</calculatedColumnFormula>
    </tableColumn>
    <tableColumn id="35" xr3:uid="{00000000-0010-0000-0000-000023000000}" name="Today" dataDxfId="118">
      <calculatedColumnFormula>TODAY()</calculatedColumnFormula>
    </tableColumn>
    <tableColumn id="29" xr3:uid="{00000000-0010-0000-0000-00001D000000}" name="Company_x000a_اسم الشركة" dataDxfId="117" totalsRowDxfId="116"/>
    <tableColumn id="39" xr3:uid="{00000000-0010-0000-0000-000027000000}" name="During_x000a_خلال" dataDxfId="115" totalsRowDxfId="114"/>
    <tableColumn id="38" xr3:uid="{00000000-0010-0000-0000-000026000000}" name="Company Name _x000a_اسم الشركة" dataDxfId="113" totalsRowDxfId="112"/>
    <tableColumn id="34" xr3:uid="{00000000-0010-0000-0000-000022000000}" name="Violator Department _x000a_ القسم التابع له" dataDxfId="111" totalsRowDxfId="110"/>
    <tableColumn id="30" xr3:uid="{00000000-0010-0000-0000-00001E000000}" name="Violator Name_x000a_اسم المخالف" totalsRowFunction="count" dataDxfId="109" totalsRowDxfId="108"/>
    <tableColumn id="42" xr3:uid="{00000000-0010-0000-0000-00002A000000}" name="Owner Feed Back_x000a_(If Any)" dataDxfId="107" totalsRowDxfId="106"/>
  </tableColumns>
  <tableStyleInfo name="Table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9000000}" name="TblSafety" displayName="TblSafety" ref="C2:C10" totalsRowShown="0" headerRowDxfId="77" dataDxfId="76">
  <autoFilter ref="C2:C10" xr:uid="{00000000-0009-0000-0100-000002000000}"/>
  <tableColumns count="1">
    <tableColumn id="1" xr3:uid="{00000000-0010-0000-0900-000001000000}" name="Safety" dataDxfId="75"/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A000000}" name="TblEnviron" displayName="TblEnviron" ref="D2:D3" totalsRowShown="0" headerRowDxfId="74" dataDxfId="73">
  <autoFilter ref="D2:D3" xr:uid="{00000000-0009-0000-0100-000003000000}"/>
  <tableColumns count="1">
    <tableColumn id="1" xr3:uid="{00000000-0010-0000-0A00-000001000000}" name="Environment" dataDxfId="72"/>
  </tableColumns>
  <tableStyleInfo name="TableStyleLight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blProduction" displayName="TblProduction" ref="E2:E64" totalsRowShown="0" headerRowDxfId="71" dataDxfId="70">
  <autoFilter ref="E2:E64" xr:uid="{00000000-0009-0000-0100-000005000000}"/>
  <tableColumns count="1">
    <tableColumn id="1" xr3:uid="{00000000-0010-0000-0B00-000001000000}" name="Production" dataDxfId="69"/>
  </tableColumns>
  <tableStyleInfo name="TableStyleLight1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C000000}" name="Table6" displayName="Table6" ref="F2:F34" totalsRowShown="0" headerRowDxfId="68" dataDxfId="67">
  <autoFilter ref="F2:F34" xr:uid="{00000000-0009-0000-0100-000006000000}"/>
  <tableColumns count="1">
    <tableColumn id="1" xr3:uid="{00000000-0010-0000-0C00-000001000000}" name="Mechanical" dataDxfId="66"/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Table7" displayName="Table7" ref="G2:G21" totalsRowShown="0" headerRowDxfId="65" dataDxfId="64">
  <autoFilter ref="G2:G21" xr:uid="{00000000-0009-0000-0100-000007000000}"/>
  <tableColumns count="1">
    <tableColumn id="1" xr3:uid="{00000000-0010-0000-0D00-000001000000}" name="Electrical" dataDxfId="63"/>
  </tableColumns>
  <tableStyleInfo name="TableStyleLight1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E000000}" name="TblPM" displayName="TblPM" ref="H2:H15" totalsRowShown="0" headerRowDxfId="62" dataDxfId="61">
  <autoFilter ref="H2:H15" xr:uid="{00000000-0009-0000-0100-000008000000}"/>
  <tableColumns count="1">
    <tableColumn id="1" xr3:uid="{00000000-0010-0000-0E00-000001000000}" name="PM" dataDxfId="60"/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le9" displayName="Table9" ref="I2:I17" totalsRowShown="0" headerRowDxfId="59" dataDxfId="58">
  <autoFilter ref="I2:I17" xr:uid="{00000000-0009-0000-0100-000009000000}"/>
  <tableColumns count="1">
    <tableColumn id="1" xr3:uid="{00000000-0010-0000-0F00-000001000000}" name="Quality" dataDxfId="57"/>
  </tableColumns>
  <tableStyleInfo name="TableStyleLight1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0000000}" name="TblStores" displayName="TblStores" ref="J2:J8" totalsRowShown="0" headerRowDxfId="56" dataDxfId="55">
  <autoFilter ref="J2:J8" xr:uid="{00000000-0009-0000-0100-00000A000000}"/>
  <tableColumns count="1">
    <tableColumn id="1" xr3:uid="{00000000-0010-0000-1000-000001000000}" name="Stores" dataDxfId="54"/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1000000}" name="TblHR" displayName="TblHR" ref="K2:K20" totalsRowShown="0" headerRowDxfId="53" dataDxfId="52">
  <autoFilter ref="K2:K20" xr:uid="{00000000-0009-0000-0100-00000B000000}"/>
  <tableColumns count="1">
    <tableColumn id="1" xr3:uid="{00000000-0010-0000-1100-000001000000}" name="HR" dataDxfId="51"/>
  </tableColumns>
  <tableStyleInfo name="TableStyleLight1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12000000}" name="TblIT" displayName="TblIT" ref="L2:L4" totalsRowShown="0" headerRowDxfId="50" dataDxfId="49">
  <autoFilter ref="L2:L4" xr:uid="{00000000-0009-0000-0100-00000C000000}"/>
  <tableColumns count="1">
    <tableColumn id="1" xr3:uid="{00000000-0010-0000-1200-000001000000}" name="IT" dataDxfId="4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1000000}" name="Unsafe_Behavior" displayName="Unsafe_Behavior" ref="O2:O15" totalsRowShown="0" headerRowDxfId="105" dataDxfId="103" headerRowBorderDxfId="104" tableBorderDxfId="102">
  <autoFilter ref="O2:O15" xr:uid="{00000000-0009-0000-0100-00001C000000}"/>
  <tableColumns count="1">
    <tableColumn id="1" xr3:uid="{00000000-0010-0000-0100-000001000000}" name="Unsafe_Behavior" dataDxfId="101"/>
  </tableColumns>
  <tableStyleInfo name="Table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13000000}" name="TblPurch" displayName="TblPurch" ref="M2:M3" totalsRowShown="0" headerRowDxfId="47" dataDxfId="46">
  <autoFilter ref="M2:M3" xr:uid="{00000000-0009-0000-0100-00000D000000}"/>
  <tableColumns count="1">
    <tableColumn id="1" xr3:uid="{00000000-0010-0000-1300-000001000000}" name="Purchasing" dataDxfId="45"/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14000000}" name="TblOther" displayName="TblOther" ref="O2:Q86" totalsRowShown="0" headerRowDxfId="44" dataDxfId="43">
  <autoFilter ref="O2:Q86" xr:uid="{00000000-0009-0000-0100-00000E000000}"/>
  <tableColumns count="3">
    <tableColumn id="1" xr3:uid="{00000000-0010-0000-1400-000001000000}" name="Contractor" dataDxfId="42"/>
    <tableColumn id="2" xr3:uid="{00000000-0010-0000-1400-000002000000}" name="Other" dataDxfId="41"/>
    <tableColumn id="3" xr3:uid="{00000000-0010-0000-1400-000003000000}" name="Process" dataDxfId="40"/>
  </tableColumns>
  <tableStyleInfo name="TableStyleLight1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5000000}" name="Table15" displayName="Table15" ref="B69:B71" totalsRowShown="0" headerRowDxfId="39" dataDxfId="38">
  <autoFilter ref="B69:B71" xr:uid="{00000000-0009-0000-0100-00000F000000}"/>
  <tableColumns count="1">
    <tableColumn id="1" xr3:uid="{00000000-0010-0000-1500-000001000000}" name="Plant_Manag." dataDxfId="37"/>
  </tableColumns>
  <tableStyleInfo name="TableStyleLight1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6000000}" name="Table16" displayName="Table16" ref="C69:C72" totalsRowShown="0" headerRowDxfId="36" dataDxfId="35">
  <autoFilter ref="C69:C72" xr:uid="{00000000-0009-0000-0100-000010000000}"/>
  <tableColumns count="1">
    <tableColumn id="1" xr3:uid="{00000000-0010-0000-1600-000001000000}" name="Safety." dataDxfId="34"/>
  </tableColumns>
  <tableStyleInfo name="TableStyleLight1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7000000}" name="Table17" displayName="Table17" ref="D69:D70" totalsRowShown="0" headerRowDxfId="33" dataDxfId="32">
  <autoFilter ref="D69:D70" xr:uid="{00000000-0009-0000-0100-000011000000}"/>
  <tableColumns count="1">
    <tableColumn id="1" xr3:uid="{00000000-0010-0000-1700-000001000000}" name="Environment." dataDxfId="31"/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8000000}" name="Table18" displayName="Table18" ref="E69:E83" totalsRowShown="0" headerRowDxfId="30" dataDxfId="29">
  <autoFilter ref="E69:E83" xr:uid="{00000000-0009-0000-0100-000012000000}"/>
  <tableColumns count="1">
    <tableColumn id="1" xr3:uid="{00000000-0010-0000-1800-000001000000}" name="Production." dataDxfId="28"/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9000000}" name="Table19" displayName="Table19" ref="F69:F75" totalsRowShown="0" headerRowDxfId="27" dataDxfId="26">
  <autoFilter ref="F69:F75" xr:uid="{00000000-0009-0000-0100-000013000000}"/>
  <tableColumns count="1">
    <tableColumn id="1" xr3:uid="{00000000-0010-0000-1900-000001000000}" name="Mechanical." dataDxfId="25"/>
  </tableColumns>
  <tableStyleInfo name="TableStyleLight1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A000000}" name="Table20" displayName="Table20" ref="G69:G75" totalsRowShown="0" headerRowDxfId="24" dataDxfId="23">
  <autoFilter ref="G69:G75" xr:uid="{00000000-0009-0000-0100-000014000000}"/>
  <tableColumns count="1">
    <tableColumn id="1" xr3:uid="{00000000-0010-0000-1A00-000001000000}" name="Electrical." dataDxfId="22"/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B000000}" name="Table21" displayName="Table21" ref="H69:H76" totalsRowShown="0" headerRowDxfId="21" dataDxfId="20">
  <autoFilter ref="H69:H76" xr:uid="{00000000-0009-0000-0100-000015000000}"/>
  <tableColumns count="1">
    <tableColumn id="1" xr3:uid="{00000000-0010-0000-1B00-000001000000}" name="PM." dataDxfId="19"/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C000000}" name="Table22" displayName="Table22" ref="I69:I72" totalsRowShown="0" headerRowDxfId="18" dataDxfId="17">
  <autoFilter ref="I69:I72" xr:uid="{00000000-0009-0000-0100-000016000000}"/>
  <tableColumns count="1">
    <tableColumn id="1" xr3:uid="{00000000-0010-0000-1C00-000001000000}" name="Quality." dataDxfId="1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2000000}" name="Unsafe_Condition" displayName="Unsafe_Condition" ref="P2:P17" totalsRowShown="0" headerRowDxfId="100" dataDxfId="98" headerRowBorderDxfId="99" tableBorderDxfId="97">
  <autoFilter ref="P2:P17" xr:uid="{00000000-0009-0000-0100-00001D000000}"/>
  <tableColumns count="1">
    <tableColumn id="1" xr3:uid="{00000000-0010-0000-0200-000001000000}" name="Unsafe_Condition" dataDxfId="96"/>
  </tableColumns>
  <tableStyleInfo name="Table1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D000000}" name="Table23" displayName="Table23" ref="J69:J70" totalsRowShown="0" headerRowDxfId="15" dataDxfId="14">
  <autoFilter ref="J69:J70" xr:uid="{00000000-0009-0000-0100-000017000000}"/>
  <tableColumns count="1">
    <tableColumn id="1" xr3:uid="{00000000-0010-0000-1D00-000001000000}" name="Stores." dataDxfId="13"/>
  </tableColumns>
  <tableStyleInfo name="TableStyleLight1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E000000}" name="Table24" displayName="Table24" ref="K69:K71" totalsRowShown="0" headerRowDxfId="12" dataDxfId="11">
  <autoFilter ref="K69:K71" xr:uid="{00000000-0009-0000-0100-000018000000}"/>
  <tableColumns count="1">
    <tableColumn id="1" xr3:uid="{00000000-0010-0000-1E00-000001000000}" name="HR." dataDxfId="10"/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F000000}" name="Table25" displayName="Table25" ref="L69:L70" totalsRowShown="0" headerRowDxfId="9" dataDxfId="8">
  <autoFilter ref="L69:L70" xr:uid="{00000000-0009-0000-0100-000019000000}"/>
  <tableColumns count="1">
    <tableColumn id="1" xr3:uid="{00000000-0010-0000-1F00-000001000000}" name="IT." dataDxfId="7"/>
  </tableColumns>
  <tableStyleInfo name="TableStyleLight1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0000000}" name="Table26" displayName="Table26" ref="M69:N70" totalsRowShown="0" headerRowDxfId="6" dataDxfId="5">
  <autoFilter ref="M69:N70" xr:uid="{00000000-0009-0000-0100-00001A000000}"/>
  <tableColumns count="2">
    <tableColumn id="1" xr3:uid="{00000000-0010-0000-2000-000001000000}" name="Security." dataDxfId="4"/>
    <tableColumn id="2" xr3:uid="{00000000-0010-0000-2000-000002000000}" name="Process." dataDxfId="3"/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1000000}" name="Security" displayName="Security" ref="N2:N3" totalsRowShown="0" headerRowDxfId="2" dataDxfId="1">
  <autoFilter ref="N2:N3" xr:uid="{00000000-0009-0000-0100-00001B000000}"/>
  <tableColumns count="1">
    <tableColumn id="1" xr3:uid="{00000000-0010-0000-2100-000001000000}" name="Security" dataDxfId="0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3000000}" name="NM" displayName="NM" ref="N15:N16" totalsRowShown="0" headerRowDxfId="95" dataDxfId="94">
  <autoFilter ref="N15:N16" xr:uid="{00000000-0009-0000-0100-00001E000000}"/>
  <tableColumns count="1">
    <tableColumn id="1" xr3:uid="{00000000-0010-0000-0300-000001000000}" name="NM" dataDxfId="93"/>
  </tableColumns>
  <tableStyleInfo name="Table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04000000}" name="FA" displayName="FA" ref="N19:N20" totalsRowShown="0" headerRowDxfId="92" dataDxfId="91">
  <autoFilter ref="N19:N20" xr:uid="{00000000-0009-0000-0100-00001F000000}"/>
  <tableColumns count="1">
    <tableColumn id="1" xr3:uid="{00000000-0010-0000-0400-000001000000}" name="FA" dataDxfId="90"/>
  </tableColumns>
  <tableStyleInfo name="Table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5000000}" name="MTC" displayName="MTC" ref="N23:N24" totalsRowShown="0" headerRowDxfId="89" dataDxfId="88">
  <autoFilter ref="N23:N24" xr:uid="{00000000-0009-0000-0100-000020000000}"/>
  <tableColumns count="1">
    <tableColumn id="1" xr3:uid="{00000000-0010-0000-0500-000001000000}" name="MTC" dataDxfId="87"/>
  </tableColumns>
  <tableStyleInfo name="Table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06000000}" name="LTI" displayName="LTI" ref="N28:N29" totalsRowShown="0" headerRowDxfId="86" dataDxfId="85">
  <autoFilter ref="N28:N29" xr:uid="{00000000-0009-0000-0100-000021000000}"/>
  <tableColumns count="1">
    <tableColumn id="1" xr3:uid="{00000000-0010-0000-0600-000001000000}" name="LTI" dataDxfId="84"/>
  </tableColumns>
  <tableStyleInfo name="Table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07000000}" name="Fatality" displayName="Fatality" ref="N33:N34" totalsRowShown="0" headerRowDxfId="83" dataDxfId="82">
  <autoFilter ref="N33:N34" xr:uid="{00000000-0009-0000-0100-000022000000}"/>
  <tableColumns count="1">
    <tableColumn id="1" xr3:uid="{00000000-0010-0000-0700-000001000000}" name="Fatality" dataDxfId="81"/>
  </tableColumns>
  <tableStyleInfo name="Table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8000000}" name="TblPlant" displayName="TblPlant" ref="B2:B5" totalsRowShown="0" headerRowDxfId="80" dataDxfId="79">
  <autoFilter ref="B2:B5" xr:uid="{00000000-0009-0000-0100-000001000000}"/>
  <tableColumns count="1">
    <tableColumn id="1" xr3:uid="{00000000-0010-0000-0800-000001000000}" name="Plant_Manag" dataDxfId="78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5.xml"/><Relationship Id="rId13" Type="http://schemas.openxmlformats.org/officeDocument/2006/relationships/table" Target="../tables/table20.xml"/><Relationship Id="rId18" Type="http://schemas.openxmlformats.org/officeDocument/2006/relationships/table" Target="../tables/table25.xml"/><Relationship Id="rId26" Type="http://schemas.openxmlformats.org/officeDocument/2006/relationships/table" Target="../tables/table33.xml"/><Relationship Id="rId3" Type="http://schemas.openxmlformats.org/officeDocument/2006/relationships/table" Target="../tables/table10.xml"/><Relationship Id="rId21" Type="http://schemas.openxmlformats.org/officeDocument/2006/relationships/table" Target="../tables/table28.xml"/><Relationship Id="rId7" Type="http://schemas.openxmlformats.org/officeDocument/2006/relationships/table" Target="../tables/table14.xml"/><Relationship Id="rId12" Type="http://schemas.openxmlformats.org/officeDocument/2006/relationships/table" Target="../tables/table19.xml"/><Relationship Id="rId17" Type="http://schemas.openxmlformats.org/officeDocument/2006/relationships/table" Target="../tables/table24.xml"/><Relationship Id="rId25" Type="http://schemas.openxmlformats.org/officeDocument/2006/relationships/table" Target="../tables/table32.xml"/><Relationship Id="rId2" Type="http://schemas.openxmlformats.org/officeDocument/2006/relationships/table" Target="../tables/table9.xml"/><Relationship Id="rId16" Type="http://schemas.openxmlformats.org/officeDocument/2006/relationships/table" Target="../tables/table23.xml"/><Relationship Id="rId20" Type="http://schemas.openxmlformats.org/officeDocument/2006/relationships/table" Target="../tables/table27.xml"/><Relationship Id="rId1" Type="http://schemas.openxmlformats.org/officeDocument/2006/relationships/printerSettings" Target="../printerSettings/printerSettings3.bin"/><Relationship Id="rId6" Type="http://schemas.openxmlformats.org/officeDocument/2006/relationships/table" Target="../tables/table13.xml"/><Relationship Id="rId11" Type="http://schemas.openxmlformats.org/officeDocument/2006/relationships/table" Target="../tables/table18.xml"/><Relationship Id="rId24" Type="http://schemas.openxmlformats.org/officeDocument/2006/relationships/table" Target="../tables/table31.xml"/><Relationship Id="rId5" Type="http://schemas.openxmlformats.org/officeDocument/2006/relationships/table" Target="../tables/table12.xml"/><Relationship Id="rId15" Type="http://schemas.openxmlformats.org/officeDocument/2006/relationships/table" Target="../tables/table22.xml"/><Relationship Id="rId23" Type="http://schemas.openxmlformats.org/officeDocument/2006/relationships/table" Target="../tables/table30.xml"/><Relationship Id="rId10" Type="http://schemas.openxmlformats.org/officeDocument/2006/relationships/table" Target="../tables/table17.xml"/><Relationship Id="rId19" Type="http://schemas.openxmlformats.org/officeDocument/2006/relationships/table" Target="../tables/table26.xml"/><Relationship Id="rId4" Type="http://schemas.openxmlformats.org/officeDocument/2006/relationships/table" Target="../tables/table11.xml"/><Relationship Id="rId9" Type="http://schemas.openxmlformats.org/officeDocument/2006/relationships/table" Target="../tables/table16.xml"/><Relationship Id="rId14" Type="http://schemas.openxmlformats.org/officeDocument/2006/relationships/table" Target="../tables/table21.xml"/><Relationship Id="rId22" Type="http://schemas.openxmlformats.org/officeDocument/2006/relationships/table" Target="../tables/table29.xml"/><Relationship Id="rId27" Type="http://schemas.openxmlformats.org/officeDocument/2006/relationships/table" Target="../tables/table3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108"/>
  <sheetViews>
    <sheetView tabSelected="1" zoomScale="80" zoomScaleNormal="80" workbookViewId="0">
      <pane ySplit="7" topLeftCell="A8" activePane="bottomLeft" state="frozen"/>
      <selection activeCell="I38" sqref="I38"/>
      <selection pane="bottomLeft" activeCell="G9" sqref="G9"/>
    </sheetView>
  </sheetViews>
  <sheetFormatPr defaultColWidth="8.85546875" defaultRowHeight="15" x14ac:dyDescent="0.25"/>
  <cols>
    <col min="1" max="1" width="8.42578125" bestFit="1" customWidth="1"/>
    <col min="2" max="2" width="6.85546875" customWidth="1"/>
    <col min="3" max="3" width="9.42578125" customWidth="1"/>
    <col min="4" max="4" width="7.7109375" customWidth="1"/>
    <col min="5" max="5" width="19.85546875" bestFit="1" customWidth="1"/>
    <col min="6" max="6" width="16.42578125" hidden="1" customWidth="1"/>
    <col min="7" max="7" width="18.7109375" customWidth="1"/>
    <col min="8" max="8" width="14.42578125" customWidth="1"/>
    <col min="9" max="9" width="15.7109375" customWidth="1"/>
    <col min="10" max="10" width="19.28515625" customWidth="1"/>
    <col min="11" max="11" width="26" bestFit="1" customWidth="1"/>
    <col min="12" max="12" width="34.140625" hidden="1" customWidth="1"/>
    <col min="13" max="13" width="49.42578125" hidden="1" customWidth="1"/>
    <col min="14" max="14" width="12.85546875" hidden="1" customWidth="1"/>
    <col min="15" max="15" width="22.140625" customWidth="1"/>
    <col min="16" max="16" width="11.42578125" customWidth="1"/>
    <col min="17" max="17" width="78.28515625" customWidth="1"/>
    <col min="18" max="18" width="25.28515625" customWidth="1"/>
    <col min="19" max="19" width="38.28515625" customWidth="1"/>
    <col min="20" max="20" width="11.85546875" customWidth="1"/>
    <col min="21" max="21" width="70.42578125" customWidth="1"/>
    <col min="22" max="22" width="24" customWidth="1"/>
    <col min="23" max="23" width="30" customWidth="1"/>
    <col min="24" max="24" width="6.28515625" customWidth="1"/>
    <col min="25" max="25" width="10.42578125" customWidth="1"/>
    <col min="26" max="26" width="7.140625" customWidth="1"/>
    <col min="27" max="27" width="14" customWidth="1"/>
    <col min="28" max="28" width="6.42578125" customWidth="1"/>
    <col min="29" max="29" width="9.42578125" customWidth="1"/>
    <col min="30" max="30" width="7.140625" customWidth="1"/>
    <col min="31" max="31" width="13.42578125" customWidth="1"/>
    <col min="32" max="32" width="10.85546875" customWidth="1"/>
    <col min="33" max="33" width="18.140625" hidden="1" customWidth="1"/>
    <col min="34" max="34" width="30.7109375" hidden="1" customWidth="1"/>
    <col min="35" max="35" width="26" hidden="1" customWidth="1"/>
    <col min="36" max="36" width="15" hidden="1" customWidth="1"/>
    <col min="37" max="37" width="16" customWidth="1"/>
    <col min="38" max="38" width="15.42578125" customWidth="1"/>
    <col min="39" max="39" width="15.28515625" customWidth="1"/>
    <col min="40" max="40" width="17.140625" customWidth="1"/>
    <col min="41" max="41" width="24.85546875" customWidth="1"/>
    <col min="42" max="42" width="22.85546875" customWidth="1"/>
  </cols>
  <sheetData>
    <row r="1" spans="1:42" ht="19.5" customHeight="1" thickTop="1" x14ac:dyDescent="0.25">
      <c r="E1" s="58" t="s">
        <v>19</v>
      </c>
      <c r="F1" s="62" t="s">
        <v>300</v>
      </c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9"/>
      <c r="AL1" s="9"/>
      <c r="AM1" s="9"/>
      <c r="AN1" s="9"/>
      <c r="AO1" s="9"/>
      <c r="AP1" s="27"/>
    </row>
    <row r="2" spans="1:42" ht="15.75" customHeight="1" thickBot="1" x14ac:dyDescent="0.3">
      <c r="E2" s="59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9"/>
      <c r="AL2" s="9"/>
      <c r="AM2" s="9"/>
      <c r="AN2" s="9"/>
      <c r="AO2" s="9"/>
      <c r="AP2" s="27"/>
    </row>
    <row r="3" spans="1:42" ht="19.5" customHeight="1" thickTop="1" x14ac:dyDescent="0.25">
      <c r="E3" s="60">
        <f ca="1">TODAY()</f>
        <v>44409</v>
      </c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62"/>
      <c r="AF3" s="62"/>
      <c r="AG3" s="62"/>
      <c r="AH3" s="62"/>
      <c r="AI3" s="62"/>
      <c r="AJ3" s="62"/>
      <c r="AK3" s="9"/>
      <c r="AL3" s="9"/>
      <c r="AM3" s="9"/>
      <c r="AN3" s="9"/>
      <c r="AO3" s="9"/>
      <c r="AP3" s="27"/>
    </row>
    <row r="4" spans="1:42" ht="15" customHeight="1" thickBot="1" x14ac:dyDescent="0.3">
      <c r="E4" s="61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  <c r="AC4" s="62"/>
      <c r="AD4" s="62"/>
      <c r="AE4" s="62"/>
      <c r="AF4" s="62"/>
      <c r="AG4" s="62"/>
      <c r="AH4" s="62"/>
      <c r="AI4" s="62"/>
      <c r="AJ4" s="62"/>
      <c r="AK4" s="10"/>
      <c r="AL4" s="10"/>
      <c r="AM4" s="10"/>
      <c r="AN4" s="10"/>
      <c r="AO4" s="10"/>
      <c r="AP4" s="27"/>
    </row>
    <row r="5" spans="1:42" ht="16.5" thickTop="1" thickBot="1" x14ac:dyDescent="0.3">
      <c r="A5" s="72"/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2"/>
      <c r="AF5" s="72"/>
      <c r="AG5" s="72"/>
      <c r="AH5" s="72"/>
      <c r="AI5" s="72"/>
      <c r="AJ5" s="72"/>
      <c r="AK5" s="72"/>
      <c r="AL5" s="72"/>
      <c r="AM5" s="72"/>
      <c r="AN5" s="72"/>
      <c r="AO5" s="72"/>
      <c r="AP5" s="73"/>
    </row>
    <row r="6" spans="1:42" ht="24.75" thickTop="1" thickBot="1" x14ac:dyDescent="0.3">
      <c r="A6" s="30"/>
      <c r="B6" s="80" t="s">
        <v>23</v>
      </c>
      <c r="C6" s="80"/>
      <c r="D6" s="80"/>
      <c r="E6" s="65"/>
      <c r="F6" s="66"/>
      <c r="G6" s="67"/>
      <c r="H6" s="63" t="s">
        <v>799</v>
      </c>
      <c r="I6" s="64"/>
      <c r="J6" s="68" t="s">
        <v>800</v>
      </c>
      <c r="K6" s="69"/>
      <c r="L6" s="70"/>
      <c r="M6" s="70"/>
      <c r="N6" s="71"/>
      <c r="O6" s="75" t="s">
        <v>802</v>
      </c>
      <c r="P6" s="76"/>
      <c r="Q6" s="76"/>
      <c r="R6" s="76"/>
      <c r="S6" s="76"/>
      <c r="T6" s="76"/>
      <c r="U6" s="77"/>
      <c r="V6" s="74" t="s">
        <v>801</v>
      </c>
      <c r="W6" s="74"/>
      <c r="X6" s="81" t="s">
        <v>17</v>
      </c>
      <c r="Y6" s="81"/>
      <c r="Z6" s="81"/>
      <c r="AA6" s="30"/>
      <c r="AB6" s="82" t="s">
        <v>18</v>
      </c>
      <c r="AC6" s="82"/>
      <c r="AD6" s="82"/>
      <c r="AE6" s="79"/>
      <c r="AF6" s="79"/>
      <c r="AG6" s="18"/>
      <c r="AH6" s="18"/>
      <c r="AI6" s="18"/>
      <c r="AJ6" s="18"/>
      <c r="AK6" s="78" t="s">
        <v>297</v>
      </c>
      <c r="AL6" s="78"/>
      <c r="AM6" s="78"/>
      <c r="AN6" s="78"/>
      <c r="AO6" s="78"/>
      <c r="AP6" s="31" t="s">
        <v>798</v>
      </c>
    </row>
    <row r="7" spans="1:42" ht="73.5" thickTop="1" thickBot="1" x14ac:dyDescent="0.3">
      <c r="A7" s="1" t="s">
        <v>0</v>
      </c>
      <c r="B7" s="1" t="s">
        <v>9</v>
      </c>
      <c r="C7" s="1" t="s">
        <v>10</v>
      </c>
      <c r="D7" s="1" t="s">
        <v>11</v>
      </c>
      <c r="E7" s="2" t="s">
        <v>3</v>
      </c>
      <c r="F7" s="1" t="s">
        <v>374</v>
      </c>
      <c r="G7" s="2" t="s">
        <v>15</v>
      </c>
      <c r="H7" s="2" t="s">
        <v>13</v>
      </c>
      <c r="I7" s="2" t="s">
        <v>12</v>
      </c>
      <c r="J7" s="28" t="s">
        <v>14</v>
      </c>
      <c r="K7" s="28" t="s">
        <v>22</v>
      </c>
      <c r="L7" s="2" t="s">
        <v>788</v>
      </c>
      <c r="M7" s="29" t="s">
        <v>430</v>
      </c>
      <c r="N7" s="28" t="s">
        <v>789</v>
      </c>
      <c r="O7" s="2" t="s">
        <v>1</v>
      </c>
      <c r="P7" s="1" t="s">
        <v>20</v>
      </c>
      <c r="Q7" s="1" t="s">
        <v>4</v>
      </c>
      <c r="R7" s="1" t="s">
        <v>2</v>
      </c>
      <c r="S7" s="1" t="s">
        <v>5</v>
      </c>
      <c r="T7" s="1" t="s">
        <v>21</v>
      </c>
      <c r="U7" s="1" t="s">
        <v>6</v>
      </c>
      <c r="V7" s="1" t="s">
        <v>361</v>
      </c>
      <c r="W7" s="1" t="s">
        <v>16</v>
      </c>
      <c r="X7" s="1" t="s">
        <v>422</v>
      </c>
      <c r="Y7" s="1" t="s">
        <v>423</v>
      </c>
      <c r="Z7" s="1" t="s">
        <v>424</v>
      </c>
      <c r="AA7" s="1" t="s">
        <v>17</v>
      </c>
      <c r="AB7" s="1" t="s">
        <v>425</v>
      </c>
      <c r="AC7" s="1" t="s">
        <v>426</v>
      </c>
      <c r="AD7" s="1" t="s">
        <v>427</v>
      </c>
      <c r="AE7" s="1" t="s">
        <v>18</v>
      </c>
      <c r="AF7" s="1" t="s">
        <v>8</v>
      </c>
      <c r="AG7" s="1" t="s">
        <v>303</v>
      </c>
      <c r="AH7" s="1" t="s">
        <v>301</v>
      </c>
      <c r="AI7" s="1" t="s">
        <v>302</v>
      </c>
      <c r="AJ7" s="1" t="s">
        <v>304</v>
      </c>
      <c r="AK7" s="2" t="s">
        <v>392</v>
      </c>
      <c r="AL7" s="2" t="s">
        <v>393</v>
      </c>
      <c r="AM7" s="2" t="s">
        <v>394</v>
      </c>
      <c r="AN7" s="2" t="s">
        <v>395</v>
      </c>
      <c r="AO7" s="2" t="s">
        <v>397</v>
      </c>
      <c r="AP7" s="26" t="s">
        <v>797</v>
      </c>
    </row>
    <row r="8" spans="1:42" ht="33" customHeight="1" thickTop="1" thickBot="1" x14ac:dyDescent="0.3">
      <c r="A8" s="17">
        <v>1</v>
      </c>
      <c r="B8" s="42"/>
      <c r="C8" s="43"/>
      <c r="D8" s="43"/>
      <c r="E8" s="39" t="str">
        <f t="shared" ref="E8:E17" si="0">IF(B8&lt;&gt;"",DATE(D8,C8,B8),"")</f>
        <v/>
      </c>
      <c r="F8" s="43" t="str">
        <f>IFERROR(TEXT(DATE(Main[[#This Row],[Year]],Main[[#This Row],[Month]],Main[[#This Row],[Day]]),"MMM"),"")</f>
        <v/>
      </c>
      <c r="G8" s="45"/>
      <c r="H8" s="43"/>
      <c r="I8" s="43"/>
      <c r="J8" s="43"/>
      <c r="K8" s="43"/>
      <c r="L8" s="43" t="str">
        <f>IFERROR(VLOOKUP(Main[[#This Row],[Reporter Name
اسم المبلغ]],'English Names'!$B$2:$G$192,2,FALSE),"")</f>
        <v/>
      </c>
      <c r="M8" s="43" t="str">
        <f>IFERROR(VLOOKUP(Main[[#This Row],[Reporter Name
اسم المبلغ]],'English Names'!$B$2:$G$192,3,FALSE),"")</f>
        <v/>
      </c>
      <c r="N8" s="43" t="str">
        <f>IFERROR(VLOOKUP(Main[[#This Row],[Reporter Name
اسم المبلغ]],'English Names'!$B$2:$G$192,4,FALSE),"")</f>
        <v/>
      </c>
      <c r="O8" s="43"/>
      <c r="P8" s="43"/>
      <c r="Q8" s="44"/>
      <c r="R8" s="43"/>
      <c r="S8" s="43"/>
      <c r="T8" s="43"/>
      <c r="U8" s="44"/>
      <c r="V8" s="43"/>
      <c r="W8" s="43"/>
      <c r="X8" s="42"/>
      <c r="Y8" s="43"/>
      <c r="Z8" s="43"/>
      <c r="AA8" s="39" t="str">
        <f t="shared" ref="AA8:AA16" si="1">IF(X8&lt;&gt;"",DATE(Z8,Y8,X8),"")</f>
        <v/>
      </c>
      <c r="AB8" s="43"/>
      <c r="AC8" s="43"/>
      <c r="AD8" s="43"/>
      <c r="AE8" s="39" t="str">
        <f t="shared" ref="AE8:AE16" si="2">IF(AB8&lt;&gt;"",DATE(AD8,AC8,AB8),"")</f>
        <v/>
      </c>
      <c r="AF8" s="38" t="str">
        <f>IF(Main[[#This Row],[Close Date]]&lt;&gt;"","Closed",IF(Main[[#This Row],[Day]]&lt;&gt;"","Open",""))</f>
        <v/>
      </c>
      <c r="AG8" s="46" t="str">
        <f t="shared" ref="AG8:AG71" si="3">IF(AI8&gt;0,"Closed OverDue",IF(AH8&gt;0,"Open OverDue",IF(AE8&lt;=AA8,"Closed Within",0)))</f>
        <v>Closed Within</v>
      </c>
      <c r="AH8" s="46">
        <f>MAX(0,(IF(AF8="Open",AJ8-AA8,0)))</f>
        <v>0</v>
      </c>
      <c r="AI8" s="46">
        <f>MAX(0,(IF(AF8="Closed",AE8-AA8,0)))</f>
        <v>0</v>
      </c>
      <c r="AJ8" s="47">
        <f t="shared" ref="AJ8:AJ71" ca="1" si="4">TODAY()</f>
        <v>44409</v>
      </c>
      <c r="AK8" s="44"/>
      <c r="AL8" s="44"/>
      <c r="AM8" s="44"/>
      <c r="AN8" s="44"/>
      <c r="AO8" s="48"/>
      <c r="AP8" s="49"/>
    </row>
    <row r="9" spans="1:42" ht="33" customHeight="1" thickTop="1" thickBot="1" x14ac:dyDescent="0.3">
      <c r="A9" s="17">
        <v>2</v>
      </c>
      <c r="B9" s="42"/>
      <c r="C9" s="43"/>
      <c r="D9" s="43"/>
      <c r="E9" s="39" t="str">
        <f t="shared" si="0"/>
        <v/>
      </c>
      <c r="F9" s="43" t="str">
        <f>IFERROR(TEXT(DATE(Main[[#This Row],[Year]],Main[[#This Row],[Month]],Main[[#This Row],[Day]]),"MMM"),"")</f>
        <v/>
      </c>
      <c r="G9" s="45"/>
      <c r="H9" s="43"/>
      <c r="I9" s="43"/>
      <c r="J9" s="43"/>
      <c r="K9" s="43"/>
      <c r="L9" s="43" t="str">
        <f>IFERROR(VLOOKUP(Main[[#This Row],[Reporter Name
اسم المبلغ]],'English Names'!$B$2:$G$192,2,FALSE),"")</f>
        <v/>
      </c>
      <c r="M9" s="43" t="str">
        <f>IFERROR(VLOOKUP(Main[[#This Row],[Reporter Name
اسم المبلغ]],'English Names'!$B$2:$G$192,3,FALSE),"")</f>
        <v/>
      </c>
      <c r="N9" s="43" t="str">
        <f>IFERROR(VLOOKUP(Main[[#This Row],[Reporter Name
اسم المبلغ]],'English Names'!$B$2:$G$192,4,FALSE),"")</f>
        <v/>
      </c>
      <c r="O9" s="43"/>
      <c r="P9" s="43"/>
      <c r="Q9" s="44"/>
      <c r="R9" s="43"/>
      <c r="S9" s="43"/>
      <c r="T9" s="43"/>
      <c r="U9" s="44"/>
      <c r="V9" s="43"/>
      <c r="W9" s="43"/>
      <c r="X9" s="42"/>
      <c r="Y9" s="43"/>
      <c r="Z9" s="43"/>
      <c r="AA9" s="39" t="str">
        <f>IF(X9&lt;&gt;"",DATE(Z9,Y9,X9),"")</f>
        <v/>
      </c>
      <c r="AB9" s="43"/>
      <c r="AC9" s="43"/>
      <c r="AD9" s="43"/>
      <c r="AE9" s="39" t="str">
        <f>IF(AB9&lt;&gt;"",DATE(AD9,AC9,AB9),"")</f>
        <v/>
      </c>
      <c r="AF9" s="38" t="str">
        <f>IF(Main[[#This Row],[Close Date]]&lt;&gt;"","Closed",IF(Main[[#This Row],[Day]]&lt;&gt;"","Open",""))</f>
        <v/>
      </c>
      <c r="AG9" s="46" t="str">
        <f t="shared" ref="AG9:AG14" si="5">IF(AI9&gt;0,"Closed OverDue",IF(AH9&gt;0,"Open OverDue",IF(AE9&lt;=AA9,"Closed Within",0)))</f>
        <v>Closed Within</v>
      </c>
      <c r="AH9" s="46">
        <f t="shared" ref="AH9:AH14" si="6">MAX(0,(IF(AF9="Open",AJ9-AA9,0)))</f>
        <v>0</v>
      </c>
      <c r="AI9" s="46">
        <f t="shared" ref="AI9:AI14" si="7">MAX(0,(IF(AF9="Closed",AE9-AA9,0)))</f>
        <v>0</v>
      </c>
      <c r="AJ9" s="47">
        <f t="shared" ca="1" si="4"/>
        <v>44409</v>
      </c>
      <c r="AK9" s="44"/>
      <c r="AL9" s="44"/>
      <c r="AM9" s="44"/>
      <c r="AN9" s="44"/>
      <c r="AO9" s="48"/>
      <c r="AP9" s="50"/>
    </row>
    <row r="10" spans="1:42" ht="33" customHeight="1" thickTop="1" thickBot="1" x14ac:dyDescent="0.3">
      <c r="A10" s="17">
        <v>3</v>
      </c>
      <c r="B10" s="42"/>
      <c r="C10" s="43"/>
      <c r="D10" s="43"/>
      <c r="E10" s="39" t="str">
        <f t="shared" si="0"/>
        <v/>
      </c>
      <c r="F10" s="43" t="str">
        <f>IFERROR(TEXT(DATE(Main[[#This Row],[Year]],Main[[#This Row],[Month]],Main[[#This Row],[Day]]),"MMM"),"")</f>
        <v/>
      </c>
      <c r="G10" s="45"/>
      <c r="H10" s="43"/>
      <c r="I10" s="43"/>
      <c r="J10" s="43"/>
      <c r="K10" s="43"/>
      <c r="L10" s="43" t="str">
        <f>IFERROR(VLOOKUP(Main[[#This Row],[Reporter Name
اسم المبلغ]],'English Names'!$B$2:$G$192,2,FALSE),"")</f>
        <v/>
      </c>
      <c r="M10" s="43" t="str">
        <f>IFERROR(VLOOKUP(Main[[#This Row],[Reporter Name
اسم المبلغ]],'English Names'!$B$2:$G$192,3,FALSE),"")</f>
        <v/>
      </c>
      <c r="N10" s="43" t="str">
        <f>IFERROR(VLOOKUP(Main[[#This Row],[Reporter Name
اسم المبلغ]],'English Names'!$B$2:$G$192,4,FALSE),"")</f>
        <v/>
      </c>
      <c r="O10" s="43"/>
      <c r="P10" s="43"/>
      <c r="Q10" s="44"/>
      <c r="R10" s="43"/>
      <c r="S10" s="43"/>
      <c r="T10" s="43"/>
      <c r="U10" s="44"/>
      <c r="V10" s="43"/>
      <c r="W10" s="43"/>
      <c r="X10" s="42"/>
      <c r="Y10" s="43"/>
      <c r="Z10" s="43"/>
      <c r="AA10" s="39" t="str">
        <f t="shared" si="1"/>
        <v/>
      </c>
      <c r="AB10" s="43"/>
      <c r="AC10" s="43"/>
      <c r="AD10" s="43"/>
      <c r="AE10" s="39" t="str">
        <f t="shared" si="2"/>
        <v/>
      </c>
      <c r="AF10" s="38" t="str">
        <f>IF(Main[[#This Row],[Close Date]]&lt;&gt;"","Closed",IF(Main[[#This Row],[Day]]&lt;&gt;"","Open",""))</f>
        <v/>
      </c>
      <c r="AG10" s="46" t="str">
        <f t="shared" si="5"/>
        <v>Closed Within</v>
      </c>
      <c r="AH10" s="46">
        <f t="shared" si="6"/>
        <v>0</v>
      </c>
      <c r="AI10" s="46">
        <f t="shared" si="7"/>
        <v>0</v>
      </c>
      <c r="AJ10" s="47">
        <f t="shared" ca="1" si="4"/>
        <v>44409</v>
      </c>
      <c r="AK10" s="44"/>
      <c r="AL10" s="44"/>
      <c r="AM10" s="44"/>
      <c r="AN10" s="44"/>
      <c r="AO10" s="48"/>
      <c r="AP10" s="50"/>
    </row>
    <row r="11" spans="1:42" ht="33" customHeight="1" thickTop="1" thickBot="1" x14ac:dyDescent="0.3">
      <c r="A11" s="17">
        <v>4</v>
      </c>
      <c r="B11" s="42"/>
      <c r="C11" s="43"/>
      <c r="D11" s="43"/>
      <c r="E11" s="39" t="str">
        <f t="shared" si="0"/>
        <v/>
      </c>
      <c r="F11" s="43" t="str">
        <f>IFERROR(TEXT(DATE(Main[[#This Row],[Year]],Main[[#This Row],[Month]],Main[[#This Row],[Day]]),"MMM"),"")</f>
        <v/>
      </c>
      <c r="G11" s="45"/>
      <c r="H11" s="43"/>
      <c r="I11" s="43"/>
      <c r="J11" s="43"/>
      <c r="K11" s="43"/>
      <c r="L11" s="43" t="str">
        <f>IFERROR(VLOOKUP(Main[[#This Row],[Reporter Name
اسم المبلغ]],'English Names'!$B$2:$G$192,2,FALSE),"")</f>
        <v/>
      </c>
      <c r="M11" s="43" t="str">
        <f>IFERROR(VLOOKUP(Main[[#This Row],[Reporter Name
اسم المبلغ]],'English Names'!$B$2:$G$192,3,FALSE),"")</f>
        <v/>
      </c>
      <c r="N11" s="43" t="str">
        <f>IFERROR(VLOOKUP(Main[[#This Row],[Reporter Name
اسم المبلغ]],'English Names'!$B$2:$G$192,4,FALSE),"")</f>
        <v/>
      </c>
      <c r="O11" s="43"/>
      <c r="P11" s="43"/>
      <c r="Q11" s="44"/>
      <c r="R11" s="43"/>
      <c r="S11" s="43"/>
      <c r="T11" s="43"/>
      <c r="U11" s="44"/>
      <c r="V11" s="43"/>
      <c r="W11" s="43"/>
      <c r="X11" s="42"/>
      <c r="Y11" s="43"/>
      <c r="Z11" s="43"/>
      <c r="AA11" s="39" t="str">
        <f t="shared" si="1"/>
        <v/>
      </c>
      <c r="AB11" s="43"/>
      <c r="AC11" s="43"/>
      <c r="AD11" s="43"/>
      <c r="AE11" s="39" t="str">
        <f t="shared" si="2"/>
        <v/>
      </c>
      <c r="AF11" s="38" t="str">
        <f>IF(Main[[#This Row],[Close Date]]&lt;&gt;"","Closed",IF(Main[[#This Row],[Day]]&lt;&gt;"","Open",""))</f>
        <v/>
      </c>
      <c r="AG11" s="46" t="str">
        <f t="shared" si="5"/>
        <v>Closed Within</v>
      </c>
      <c r="AH11" s="46">
        <f t="shared" si="6"/>
        <v>0</v>
      </c>
      <c r="AI11" s="46">
        <f t="shared" si="7"/>
        <v>0</v>
      </c>
      <c r="AJ11" s="47">
        <f t="shared" ca="1" si="4"/>
        <v>44409</v>
      </c>
      <c r="AK11" s="44"/>
      <c r="AL11" s="44"/>
      <c r="AM11" s="44"/>
      <c r="AN11" s="44"/>
      <c r="AO11" s="48"/>
      <c r="AP11" s="51"/>
    </row>
    <row r="12" spans="1:42" ht="33" customHeight="1" thickTop="1" thickBot="1" x14ac:dyDescent="0.3">
      <c r="A12" s="17">
        <v>5</v>
      </c>
      <c r="B12" s="42"/>
      <c r="C12" s="43"/>
      <c r="D12" s="43"/>
      <c r="E12" s="39" t="str">
        <f t="shared" si="0"/>
        <v/>
      </c>
      <c r="F12" s="43" t="str">
        <f>IFERROR(TEXT(DATE(Main[[#This Row],[Year]],Main[[#This Row],[Month]],Main[[#This Row],[Day]]),"MMM"),"")</f>
        <v/>
      </c>
      <c r="G12" s="45"/>
      <c r="H12" s="43"/>
      <c r="I12" s="43"/>
      <c r="J12" s="43"/>
      <c r="K12" s="43"/>
      <c r="L12" s="43" t="str">
        <f>IFERROR(VLOOKUP(Main[[#This Row],[Reporter Name
اسم المبلغ]],'English Names'!$B$2:$G$192,2,FALSE),"")</f>
        <v/>
      </c>
      <c r="M12" s="43" t="str">
        <f>IFERROR(VLOOKUP(Main[[#This Row],[Reporter Name
اسم المبلغ]],'English Names'!$B$2:$G$192,3,FALSE),"")</f>
        <v/>
      </c>
      <c r="N12" s="43" t="str">
        <f>IFERROR(VLOOKUP(Main[[#This Row],[Reporter Name
اسم المبلغ]],'English Names'!$B$2:$G$192,4,FALSE),"")</f>
        <v/>
      </c>
      <c r="O12" s="43"/>
      <c r="P12" s="43"/>
      <c r="Q12" s="44"/>
      <c r="R12" s="43"/>
      <c r="S12" s="43"/>
      <c r="T12" s="43"/>
      <c r="U12" s="44"/>
      <c r="V12" s="43"/>
      <c r="W12" s="43"/>
      <c r="X12" s="42"/>
      <c r="Y12" s="43"/>
      <c r="Z12" s="43"/>
      <c r="AA12" s="39" t="str">
        <f t="shared" si="1"/>
        <v/>
      </c>
      <c r="AB12" s="43"/>
      <c r="AC12" s="43"/>
      <c r="AD12" s="43"/>
      <c r="AE12" s="39" t="str">
        <f t="shared" si="2"/>
        <v/>
      </c>
      <c r="AF12" s="38" t="str">
        <f>IF(Main[[#This Row],[Close Date]]&lt;&gt;"","Closed",IF(Main[[#This Row],[Day]]&lt;&gt;"","Open",""))</f>
        <v/>
      </c>
      <c r="AG12" s="46" t="str">
        <f t="shared" si="5"/>
        <v>Closed Within</v>
      </c>
      <c r="AH12" s="46">
        <f t="shared" si="6"/>
        <v>0</v>
      </c>
      <c r="AI12" s="46">
        <f t="shared" si="7"/>
        <v>0</v>
      </c>
      <c r="AJ12" s="47">
        <f t="shared" ca="1" si="4"/>
        <v>44409</v>
      </c>
      <c r="AK12" s="44"/>
      <c r="AL12" s="44"/>
      <c r="AM12" s="44"/>
      <c r="AN12" s="44"/>
      <c r="AO12" s="48"/>
      <c r="AP12" s="51"/>
    </row>
    <row r="13" spans="1:42" ht="33" customHeight="1" thickTop="1" thickBot="1" x14ac:dyDescent="0.3">
      <c r="A13" s="17">
        <v>6</v>
      </c>
      <c r="B13" s="42"/>
      <c r="C13" s="43"/>
      <c r="D13" s="43"/>
      <c r="E13" s="39" t="str">
        <f t="shared" si="0"/>
        <v/>
      </c>
      <c r="F13" s="43" t="str">
        <f>IFERROR(TEXT(DATE(Main[[#This Row],[Year]],Main[[#This Row],[Month]],Main[[#This Row],[Day]]),"MMM"),"")</f>
        <v/>
      </c>
      <c r="G13" s="45"/>
      <c r="H13" s="43"/>
      <c r="I13" s="43"/>
      <c r="J13" s="43"/>
      <c r="K13" s="43"/>
      <c r="L13" s="43" t="str">
        <f>IFERROR(VLOOKUP(Main[[#This Row],[Reporter Name
اسم المبلغ]],'English Names'!$B$2:$G$192,2,FALSE),"")</f>
        <v/>
      </c>
      <c r="M13" s="43" t="str">
        <f>IFERROR(VLOOKUP(Main[[#This Row],[Reporter Name
اسم المبلغ]],'English Names'!$B$2:$G$192,3,FALSE),"")</f>
        <v/>
      </c>
      <c r="N13" s="43" t="str">
        <f>IFERROR(VLOOKUP(Main[[#This Row],[Reporter Name
اسم المبلغ]],'English Names'!$B$2:$G$192,4,FALSE),"")</f>
        <v/>
      </c>
      <c r="O13" s="43"/>
      <c r="P13" s="43"/>
      <c r="Q13" s="44"/>
      <c r="R13" s="43"/>
      <c r="S13" s="43"/>
      <c r="T13" s="43"/>
      <c r="U13" s="44"/>
      <c r="V13" s="43"/>
      <c r="W13" s="43"/>
      <c r="X13" s="42"/>
      <c r="Y13" s="43"/>
      <c r="Z13" s="43"/>
      <c r="AA13" s="39" t="str">
        <f t="shared" si="1"/>
        <v/>
      </c>
      <c r="AB13" s="43"/>
      <c r="AC13" s="43"/>
      <c r="AD13" s="43"/>
      <c r="AE13" s="39" t="str">
        <f t="shared" si="2"/>
        <v/>
      </c>
      <c r="AF13" s="38" t="str">
        <f>IF(Main[[#This Row],[Close Date]]&lt;&gt;"","Closed",IF(Main[[#This Row],[Day]]&lt;&gt;"","Open",""))</f>
        <v/>
      </c>
      <c r="AG13" s="46" t="str">
        <f t="shared" si="5"/>
        <v>Closed Within</v>
      </c>
      <c r="AH13" s="46">
        <f t="shared" si="6"/>
        <v>0</v>
      </c>
      <c r="AI13" s="46">
        <f t="shared" si="7"/>
        <v>0</v>
      </c>
      <c r="AJ13" s="47">
        <f t="shared" ca="1" si="4"/>
        <v>44409</v>
      </c>
      <c r="AK13" s="44"/>
      <c r="AL13" s="44"/>
      <c r="AM13" s="44"/>
      <c r="AN13" s="44"/>
      <c r="AO13" s="48"/>
      <c r="AP13" s="50"/>
    </row>
    <row r="14" spans="1:42" ht="33" customHeight="1" thickTop="1" thickBot="1" x14ac:dyDescent="0.3">
      <c r="A14" s="17">
        <v>7</v>
      </c>
      <c r="B14" s="42"/>
      <c r="C14" s="43"/>
      <c r="D14" s="43"/>
      <c r="E14" s="39" t="str">
        <f t="shared" si="0"/>
        <v/>
      </c>
      <c r="F14" s="43" t="str">
        <f>IFERROR(TEXT(DATE(Main[[#This Row],[Year]],Main[[#This Row],[Month]],Main[[#This Row],[Day]]),"MMM"),"")</f>
        <v/>
      </c>
      <c r="G14" s="45"/>
      <c r="H14" s="43"/>
      <c r="I14" s="43"/>
      <c r="J14" s="43"/>
      <c r="K14" s="43"/>
      <c r="L14" s="43" t="str">
        <f>IFERROR(VLOOKUP(Main[[#This Row],[Reporter Name
اسم المبلغ]],'English Names'!$B$2:$G$192,2,FALSE),"")</f>
        <v/>
      </c>
      <c r="M14" s="43" t="str">
        <f>IFERROR(VLOOKUP(Main[[#This Row],[Reporter Name
اسم المبلغ]],'English Names'!$B$2:$G$192,3,FALSE),"")</f>
        <v/>
      </c>
      <c r="N14" s="43" t="str">
        <f>IFERROR(VLOOKUP(Main[[#This Row],[Reporter Name
اسم المبلغ]],'English Names'!$B$2:$G$192,4,FALSE),"")</f>
        <v/>
      </c>
      <c r="O14" s="43"/>
      <c r="P14" s="43"/>
      <c r="Q14" s="44"/>
      <c r="R14" s="43"/>
      <c r="S14" s="43"/>
      <c r="T14" s="43"/>
      <c r="U14" s="44"/>
      <c r="V14" s="43"/>
      <c r="W14" s="43"/>
      <c r="X14" s="42"/>
      <c r="Y14" s="43"/>
      <c r="Z14" s="43"/>
      <c r="AA14" s="39" t="str">
        <f t="shared" si="1"/>
        <v/>
      </c>
      <c r="AB14" s="43"/>
      <c r="AC14" s="43"/>
      <c r="AD14" s="43"/>
      <c r="AE14" s="39" t="str">
        <f t="shared" si="2"/>
        <v/>
      </c>
      <c r="AF14" s="38" t="str">
        <f>IF(Main[[#This Row],[Close Date]]&lt;&gt;"","Closed",IF(Main[[#This Row],[Day]]&lt;&gt;"","Open",""))</f>
        <v/>
      </c>
      <c r="AG14" s="46" t="str">
        <f t="shared" si="5"/>
        <v>Closed Within</v>
      </c>
      <c r="AH14" s="46">
        <f t="shared" si="6"/>
        <v>0</v>
      </c>
      <c r="AI14" s="46">
        <f t="shared" si="7"/>
        <v>0</v>
      </c>
      <c r="AJ14" s="47">
        <f t="shared" ca="1" si="4"/>
        <v>44409</v>
      </c>
      <c r="AK14" s="44"/>
      <c r="AL14" s="44"/>
      <c r="AM14" s="44"/>
      <c r="AN14" s="44"/>
      <c r="AO14" s="48"/>
      <c r="AP14" s="50"/>
    </row>
    <row r="15" spans="1:42" ht="33" customHeight="1" thickTop="1" thickBot="1" x14ac:dyDescent="0.3">
      <c r="A15" s="17">
        <v>8</v>
      </c>
      <c r="B15" s="42"/>
      <c r="C15" s="43"/>
      <c r="D15" s="43"/>
      <c r="E15" s="39" t="str">
        <f t="shared" si="0"/>
        <v/>
      </c>
      <c r="F15" s="43" t="str">
        <f>IFERROR(TEXT(DATE(Main[[#This Row],[Year]],Main[[#This Row],[Month]],Main[[#This Row],[Day]]),"MMM"),"")</f>
        <v/>
      </c>
      <c r="G15" s="45"/>
      <c r="H15" s="43"/>
      <c r="I15" s="43"/>
      <c r="J15" s="43"/>
      <c r="K15" s="43"/>
      <c r="L15" s="43" t="str">
        <f>IFERROR(VLOOKUP(Main[[#This Row],[Reporter Name
اسم المبلغ]],'English Names'!$B$2:$G$192,2,FALSE),"")</f>
        <v/>
      </c>
      <c r="M15" s="43" t="str">
        <f>IFERROR(VLOOKUP(Main[[#This Row],[Reporter Name
اسم المبلغ]],'English Names'!$B$2:$G$192,3,FALSE),"")</f>
        <v/>
      </c>
      <c r="N15" s="43" t="str">
        <f>IFERROR(VLOOKUP(Main[[#This Row],[Reporter Name
اسم المبلغ]],'English Names'!$B$2:$G$192,4,FALSE),"")</f>
        <v/>
      </c>
      <c r="O15" s="43"/>
      <c r="P15" s="43"/>
      <c r="Q15" s="44"/>
      <c r="R15" s="43"/>
      <c r="S15" s="43"/>
      <c r="T15" s="43"/>
      <c r="U15" s="44"/>
      <c r="V15" s="43"/>
      <c r="W15" s="43"/>
      <c r="X15" s="42"/>
      <c r="Y15" s="43"/>
      <c r="Z15" s="43"/>
      <c r="AA15" s="39" t="str">
        <f t="shared" si="1"/>
        <v/>
      </c>
      <c r="AB15" s="43"/>
      <c r="AC15" s="43"/>
      <c r="AD15" s="43"/>
      <c r="AE15" s="39" t="str">
        <f t="shared" si="2"/>
        <v/>
      </c>
      <c r="AF15" s="38" t="str">
        <f>IF(Main[[#This Row],[Close Date]]&lt;&gt;"","Closed",IF(Main[[#This Row],[Day]]&lt;&gt;"","Open",""))</f>
        <v/>
      </c>
      <c r="AG15" s="46" t="str">
        <f>IF(AI15&gt;0,"Closed OverDue",IF(AH15&gt;0,"Open OverDue",IF(AE15&lt;=AA15,"Closed Within",0)))</f>
        <v>Closed Within</v>
      </c>
      <c r="AH15" s="46">
        <f t="shared" ref="AH15:AH20" si="8">MAX(0,(IF(AF15="Open",AJ15-AA15,0)))</f>
        <v>0</v>
      </c>
      <c r="AI15" s="46">
        <f t="shared" ref="AI15:AI20" si="9">MAX(0,(IF(AF15="Closed",AE15-AA15,0)))</f>
        <v>0</v>
      </c>
      <c r="AJ15" s="47">
        <f t="shared" ca="1" si="4"/>
        <v>44409</v>
      </c>
      <c r="AK15" s="44"/>
      <c r="AL15" s="44"/>
      <c r="AM15" s="44"/>
      <c r="AN15" s="44"/>
      <c r="AO15" s="48"/>
      <c r="AP15" s="50"/>
    </row>
    <row r="16" spans="1:42" ht="33" customHeight="1" thickTop="1" thickBot="1" x14ac:dyDescent="0.3">
      <c r="A16" s="17">
        <v>9</v>
      </c>
      <c r="B16" s="42"/>
      <c r="C16" s="43"/>
      <c r="D16" s="43"/>
      <c r="E16" s="39" t="str">
        <f t="shared" si="0"/>
        <v/>
      </c>
      <c r="F16" s="43" t="str">
        <f>IFERROR(TEXT(DATE(Main[[#This Row],[Year]],Main[[#This Row],[Month]],Main[[#This Row],[Day]]),"MMM"),"")</f>
        <v/>
      </c>
      <c r="G16" s="45"/>
      <c r="H16" s="43"/>
      <c r="I16" s="43"/>
      <c r="J16" s="43"/>
      <c r="K16" s="43"/>
      <c r="L16" s="43" t="str">
        <f>IFERROR(VLOOKUP(Main[[#This Row],[Reporter Name
اسم المبلغ]],'English Names'!$B$2:$G$192,2,FALSE),"")</f>
        <v/>
      </c>
      <c r="M16" s="43" t="str">
        <f>IFERROR(VLOOKUP(Main[[#This Row],[Reporter Name
اسم المبلغ]],'English Names'!$B$2:$G$192,3,FALSE),"")</f>
        <v/>
      </c>
      <c r="N16" s="43" t="str">
        <f>IFERROR(VLOOKUP(Main[[#This Row],[Reporter Name
اسم المبلغ]],'English Names'!$B$2:$G$192,4,FALSE),"")</f>
        <v/>
      </c>
      <c r="O16" s="43"/>
      <c r="P16" s="43"/>
      <c r="Q16" s="44"/>
      <c r="R16" s="43"/>
      <c r="S16" s="43"/>
      <c r="T16" s="43"/>
      <c r="U16" s="44"/>
      <c r="V16" s="43"/>
      <c r="W16" s="43"/>
      <c r="X16" s="42"/>
      <c r="Y16" s="43"/>
      <c r="Z16" s="43"/>
      <c r="AA16" s="39" t="str">
        <f t="shared" si="1"/>
        <v/>
      </c>
      <c r="AB16" s="43"/>
      <c r="AC16" s="43"/>
      <c r="AD16" s="43"/>
      <c r="AE16" s="39" t="str">
        <f t="shared" si="2"/>
        <v/>
      </c>
      <c r="AF16" s="38" t="str">
        <f>IF(Main[[#This Row],[Close Date]]&lt;&gt;"","Closed",IF(Main[[#This Row],[Day]]&lt;&gt;"","Open",""))</f>
        <v/>
      </c>
      <c r="AG16" s="46" t="str">
        <f>IF(AI16&gt;0,"Closed OverDue",IF(AH16&gt;0,"Open OverDue",IF(AE16&lt;=AA16,"Closed Within",0)))</f>
        <v>Closed Within</v>
      </c>
      <c r="AH16" s="46">
        <f t="shared" si="8"/>
        <v>0</v>
      </c>
      <c r="AI16" s="46">
        <f t="shared" si="9"/>
        <v>0</v>
      </c>
      <c r="AJ16" s="47">
        <f t="shared" ca="1" si="4"/>
        <v>44409</v>
      </c>
      <c r="AK16" s="44"/>
      <c r="AL16" s="44"/>
      <c r="AM16" s="44"/>
      <c r="AN16" s="44"/>
      <c r="AO16" s="48"/>
      <c r="AP16" s="50"/>
    </row>
    <row r="17" spans="1:42" ht="33" customHeight="1" thickTop="1" thickBot="1" x14ac:dyDescent="0.3">
      <c r="A17" s="17">
        <v>10</v>
      </c>
      <c r="B17" s="42"/>
      <c r="C17" s="51"/>
      <c r="D17" s="43"/>
      <c r="E17" s="41" t="str">
        <f t="shared" si="0"/>
        <v/>
      </c>
      <c r="F17" s="43" t="str">
        <f>IFERROR(TEXT(DATE(Main[[#This Row],[Year]],Main[[#This Row],[Month]],Main[[#This Row],[Day]]),"MMM"),"")</f>
        <v/>
      </c>
      <c r="G17" s="45"/>
      <c r="H17" s="51"/>
      <c r="I17" s="51"/>
      <c r="J17" s="43"/>
      <c r="K17" s="43"/>
      <c r="L17" s="43" t="str">
        <f>IFERROR(VLOOKUP(Main[[#This Row],[Reporter Name
اسم المبلغ]],'English Names'!$B$2:$G$192,2,FALSE),"")</f>
        <v/>
      </c>
      <c r="M17" s="43" t="str">
        <f>IFERROR(VLOOKUP(Main[[#This Row],[Reporter Name
اسم المبلغ]],'English Names'!$B$2:$G$192,3,FALSE),"")</f>
        <v/>
      </c>
      <c r="N17" s="43" t="str">
        <f>IFERROR(VLOOKUP(Main[[#This Row],[Reporter Name
اسم المبلغ]],'English Names'!$B$2:$G$192,4,FALSE),"")</f>
        <v/>
      </c>
      <c r="O17" s="43"/>
      <c r="P17" s="51"/>
      <c r="Q17" s="44"/>
      <c r="R17" s="43"/>
      <c r="S17" s="51"/>
      <c r="T17" s="43"/>
      <c r="U17" s="44"/>
      <c r="V17" s="43"/>
      <c r="W17" s="51"/>
      <c r="X17" s="42"/>
      <c r="Y17" s="43"/>
      <c r="Z17" s="43"/>
      <c r="AA17" s="41" t="str">
        <f>IF(X17&lt;&gt;"",DATE(Z17,Y17,X17),"")</f>
        <v/>
      </c>
      <c r="AB17" s="43"/>
      <c r="AC17" s="43"/>
      <c r="AD17" s="43"/>
      <c r="AE17" s="41" t="str">
        <f>IF(AB17&lt;&gt;"",DATE(AD17,AC17,AB17),"")</f>
        <v/>
      </c>
      <c r="AF17" s="40" t="str">
        <f>IF(Main[[#This Row],[Close Date]]&lt;&gt;"","Closed",IF(Main[[#This Row],[Day]]&lt;&gt;"","Open",""))</f>
        <v/>
      </c>
      <c r="AG17" s="53" t="str">
        <f t="shared" si="3"/>
        <v>Closed Within</v>
      </c>
      <c r="AH17" s="53">
        <f t="shared" si="8"/>
        <v>0</v>
      </c>
      <c r="AI17" s="53">
        <f t="shared" si="9"/>
        <v>0</v>
      </c>
      <c r="AJ17" s="54">
        <f t="shared" ca="1" si="4"/>
        <v>44409</v>
      </c>
      <c r="AK17" s="44"/>
      <c r="AL17" s="44"/>
      <c r="AM17" s="44"/>
      <c r="AN17" s="44"/>
      <c r="AO17" s="48"/>
      <c r="AP17" s="50"/>
    </row>
    <row r="18" spans="1:42" ht="33" customHeight="1" thickTop="1" thickBot="1" x14ac:dyDescent="0.3">
      <c r="A18" s="17">
        <v>11</v>
      </c>
      <c r="B18" s="42"/>
      <c r="C18" s="51"/>
      <c r="D18" s="43"/>
      <c r="E18" s="41" t="str">
        <f t="shared" ref="E18:E71" si="10">IF(B18&lt;&gt;"",DATE(D18,C18,B18),"")</f>
        <v/>
      </c>
      <c r="F18" s="43" t="str">
        <f>IFERROR(TEXT(DATE(Main[[#This Row],[Year]],Main[[#This Row],[Month]],Main[[#This Row],[Day]]),"MMM"),"")</f>
        <v/>
      </c>
      <c r="G18" s="45"/>
      <c r="H18" s="51"/>
      <c r="I18" s="51"/>
      <c r="J18" s="43"/>
      <c r="K18" s="51"/>
      <c r="L18" s="43" t="str">
        <f>IFERROR(VLOOKUP(Main[[#This Row],[Reporter Name
اسم المبلغ]],'English Names'!$B$2:$G$192,2,FALSE),"")</f>
        <v/>
      </c>
      <c r="M18" s="43" t="str">
        <f>IFERROR(VLOOKUP(Main[[#This Row],[Reporter Name
اسم المبلغ]],'English Names'!$B$2:$G$192,3,FALSE),"")</f>
        <v/>
      </c>
      <c r="N18" s="43" t="str">
        <f>IFERROR(VLOOKUP(Main[[#This Row],[Reporter Name
اسم المبلغ]],'English Names'!$B$2:$G$192,4,FALSE),"")</f>
        <v/>
      </c>
      <c r="O18" s="43"/>
      <c r="P18" s="51"/>
      <c r="Q18" s="44"/>
      <c r="R18" s="43"/>
      <c r="S18" s="51"/>
      <c r="T18" s="43"/>
      <c r="U18" s="44"/>
      <c r="V18" s="43"/>
      <c r="W18" s="51"/>
      <c r="X18" s="51"/>
      <c r="Y18" s="51"/>
      <c r="Z18" s="43"/>
      <c r="AA18" s="41" t="str">
        <f>IF(X18&lt;&gt;"",DATE(Z18,Y18,X18),"")</f>
        <v/>
      </c>
      <c r="AB18" s="43"/>
      <c r="AC18" s="43"/>
      <c r="AD18" s="43"/>
      <c r="AE18" s="41" t="str">
        <f>IF(AB18&lt;&gt;"",DATE(AD18,AC18,AB18),"")</f>
        <v/>
      </c>
      <c r="AF18" s="40" t="str">
        <f>IF(Main[[#This Row],[Close Date]]&lt;&gt;"","Closed",IF(Main[[#This Row],[Day]]&lt;&gt;"","Open",""))</f>
        <v/>
      </c>
      <c r="AG18" s="53" t="str">
        <f t="shared" si="3"/>
        <v>Closed Within</v>
      </c>
      <c r="AH18" s="53">
        <f t="shared" si="8"/>
        <v>0</v>
      </c>
      <c r="AI18" s="53">
        <f t="shared" si="9"/>
        <v>0</v>
      </c>
      <c r="AJ18" s="54">
        <f t="shared" ca="1" si="4"/>
        <v>44409</v>
      </c>
      <c r="AK18" s="44"/>
      <c r="AL18" s="44"/>
      <c r="AM18" s="44"/>
      <c r="AN18" s="44"/>
      <c r="AO18" s="48"/>
      <c r="AP18" s="50"/>
    </row>
    <row r="19" spans="1:42" ht="33" customHeight="1" thickTop="1" thickBot="1" x14ac:dyDescent="0.3">
      <c r="A19" s="17">
        <v>12</v>
      </c>
      <c r="B19" s="42"/>
      <c r="C19" s="51"/>
      <c r="D19" s="43"/>
      <c r="E19" s="41" t="str">
        <f t="shared" si="10"/>
        <v/>
      </c>
      <c r="F19" s="43" t="str">
        <f>IFERROR(TEXT(DATE(Main[[#This Row],[Year]],Main[[#This Row],[Month]],Main[[#This Row],[Day]]),"MMM"),"")</f>
        <v/>
      </c>
      <c r="G19" s="45"/>
      <c r="H19" s="51"/>
      <c r="I19" s="51"/>
      <c r="J19" s="43"/>
      <c r="K19" s="51"/>
      <c r="L19" s="43" t="str">
        <f>IFERROR(VLOOKUP(Main[[#This Row],[Reporter Name
اسم المبلغ]],'English Names'!$B$2:$G$192,2,FALSE),"")</f>
        <v/>
      </c>
      <c r="M19" s="43" t="str">
        <f>IFERROR(VLOOKUP(Main[[#This Row],[Reporter Name
اسم المبلغ]],'English Names'!$B$2:$G$192,3,FALSE),"")</f>
        <v/>
      </c>
      <c r="N19" s="43" t="str">
        <f>IFERROR(VLOOKUP(Main[[#This Row],[Reporter Name
اسم المبلغ]],'English Names'!$B$2:$G$192,4,FALSE),"")</f>
        <v/>
      </c>
      <c r="O19" s="43"/>
      <c r="P19" s="51"/>
      <c r="Q19" s="44"/>
      <c r="R19" s="43"/>
      <c r="S19" s="51"/>
      <c r="T19" s="43"/>
      <c r="U19" s="44"/>
      <c r="V19" s="43"/>
      <c r="W19" s="51"/>
      <c r="X19" s="51"/>
      <c r="Y19" s="51"/>
      <c r="Z19" s="43"/>
      <c r="AA19" s="41" t="str">
        <f>IF(X19&lt;&gt;"",DATE(Z19,Y19,X19),"")</f>
        <v/>
      </c>
      <c r="AB19" s="51"/>
      <c r="AC19" s="51"/>
      <c r="AD19" s="51"/>
      <c r="AE19" s="41" t="str">
        <f>IF(AB19&lt;&gt;"",DATE(AD19,AC19,AB19),"")</f>
        <v/>
      </c>
      <c r="AF19" s="40" t="str">
        <f>IF(Main[[#This Row],[Close Date]]&lt;&gt;"","Closed",IF(Main[[#This Row],[Day]]&lt;&gt;"","Open",""))</f>
        <v/>
      </c>
      <c r="AG19" s="53" t="str">
        <f t="shared" si="3"/>
        <v>Closed Within</v>
      </c>
      <c r="AH19" s="53">
        <f t="shared" si="8"/>
        <v>0</v>
      </c>
      <c r="AI19" s="53">
        <f t="shared" si="9"/>
        <v>0</v>
      </c>
      <c r="AJ19" s="54">
        <f t="shared" ca="1" si="4"/>
        <v>44409</v>
      </c>
      <c r="AK19" s="44"/>
      <c r="AL19" s="44"/>
      <c r="AM19" s="44"/>
      <c r="AN19" s="44"/>
      <c r="AO19" s="48"/>
      <c r="AP19" s="50"/>
    </row>
    <row r="20" spans="1:42" ht="33" customHeight="1" thickTop="1" thickBot="1" x14ac:dyDescent="0.3">
      <c r="A20" s="17">
        <v>13</v>
      </c>
      <c r="B20" s="42"/>
      <c r="C20" s="51"/>
      <c r="D20" s="43"/>
      <c r="E20" s="41" t="str">
        <f t="shared" si="10"/>
        <v/>
      </c>
      <c r="F20" s="43" t="str">
        <f>IFERROR(TEXT(DATE(Main[[#This Row],[Year]],Main[[#This Row],[Month]],Main[[#This Row],[Day]]),"MMM"),"")</f>
        <v/>
      </c>
      <c r="G20" s="45"/>
      <c r="H20" s="51"/>
      <c r="I20" s="51"/>
      <c r="J20" s="43"/>
      <c r="K20" s="51"/>
      <c r="L20" s="43" t="str">
        <f>IFERROR(VLOOKUP(Main[[#This Row],[Reporter Name
اسم المبلغ]],'English Names'!$B$2:$G$192,2,FALSE),"")</f>
        <v/>
      </c>
      <c r="M20" s="43" t="str">
        <f>IFERROR(VLOOKUP(Main[[#This Row],[Reporter Name
اسم المبلغ]],'English Names'!$B$2:$G$192,3,FALSE),"")</f>
        <v/>
      </c>
      <c r="N20" s="43" t="str">
        <f>IFERROR(VLOOKUP(Main[[#This Row],[Reporter Name
اسم المبلغ]],'English Names'!$B$2:$G$192,4,FALSE),"")</f>
        <v/>
      </c>
      <c r="O20" s="43"/>
      <c r="P20" s="51"/>
      <c r="Q20" s="44"/>
      <c r="R20" s="43"/>
      <c r="S20" s="51"/>
      <c r="T20" s="43"/>
      <c r="U20" s="44"/>
      <c r="V20" s="43"/>
      <c r="W20" s="51"/>
      <c r="X20" s="51"/>
      <c r="Y20" s="51"/>
      <c r="Z20" s="43"/>
      <c r="AA20" s="41" t="str">
        <f>IF(X20&lt;&gt;"",DATE(Z20,Y20,X20),"")</f>
        <v/>
      </c>
      <c r="AB20" s="51"/>
      <c r="AC20" s="51"/>
      <c r="AD20" s="51"/>
      <c r="AE20" s="41" t="str">
        <f>IF(AB20&lt;&gt;"",DATE(AD20,AC20,AB20),"")</f>
        <v/>
      </c>
      <c r="AF20" s="40" t="str">
        <f>IF(Main[[#This Row],[Close Date]]&lt;&gt;"","Closed",IF(Main[[#This Row],[Day]]&lt;&gt;"","Open",""))</f>
        <v/>
      </c>
      <c r="AG20" s="53" t="str">
        <f t="shared" si="3"/>
        <v>Closed Within</v>
      </c>
      <c r="AH20" s="53">
        <f t="shared" si="8"/>
        <v>0</v>
      </c>
      <c r="AI20" s="53">
        <f t="shared" si="9"/>
        <v>0</v>
      </c>
      <c r="AJ20" s="54">
        <f t="shared" ca="1" si="4"/>
        <v>44409</v>
      </c>
      <c r="AK20" s="44"/>
      <c r="AL20" s="44"/>
      <c r="AM20" s="44"/>
      <c r="AN20" s="44"/>
      <c r="AO20" s="48"/>
      <c r="AP20" s="50"/>
    </row>
    <row r="21" spans="1:42" ht="33" customHeight="1" thickTop="1" thickBot="1" x14ac:dyDescent="0.3">
      <c r="A21" s="17">
        <v>14</v>
      </c>
      <c r="B21" s="42"/>
      <c r="C21" s="51"/>
      <c r="D21" s="43"/>
      <c r="E21" s="41" t="str">
        <f t="shared" si="10"/>
        <v/>
      </c>
      <c r="F21" s="43" t="str">
        <f>IFERROR(TEXT(DATE(Main[[#This Row],[Year]],Main[[#This Row],[Month]],Main[[#This Row],[Day]]),"MMM"),"")</f>
        <v/>
      </c>
      <c r="G21" s="45"/>
      <c r="H21" s="51"/>
      <c r="I21" s="51"/>
      <c r="J21" s="43"/>
      <c r="K21" s="51"/>
      <c r="L21" s="43" t="str">
        <f>IFERROR(VLOOKUP(Main[[#This Row],[Reporter Name
اسم المبلغ]],'English Names'!$B$2:$G$192,2,FALSE),"")</f>
        <v/>
      </c>
      <c r="M21" s="43" t="str">
        <f>IFERROR(VLOOKUP(Main[[#This Row],[Reporter Name
اسم المبلغ]],'English Names'!$B$2:$G$192,3,FALSE),"")</f>
        <v/>
      </c>
      <c r="N21" s="43" t="str">
        <f>IFERROR(VLOOKUP(Main[[#This Row],[Reporter Name
اسم المبلغ]],'English Names'!$B$2:$G$192,4,FALSE),"")</f>
        <v/>
      </c>
      <c r="O21" s="43"/>
      <c r="P21" s="51"/>
      <c r="Q21" s="44"/>
      <c r="R21" s="51"/>
      <c r="S21" s="51"/>
      <c r="T21" s="43"/>
      <c r="U21" s="44"/>
      <c r="V21" s="43"/>
      <c r="W21" s="51"/>
      <c r="X21" s="51"/>
      <c r="Y21" s="51"/>
      <c r="Z21" s="43"/>
      <c r="AA21" s="41" t="str">
        <f t="shared" ref="AA21:AA26" si="11">IF(X21&lt;&gt;"",DATE(Z21,Y21,X21),"")</f>
        <v/>
      </c>
      <c r="AB21" s="51"/>
      <c r="AC21" s="51"/>
      <c r="AD21" s="51"/>
      <c r="AE21" s="41" t="str">
        <f t="shared" ref="AE21:AE26" si="12">IF(AB21&lt;&gt;"",DATE(AD21,AC21,AB21),"")</f>
        <v/>
      </c>
      <c r="AF21" s="40" t="str">
        <f>IF(Main[[#This Row],[Close Date]]&lt;&gt;"","Closed",IF(Main[[#This Row],[Day]]&lt;&gt;"","Open",""))</f>
        <v/>
      </c>
      <c r="AG21" s="53" t="str">
        <f t="shared" si="3"/>
        <v>Closed Within</v>
      </c>
      <c r="AH21" s="53">
        <f t="shared" ref="AH21:AH39" si="13">MAX(0,(IF(AF21="Open",AJ21-AA21,0)))</f>
        <v>0</v>
      </c>
      <c r="AI21" s="53">
        <f t="shared" ref="AI21:AI39" si="14">MAX(0,(IF(AF21="Closed",AE21-AA21,0)))</f>
        <v>0</v>
      </c>
      <c r="AJ21" s="54">
        <f t="shared" ca="1" si="4"/>
        <v>44409</v>
      </c>
      <c r="AK21" s="44"/>
      <c r="AL21" s="44"/>
      <c r="AM21" s="44"/>
      <c r="AN21" s="44"/>
      <c r="AO21" s="48"/>
      <c r="AP21" s="50"/>
    </row>
    <row r="22" spans="1:42" ht="33" customHeight="1" thickTop="1" thickBot="1" x14ac:dyDescent="0.3">
      <c r="A22" s="17">
        <v>15</v>
      </c>
      <c r="B22" s="42"/>
      <c r="C22" s="51"/>
      <c r="D22" s="43"/>
      <c r="E22" s="41" t="str">
        <f t="shared" si="10"/>
        <v/>
      </c>
      <c r="F22" s="43" t="str">
        <f>IFERROR(TEXT(DATE(Main[[#This Row],[Year]],Main[[#This Row],[Month]],Main[[#This Row],[Day]]),"MMM"),"")</f>
        <v/>
      </c>
      <c r="G22" s="45"/>
      <c r="H22" s="51"/>
      <c r="I22" s="51"/>
      <c r="J22" s="43"/>
      <c r="K22" s="51"/>
      <c r="L22" s="43" t="str">
        <f>IFERROR(VLOOKUP(Main[[#This Row],[Reporter Name
اسم المبلغ]],'English Names'!$B$2:$G$192,2,FALSE),"")</f>
        <v/>
      </c>
      <c r="M22" s="43" t="str">
        <f>IFERROR(VLOOKUP(Main[[#This Row],[Reporter Name
اسم المبلغ]],'English Names'!$B$2:$G$192,3,FALSE),"")</f>
        <v/>
      </c>
      <c r="N22" s="43" t="str">
        <f>IFERROR(VLOOKUP(Main[[#This Row],[Reporter Name
اسم المبلغ]],'English Names'!$B$2:$G$192,4,FALSE),"")</f>
        <v/>
      </c>
      <c r="O22" s="51"/>
      <c r="P22" s="51"/>
      <c r="Q22" s="44"/>
      <c r="R22" s="51"/>
      <c r="S22" s="51"/>
      <c r="T22" s="43"/>
      <c r="U22" s="44"/>
      <c r="V22" s="43"/>
      <c r="W22" s="51"/>
      <c r="X22" s="51"/>
      <c r="Y22" s="51"/>
      <c r="Z22" s="43"/>
      <c r="AA22" s="41" t="str">
        <f t="shared" si="11"/>
        <v/>
      </c>
      <c r="AB22" s="43"/>
      <c r="AC22" s="43"/>
      <c r="AD22" s="43"/>
      <c r="AE22" s="41" t="str">
        <f t="shared" si="12"/>
        <v/>
      </c>
      <c r="AF22" s="40" t="str">
        <f>IF(Main[[#This Row],[Close Date]]&lt;&gt;"","Closed",IF(Main[[#This Row],[Day]]&lt;&gt;"","Open",""))</f>
        <v/>
      </c>
      <c r="AG22" s="53" t="str">
        <f t="shared" si="3"/>
        <v>Closed Within</v>
      </c>
      <c r="AH22" s="53">
        <f t="shared" si="13"/>
        <v>0</v>
      </c>
      <c r="AI22" s="53">
        <f t="shared" si="14"/>
        <v>0</v>
      </c>
      <c r="AJ22" s="54">
        <f t="shared" ca="1" si="4"/>
        <v>44409</v>
      </c>
      <c r="AK22" s="44"/>
      <c r="AL22" s="44"/>
      <c r="AM22" s="44"/>
      <c r="AN22" s="44"/>
      <c r="AO22" s="48"/>
      <c r="AP22" s="50"/>
    </row>
    <row r="23" spans="1:42" ht="33" customHeight="1" thickTop="1" thickBot="1" x14ac:dyDescent="0.3">
      <c r="A23" s="17">
        <v>16</v>
      </c>
      <c r="B23" s="42"/>
      <c r="C23" s="51"/>
      <c r="D23" s="43"/>
      <c r="E23" s="41" t="str">
        <f t="shared" si="10"/>
        <v/>
      </c>
      <c r="F23" s="43" t="str">
        <f>IFERROR(TEXT(DATE(Main[[#This Row],[Year]],Main[[#This Row],[Month]],Main[[#This Row],[Day]]),"MMM"),"")</f>
        <v/>
      </c>
      <c r="G23" s="45"/>
      <c r="H23" s="51"/>
      <c r="I23" s="51"/>
      <c r="J23" s="43"/>
      <c r="K23" s="51"/>
      <c r="L23" s="43" t="str">
        <f>IFERROR(VLOOKUP(Main[[#This Row],[Reporter Name
اسم المبلغ]],'English Names'!$B$2:$G$192,2,FALSE),"")</f>
        <v/>
      </c>
      <c r="M23" s="43" t="str">
        <f>IFERROR(VLOOKUP(Main[[#This Row],[Reporter Name
اسم المبلغ]],'English Names'!$B$2:$G$192,3,FALSE),"")</f>
        <v/>
      </c>
      <c r="N23" s="43" t="str">
        <f>IFERROR(VLOOKUP(Main[[#This Row],[Reporter Name
اسم المبلغ]],'English Names'!$B$2:$G$192,4,FALSE),"")</f>
        <v/>
      </c>
      <c r="O23" s="51"/>
      <c r="P23" s="51"/>
      <c r="Q23" s="44"/>
      <c r="R23" s="51"/>
      <c r="S23" s="51"/>
      <c r="T23" s="43"/>
      <c r="U23" s="44"/>
      <c r="V23" s="51"/>
      <c r="W23" s="51"/>
      <c r="X23" s="51"/>
      <c r="Y23" s="51"/>
      <c r="Z23" s="43"/>
      <c r="AA23" s="41" t="str">
        <f t="shared" si="11"/>
        <v/>
      </c>
      <c r="AB23" s="51"/>
      <c r="AC23" s="51"/>
      <c r="AD23" s="51"/>
      <c r="AE23" s="41" t="str">
        <f t="shared" si="12"/>
        <v/>
      </c>
      <c r="AF23" s="40" t="str">
        <f>IF(Main[[#This Row],[Close Date]]&lt;&gt;"","Closed",IF(Main[[#This Row],[Day]]&lt;&gt;"","Open",""))</f>
        <v/>
      </c>
      <c r="AG23" s="53" t="str">
        <f t="shared" si="3"/>
        <v>Closed Within</v>
      </c>
      <c r="AH23" s="53">
        <f t="shared" si="13"/>
        <v>0</v>
      </c>
      <c r="AI23" s="53">
        <f t="shared" si="14"/>
        <v>0</v>
      </c>
      <c r="AJ23" s="54">
        <f t="shared" ca="1" si="4"/>
        <v>44409</v>
      </c>
      <c r="AK23" s="44"/>
      <c r="AL23" s="44"/>
      <c r="AM23" s="44"/>
      <c r="AN23" s="44"/>
      <c r="AO23" s="48"/>
      <c r="AP23" s="50"/>
    </row>
    <row r="24" spans="1:42" ht="33" customHeight="1" thickTop="1" thickBot="1" x14ac:dyDescent="0.3">
      <c r="A24" s="17">
        <v>17</v>
      </c>
      <c r="B24" s="42"/>
      <c r="C24" s="51"/>
      <c r="D24" s="43"/>
      <c r="E24" s="41" t="str">
        <f t="shared" si="10"/>
        <v/>
      </c>
      <c r="F24" s="43" t="str">
        <f>IFERROR(TEXT(DATE(Main[[#This Row],[Year]],Main[[#This Row],[Month]],Main[[#This Row],[Day]]),"MMM"),"")</f>
        <v/>
      </c>
      <c r="G24" s="45"/>
      <c r="H24" s="51"/>
      <c r="I24" s="51"/>
      <c r="J24" s="43"/>
      <c r="K24" s="51"/>
      <c r="L24" s="43" t="str">
        <f>IFERROR(VLOOKUP(Main[[#This Row],[Reporter Name
اسم المبلغ]],'English Names'!$B$2:$G$192,2,FALSE),"")</f>
        <v/>
      </c>
      <c r="M24" s="43" t="str">
        <f>IFERROR(VLOOKUP(Main[[#This Row],[Reporter Name
اسم المبلغ]],'English Names'!$B$2:$G$192,3,FALSE),"")</f>
        <v/>
      </c>
      <c r="N24" s="43" t="str">
        <f>IFERROR(VLOOKUP(Main[[#This Row],[Reporter Name
اسم المبلغ]],'English Names'!$B$2:$G$192,4,FALSE),"")</f>
        <v/>
      </c>
      <c r="O24" s="51"/>
      <c r="P24" s="51"/>
      <c r="Q24" s="44"/>
      <c r="R24" s="51"/>
      <c r="S24" s="51"/>
      <c r="T24" s="43"/>
      <c r="U24" s="44"/>
      <c r="V24" s="51"/>
      <c r="W24" s="43"/>
      <c r="X24" s="51"/>
      <c r="Y24" s="51"/>
      <c r="Z24" s="43"/>
      <c r="AA24" s="41" t="str">
        <f t="shared" si="11"/>
        <v/>
      </c>
      <c r="AB24" s="51"/>
      <c r="AC24" s="51"/>
      <c r="AD24" s="51"/>
      <c r="AE24" s="41" t="str">
        <f t="shared" si="12"/>
        <v/>
      </c>
      <c r="AF24" s="40" t="str">
        <f>IF(Main[[#This Row],[Close Date]]&lt;&gt;"","Closed",IF(Main[[#This Row],[Day]]&lt;&gt;"","Open",""))</f>
        <v/>
      </c>
      <c r="AG24" s="53" t="str">
        <f t="shared" si="3"/>
        <v>Closed Within</v>
      </c>
      <c r="AH24" s="53">
        <f t="shared" si="13"/>
        <v>0</v>
      </c>
      <c r="AI24" s="53">
        <f t="shared" si="14"/>
        <v>0</v>
      </c>
      <c r="AJ24" s="54">
        <f t="shared" ca="1" si="4"/>
        <v>44409</v>
      </c>
      <c r="AK24" s="44"/>
      <c r="AL24" s="44"/>
      <c r="AM24" s="44"/>
      <c r="AN24" s="44"/>
      <c r="AO24" s="48"/>
      <c r="AP24" s="50"/>
    </row>
    <row r="25" spans="1:42" ht="33" customHeight="1" thickTop="1" thickBot="1" x14ac:dyDescent="0.3">
      <c r="A25" s="17">
        <v>18</v>
      </c>
      <c r="B25" s="42"/>
      <c r="C25" s="51"/>
      <c r="D25" s="43"/>
      <c r="E25" s="41" t="str">
        <f t="shared" si="10"/>
        <v/>
      </c>
      <c r="F25" s="43" t="str">
        <f>IFERROR(TEXT(DATE(Main[[#This Row],[Year]],Main[[#This Row],[Month]],Main[[#This Row],[Day]]),"MMM"),"")</f>
        <v/>
      </c>
      <c r="G25" s="45"/>
      <c r="H25" s="51"/>
      <c r="I25" s="51"/>
      <c r="J25" s="43"/>
      <c r="K25" s="51"/>
      <c r="L25" s="43" t="str">
        <f>IFERROR(VLOOKUP(Main[[#This Row],[Reporter Name
اسم المبلغ]],'English Names'!$B$2:$G$192,2,FALSE),"")</f>
        <v/>
      </c>
      <c r="M25" s="43" t="str">
        <f>IFERROR(VLOOKUP(Main[[#This Row],[Reporter Name
اسم المبلغ]],'English Names'!$B$2:$G$192,3,FALSE),"")</f>
        <v/>
      </c>
      <c r="N25" s="43" t="str">
        <f>IFERROR(VLOOKUP(Main[[#This Row],[Reporter Name
اسم المبلغ]],'English Names'!$B$2:$G$192,4,FALSE),"")</f>
        <v/>
      </c>
      <c r="O25" s="51"/>
      <c r="P25" s="51"/>
      <c r="Q25" s="44"/>
      <c r="R25" s="51"/>
      <c r="S25" s="51"/>
      <c r="T25" s="43"/>
      <c r="U25" s="44"/>
      <c r="V25" s="51"/>
      <c r="W25" s="51"/>
      <c r="X25" s="51"/>
      <c r="Y25" s="51"/>
      <c r="Z25" s="43"/>
      <c r="AA25" s="41" t="str">
        <f t="shared" si="11"/>
        <v/>
      </c>
      <c r="AB25" s="51"/>
      <c r="AC25" s="51"/>
      <c r="AD25" s="51"/>
      <c r="AE25" s="41" t="str">
        <f t="shared" si="12"/>
        <v/>
      </c>
      <c r="AF25" s="40" t="str">
        <f>IF(Main[[#This Row],[Close Date]]&lt;&gt;"","Closed",IF(Main[[#This Row],[Day]]&lt;&gt;"","Open",""))</f>
        <v/>
      </c>
      <c r="AG25" s="53" t="str">
        <f t="shared" si="3"/>
        <v>Closed Within</v>
      </c>
      <c r="AH25" s="53">
        <f t="shared" si="13"/>
        <v>0</v>
      </c>
      <c r="AI25" s="53">
        <f t="shared" si="14"/>
        <v>0</v>
      </c>
      <c r="AJ25" s="54">
        <f t="shared" ca="1" si="4"/>
        <v>44409</v>
      </c>
      <c r="AK25" s="44"/>
      <c r="AL25" s="44"/>
      <c r="AM25" s="44"/>
      <c r="AN25" s="44"/>
      <c r="AO25" s="48"/>
      <c r="AP25" s="50"/>
    </row>
    <row r="26" spans="1:42" ht="33" customHeight="1" thickTop="1" thickBot="1" x14ac:dyDescent="0.3">
      <c r="A26" s="17">
        <v>19</v>
      </c>
      <c r="B26" s="42"/>
      <c r="C26" s="51"/>
      <c r="D26" s="43"/>
      <c r="E26" s="41" t="str">
        <f t="shared" si="10"/>
        <v/>
      </c>
      <c r="F26" s="43" t="str">
        <f>IFERROR(TEXT(DATE(Main[[#This Row],[Year]],Main[[#This Row],[Month]],Main[[#This Row],[Day]]),"MMM"),"")</f>
        <v/>
      </c>
      <c r="G26" s="45"/>
      <c r="H26" s="51"/>
      <c r="I26" s="51"/>
      <c r="J26" s="43"/>
      <c r="K26" s="51"/>
      <c r="L26" s="43" t="str">
        <f>IFERROR(VLOOKUP(Main[[#This Row],[Reporter Name
اسم المبلغ]],'English Names'!$B$2:$G$192,2,FALSE),"")</f>
        <v/>
      </c>
      <c r="M26" s="43" t="str">
        <f>IFERROR(VLOOKUP(Main[[#This Row],[Reporter Name
اسم المبلغ]],'English Names'!$B$2:$G$192,3,FALSE),"")</f>
        <v/>
      </c>
      <c r="N26" s="43" t="str">
        <f>IFERROR(VLOOKUP(Main[[#This Row],[Reporter Name
اسم المبلغ]],'English Names'!$B$2:$G$192,4,FALSE),"")</f>
        <v/>
      </c>
      <c r="O26" s="51"/>
      <c r="P26" s="51"/>
      <c r="Q26" s="44"/>
      <c r="R26" s="51"/>
      <c r="S26" s="51"/>
      <c r="T26" s="43"/>
      <c r="U26" s="44"/>
      <c r="V26" s="51"/>
      <c r="W26" s="43"/>
      <c r="X26" s="51"/>
      <c r="Y26" s="51"/>
      <c r="Z26" s="43"/>
      <c r="AA26" s="41" t="str">
        <f t="shared" si="11"/>
        <v/>
      </c>
      <c r="AB26" s="51"/>
      <c r="AC26" s="51"/>
      <c r="AD26" s="51"/>
      <c r="AE26" s="41" t="str">
        <f t="shared" si="12"/>
        <v/>
      </c>
      <c r="AF26" s="40" t="str">
        <f>IF(Main[[#This Row],[Close Date]]&lt;&gt;"","Closed",IF(Main[[#This Row],[Day]]&lt;&gt;"","Open",""))</f>
        <v/>
      </c>
      <c r="AG26" s="53" t="str">
        <f t="shared" si="3"/>
        <v>Closed Within</v>
      </c>
      <c r="AH26" s="53">
        <f t="shared" si="13"/>
        <v>0</v>
      </c>
      <c r="AI26" s="53">
        <f t="shared" si="14"/>
        <v>0</v>
      </c>
      <c r="AJ26" s="54">
        <f t="shared" ca="1" si="4"/>
        <v>44409</v>
      </c>
      <c r="AK26" s="44"/>
      <c r="AL26" s="44"/>
      <c r="AM26" s="44"/>
      <c r="AN26" s="44"/>
      <c r="AO26" s="48"/>
      <c r="AP26" s="50"/>
    </row>
    <row r="27" spans="1:42" ht="33" customHeight="1" thickTop="1" thickBot="1" x14ac:dyDescent="0.3">
      <c r="A27" s="17">
        <v>20</v>
      </c>
      <c r="B27" s="42"/>
      <c r="C27" s="51"/>
      <c r="D27" s="43"/>
      <c r="E27" s="41" t="str">
        <f t="shared" si="10"/>
        <v/>
      </c>
      <c r="F27" s="43" t="str">
        <f>IFERROR(TEXT(DATE(Main[[#This Row],[Year]],Main[[#This Row],[Month]],Main[[#This Row],[Day]]),"MMM"),"")</f>
        <v/>
      </c>
      <c r="G27" s="45"/>
      <c r="H27" s="51"/>
      <c r="I27" s="51"/>
      <c r="J27" s="43"/>
      <c r="K27" s="51"/>
      <c r="L27" s="43" t="str">
        <f>IFERROR(VLOOKUP(Main[[#This Row],[Reporter Name
اسم المبلغ]],'English Names'!$B$2:$G$192,2,FALSE),"")</f>
        <v/>
      </c>
      <c r="M27" s="43" t="str">
        <f>IFERROR(VLOOKUP(Main[[#This Row],[Reporter Name
اسم المبلغ]],'English Names'!$B$2:$G$192,3,FALSE),"")</f>
        <v/>
      </c>
      <c r="N27" s="43" t="str">
        <f>IFERROR(VLOOKUP(Main[[#This Row],[Reporter Name
اسم المبلغ]],'English Names'!$B$2:$G$192,4,FALSE),"")</f>
        <v/>
      </c>
      <c r="O27" s="51"/>
      <c r="P27" s="51"/>
      <c r="Q27" s="44"/>
      <c r="R27" s="51"/>
      <c r="S27" s="51"/>
      <c r="T27" s="43"/>
      <c r="U27" s="44"/>
      <c r="V27" s="51"/>
      <c r="W27" s="51"/>
      <c r="X27" s="51"/>
      <c r="Y27" s="51"/>
      <c r="Z27" s="43"/>
      <c r="AA27" s="41" t="str">
        <f>IF(X27&lt;&gt;"",DATE(Z27,Y27,X27),"")</f>
        <v/>
      </c>
      <c r="AB27" s="51"/>
      <c r="AC27" s="51"/>
      <c r="AD27" s="51"/>
      <c r="AE27" s="41" t="str">
        <f>IF(AB27&lt;&gt;"",DATE(AD27,AC27,AB27),"")</f>
        <v/>
      </c>
      <c r="AF27" s="40" t="str">
        <f>IF(Main[[#This Row],[Close Date]]&lt;&gt;"","Closed",IF(Main[[#This Row],[Day]]&lt;&gt;"","Open",""))</f>
        <v/>
      </c>
      <c r="AG27" s="53" t="str">
        <f t="shared" si="3"/>
        <v>Closed Within</v>
      </c>
      <c r="AH27" s="53">
        <f t="shared" si="13"/>
        <v>0</v>
      </c>
      <c r="AI27" s="53">
        <f t="shared" si="14"/>
        <v>0</v>
      </c>
      <c r="AJ27" s="54">
        <f t="shared" ca="1" si="4"/>
        <v>44409</v>
      </c>
      <c r="AK27" s="44"/>
      <c r="AL27" s="44"/>
      <c r="AM27" s="44"/>
      <c r="AN27" s="44"/>
      <c r="AO27" s="48"/>
      <c r="AP27" s="50"/>
    </row>
    <row r="28" spans="1:42" ht="33" customHeight="1" thickTop="1" thickBot="1" x14ac:dyDescent="0.3">
      <c r="A28" s="17">
        <v>21</v>
      </c>
      <c r="B28" s="42"/>
      <c r="C28" s="51"/>
      <c r="D28" s="43"/>
      <c r="E28" s="41" t="str">
        <f t="shared" si="10"/>
        <v/>
      </c>
      <c r="F28" s="43" t="str">
        <f>IFERROR(TEXT(DATE(Main[[#This Row],[Year]],Main[[#This Row],[Month]],Main[[#This Row],[Day]]),"MMM"),"")</f>
        <v/>
      </c>
      <c r="G28" s="45"/>
      <c r="H28" s="51"/>
      <c r="I28" s="51"/>
      <c r="J28" s="43"/>
      <c r="K28" s="51"/>
      <c r="L28" s="43" t="str">
        <f>IFERROR(VLOOKUP(Main[[#This Row],[Reporter Name
اسم المبلغ]],'English Names'!$B$2:$G$192,2,FALSE),"")</f>
        <v/>
      </c>
      <c r="M28" s="43" t="str">
        <f>IFERROR(VLOOKUP(Main[[#This Row],[Reporter Name
اسم المبلغ]],'English Names'!$B$2:$G$192,3,FALSE),"")</f>
        <v/>
      </c>
      <c r="N28" s="43" t="str">
        <f>IFERROR(VLOOKUP(Main[[#This Row],[Reporter Name
اسم المبلغ]],'English Names'!$B$2:$G$192,4,FALSE),"")</f>
        <v/>
      </c>
      <c r="O28" s="51"/>
      <c r="P28" s="51"/>
      <c r="Q28" s="44"/>
      <c r="R28" s="51"/>
      <c r="S28" s="51"/>
      <c r="T28" s="43"/>
      <c r="U28" s="44"/>
      <c r="V28" s="51"/>
      <c r="W28" s="51"/>
      <c r="X28" s="51"/>
      <c r="Y28" s="51"/>
      <c r="Z28" s="43"/>
      <c r="AA28" s="41" t="str">
        <f t="shared" ref="AA28:AA45" si="15">IF(X28&lt;&gt;"",DATE(Z28,Y28,X28),"")</f>
        <v/>
      </c>
      <c r="AB28" s="43"/>
      <c r="AC28" s="43"/>
      <c r="AD28" s="43"/>
      <c r="AE28" s="41" t="str">
        <f t="shared" ref="AE28:AE45" si="16">IF(AB28&lt;&gt;"",DATE(AD28,AC28,AB28),"")</f>
        <v/>
      </c>
      <c r="AF28" s="40" t="str">
        <f>IF(Main[[#This Row],[Close Date]]&lt;&gt;"","Closed",IF(Main[[#This Row],[Day]]&lt;&gt;"","Open",""))</f>
        <v/>
      </c>
      <c r="AG28" s="53" t="str">
        <f t="shared" si="3"/>
        <v>Closed Within</v>
      </c>
      <c r="AH28" s="53">
        <f t="shared" si="13"/>
        <v>0</v>
      </c>
      <c r="AI28" s="53">
        <f t="shared" si="14"/>
        <v>0</v>
      </c>
      <c r="AJ28" s="54">
        <f t="shared" ca="1" si="4"/>
        <v>44409</v>
      </c>
      <c r="AK28" s="44"/>
      <c r="AL28" s="44"/>
      <c r="AM28" s="44"/>
      <c r="AN28" s="44"/>
      <c r="AO28" s="48"/>
      <c r="AP28" s="50"/>
    </row>
    <row r="29" spans="1:42" ht="33" customHeight="1" thickTop="1" thickBot="1" x14ac:dyDescent="0.3">
      <c r="A29" s="17">
        <v>22</v>
      </c>
      <c r="B29" s="42"/>
      <c r="C29" s="51"/>
      <c r="D29" s="43"/>
      <c r="E29" s="41" t="str">
        <f t="shared" si="10"/>
        <v/>
      </c>
      <c r="F29" s="43" t="str">
        <f>IFERROR(TEXT(DATE(Main[[#This Row],[Year]],Main[[#This Row],[Month]],Main[[#This Row],[Day]]),"MMM"),"")</f>
        <v/>
      </c>
      <c r="G29" s="45"/>
      <c r="H29" s="51"/>
      <c r="I29" s="51"/>
      <c r="J29" s="43"/>
      <c r="K29" s="51"/>
      <c r="L29" s="43" t="str">
        <f>IFERROR(VLOOKUP(Main[[#This Row],[Reporter Name
اسم المبلغ]],'English Names'!$B$2:$G$192,2,FALSE),"")</f>
        <v/>
      </c>
      <c r="M29" s="43" t="str">
        <f>IFERROR(VLOOKUP(Main[[#This Row],[Reporter Name
اسم المبلغ]],'English Names'!$B$2:$G$192,3,FALSE),"")</f>
        <v/>
      </c>
      <c r="N29" s="43" t="str">
        <f>IFERROR(VLOOKUP(Main[[#This Row],[Reporter Name
اسم المبلغ]],'English Names'!$B$2:$G$192,4,FALSE),"")</f>
        <v/>
      </c>
      <c r="O29" s="51"/>
      <c r="P29" s="51"/>
      <c r="Q29" s="44"/>
      <c r="R29" s="51"/>
      <c r="S29" s="51"/>
      <c r="T29" s="43"/>
      <c r="U29" s="44"/>
      <c r="V29" s="51"/>
      <c r="W29" s="51"/>
      <c r="X29" s="51"/>
      <c r="Y29" s="51"/>
      <c r="Z29" s="43"/>
      <c r="AA29" s="41" t="str">
        <f t="shared" si="15"/>
        <v/>
      </c>
      <c r="AB29" s="43"/>
      <c r="AC29" s="43"/>
      <c r="AD29" s="43"/>
      <c r="AE29" s="41" t="str">
        <f t="shared" si="16"/>
        <v/>
      </c>
      <c r="AF29" s="40" t="str">
        <f>IF(Main[[#This Row],[Close Date]]&lt;&gt;"","Closed",IF(Main[[#This Row],[Day]]&lt;&gt;"","Open",""))</f>
        <v/>
      </c>
      <c r="AG29" s="53" t="str">
        <f t="shared" si="3"/>
        <v>Closed Within</v>
      </c>
      <c r="AH29" s="53">
        <f t="shared" si="13"/>
        <v>0</v>
      </c>
      <c r="AI29" s="53">
        <f t="shared" si="14"/>
        <v>0</v>
      </c>
      <c r="AJ29" s="54">
        <f t="shared" ca="1" si="4"/>
        <v>44409</v>
      </c>
      <c r="AK29" s="44"/>
      <c r="AL29" s="44"/>
      <c r="AM29" s="44"/>
      <c r="AN29" s="44"/>
      <c r="AO29" s="48"/>
      <c r="AP29" s="50"/>
    </row>
    <row r="30" spans="1:42" ht="33" customHeight="1" thickTop="1" thickBot="1" x14ac:dyDescent="0.3">
      <c r="A30" s="17">
        <v>23</v>
      </c>
      <c r="B30" s="42"/>
      <c r="C30" s="51"/>
      <c r="D30" s="43"/>
      <c r="E30" s="41" t="str">
        <f t="shared" si="10"/>
        <v/>
      </c>
      <c r="F30" s="43" t="str">
        <f>IFERROR(TEXT(DATE(Main[[#This Row],[Year]],Main[[#This Row],[Month]],Main[[#This Row],[Day]]),"MMM"),"")</f>
        <v/>
      </c>
      <c r="G30" s="45"/>
      <c r="H30" s="51"/>
      <c r="I30" s="51"/>
      <c r="J30" s="43"/>
      <c r="K30" s="51"/>
      <c r="L30" s="43" t="str">
        <f>IFERROR(VLOOKUP(Main[[#This Row],[Reporter Name
اسم المبلغ]],'English Names'!$B$2:$G$192,2,FALSE),"")</f>
        <v/>
      </c>
      <c r="M30" s="43" t="str">
        <f>IFERROR(VLOOKUP(Main[[#This Row],[Reporter Name
اسم المبلغ]],'English Names'!$B$2:$G$192,3,FALSE),"")</f>
        <v/>
      </c>
      <c r="N30" s="43" t="str">
        <f>IFERROR(VLOOKUP(Main[[#This Row],[Reporter Name
اسم المبلغ]],'English Names'!$B$2:$G$192,4,FALSE),"")</f>
        <v/>
      </c>
      <c r="O30" s="51"/>
      <c r="P30" s="51"/>
      <c r="Q30" s="44"/>
      <c r="R30" s="51"/>
      <c r="S30" s="51"/>
      <c r="T30" s="43"/>
      <c r="U30" s="44"/>
      <c r="V30" s="51"/>
      <c r="W30" s="51"/>
      <c r="X30" s="51"/>
      <c r="Y30" s="51"/>
      <c r="Z30" s="43"/>
      <c r="AA30" s="41" t="str">
        <f t="shared" si="15"/>
        <v/>
      </c>
      <c r="AB30" s="51"/>
      <c r="AC30" s="51"/>
      <c r="AD30" s="51"/>
      <c r="AE30" s="41" t="str">
        <f t="shared" si="16"/>
        <v/>
      </c>
      <c r="AF30" s="40" t="str">
        <f>IF(Main[[#This Row],[Close Date]]&lt;&gt;"","Closed",IF(Main[[#This Row],[Day]]&lt;&gt;"","Open",""))</f>
        <v/>
      </c>
      <c r="AG30" s="53" t="str">
        <f t="shared" si="3"/>
        <v>Closed Within</v>
      </c>
      <c r="AH30" s="53">
        <f t="shared" si="13"/>
        <v>0</v>
      </c>
      <c r="AI30" s="53">
        <f t="shared" si="14"/>
        <v>0</v>
      </c>
      <c r="AJ30" s="54">
        <f t="shared" ca="1" si="4"/>
        <v>44409</v>
      </c>
      <c r="AK30" s="44"/>
      <c r="AL30" s="44"/>
      <c r="AM30" s="44"/>
      <c r="AN30" s="44"/>
      <c r="AO30" s="48"/>
      <c r="AP30" s="50"/>
    </row>
    <row r="31" spans="1:42" ht="33" customHeight="1" thickTop="1" thickBot="1" x14ac:dyDescent="0.3">
      <c r="A31" s="17">
        <v>24</v>
      </c>
      <c r="B31" s="42"/>
      <c r="C31" s="51"/>
      <c r="D31" s="43"/>
      <c r="E31" s="41" t="str">
        <f t="shared" si="10"/>
        <v/>
      </c>
      <c r="F31" s="43" t="str">
        <f>IFERROR(TEXT(DATE(Main[[#This Row],[Year]],Main[[#This Row],[Month]],Main[[#This Row],[Day]]),"MMM"),"")</f>
        <v/>
      </c>
      <c r="G31" s="45"/>
      <c r="H31" s="51"/>
      <c r="I31" s="51"/>
      <c r="J31" s="43"/>
      <c r="K31" s="51"/>
      <c r="L31" s="43" t="str">
        <f>IFERROR(VLOOKUP(Main[[#This Row],[Reporter Name
اسم المبلغ]],'English Names'!$B$2:$G$192,2,FALSE),"")</f>
        <v/>
      </c>
      <c r="M31" s="43" t="str">
        <f>IFERROR(VLOOKUP(Main[[#This Row],[Reporter Name
اسم المبلغ]],'English Names'!$B$2:$G$192,3,FALSE),"")</f>
        <v/>
      </c>
      <c r="N31" s="43" t="str">
        <f>IFERROR(VLOOKUP(Main[[#This Row],[Reporter Name
اسم المبلغ]],'English Names'!$B$2:$G$192,4,FALSE),"")</f>
        <v/>
      </c>
      <c r="O31" s="51"/>
      <c r="P31" s="51"/>
      <c r="Q31" s="44"/>
      <c r="R31" s="51"/>
      <c r="S31" s="51"/>
      <c r="T31" s="43"/>
      <c r="U31" s="44"/>
      <c r="V31" s="51"/>
      <c r="W31" s="51"/>
      <c r="X31" s="51"/>
      <c r="Y31" s="51"/>
      <c r="Z31" s="43"/>
      <c r="AA31" s="41" t="str">
        <f t="shared" si="15"/>
        <v/>
      </c>
      <c r="AB31" s="51"/>
      <c r="AC31" s="51"/>
      <c r="AD31" s="51"/>
      <c r="AE31" s="41" t="str">
        <f t="shared" si="16"/>
        <v/>
      </c>
      <c r="AF31" s="40" t="str">
        <f>IF(Main[[#This Row],[Close Date]]&lt;&gt;"","Closed",IF(Main[[#This Row],[Day]]&lt;&gt;"","Open",""))</f>
        <v/>
      </c>
      <c r="AG31" s="53" t="str">
        <f t="shared" si="3"/>
        <v>Closed Within</v>
      </c>
      <c r="AH31" s="53">
        <f t="shared" si="13"/>
        <v>0</v>
      </c>
      <c r="AI31" s="53">
        <f t="shared" si="14"/>
        <v>0</v>
      </c>
      <c r="AJ31" s="54">
        <f t="shared" ca="1" si="4"/>
        <v>44409</v>
      </c>
      <c r="AK31" s="44"/>
      <c r="AL31" s="44"/>
      <c r="AM31" s="44"/>
      <c r="AN31" s="44"/>
      <c r="AO31" s="48"/>
      <c r="AP31" s="50"/>
    </row>
    <row r="32" spans="1:42" ht="33" customHeight="1" thickTop="1" thickBot="1" x14ac:dyDescent="0.3">
      <c r="A32" s="17">
        <v>25</v>
      </c>
      <c r="B32" s="55"/>
      <c r="C32" s="51"/>
      <c r="D32" s="51"/>
      <c r="E32" s="41" t="str">
        <f t="shared" si="10"/>
        <v/>
      </c>
      <c r="F32" s="43" t="str">
        <f>IFERROR(TEXT(DATE(Main[[#This Row],[Year]],Main[[#This Row],[Month]],Main[[#This Row],[Day]]),"MMM"),"")</f>
        <v/>
      </c>
      <c r="G32" s="45"/>
      <c r="H32" s="51"/>
      <c r="I32" s="51"/>
      <c r="J32" s="43"/>
      <c r="K32" s="51"/>
      <c r="L32" s="43" t="str">
        <f>IFERROR(VLOOKUP(Main[[#This Row],[Reporter Name
اسم المبلغ]],'English Names'!$B$2:$G$192,2,FALSE),"")</f>
        <v/>
      </c>
      <c r="M32" s="43" t="str">
        <f>IFERROR(VLOOKUP(Main[[#This Row],[Reporter Name
اسم المبلغ]],'English Names'!$B$2:$G$192,3,FALSE),"")</f>
        <v/>
      </c>
      <c r="N32" s="43" t="str">
        <f>IFERROR(VLOOKUP(Main[[#This Row],[Reporter Name
اسم المبلغ]],'English Names'!$B$2:$G$192,4,FALSE),"")</f>
        <v/>
      </c>
      <c r="O32" s="51"/>
      <c r="P32" s="51"/>
      <c r="Q32" s="52"/>
      <c r="R32" s="51"/>
      <c r="S32" s="51"/>
      <c r="T32" s="43"/>
      <c r="U32" s="52"/>
      <c r="V32" s="51"/>
      <c r="W32" s="51"/>
      <c r="X32" s="51"/>
      <c r="Y32" s="51"/>
      <c r="Z32" s="43"/>
      <c r="AA32" s="41" t="str">
        <f t="shared" si="15"/>
        <v/>
      </c>
      <c r="AB32" s="51"/>
      <c r="AC32" s="51"/>
      <c r="AD32" s="51"/>
      <c r="AE32" s="41" t="str">
        <f t="shared" si="16"/>
        <v/>
      </c>
      <c r="AF32" s="40" t="str">
        <f>IF(Main[[#This Row],[Close Date]]&lt;&gt;"","Closed",IF(Main[[#This Row],[Day]]&lt;&gt;"","Open",""))</f>
        <v/>
      </c>
      <c r="AG32" s="53" t="str">
        <f t="shared" si="3"/>
        <v>Closed Within</v>
      </c>
      <c r="AH32" s="53">
        <f t="shared" si="13"/>
        <v>0</v>
      </c>
      <c r="AI32" s="53">
        <f t="shared" si="14"/>
        <v>0</v>
      </c>
      <c r="AJ32" s="54">
        <f t="shared" ca="1" si="4"/>
        <v>44409</v>
      </c>
      <c r="AK32" s="52"/>
      <c r="AL32" s="52"/>
      <c r="AM32" s="52"/>
      <c r="AN32" s="52"/>
      <c r="AO32" s="48"/>
      <c r="AP32" s="50"/>
    </row>
    <row r="33" spans="1:42" ht="33" customHeight="1" thickTop="1" thickBot="1" x14ac:dyDescent="0.3">
      <c r="A33" s="17">
        <v>26</v>
      </c>
      <c r="B33" s="55"/>
      <c r="C33" s="51"/>
      <c r="D33" s="51"/>
      <c r="E33" s="41" t="str">
        <f t="shared" si="10"/>
        <v/>
      </c>
      <c r="F33" s="43" t="str">
        <f>IFERROR(TEXT(DATE(Main[[#This Row],[Year]],Main[[#This Row],[Month]],Main[[#This Row],[Day]]),"MMM"),"")</f>
        <v/>
      </c>
      <c r="G33" s="45"/>
      <c r="H33" s="51"/>
      <c r="I33" s="51"/>
      <c r="J33" s="43"/>
      <c r="K33" s="51"/>
      <c r="L33" s="43" t="str">
        <f>IFERROR(VLOOKUP(Main[[#This Row],[Reporter Name
اسم المبلغ]],'English Names'!$B$2:$G$192,2,FALSE),"")</f>
        <v/>
      </c>
      <c r="M33" s="43" t="str">
        <f>IFERROR(VLOOKUP(Main[[#This Row],[Reporter Name
اسم المبلغ]],'English Names'!$B$2:$G$192,3,FALSE),"")</f>
        <v/>
      </c>
      <c r="N33" s="43" t="str">
        <f>IFERROR(VLOOKUP(Main[[#This Row],[Reporter Name
اسم المبلغ]],'English Names'!$B$2:$G$192,4,FALSE),"")</f>
        <v/>
      </c>
      <c r="O33" s="51"/>
      <c r="P33" s="51"/>
      <c r="Q33" s="52"/>
      <c r="R33" s="51"/>
      <c r="S33" s="51"/>
      <c r="T33" s="43"/>
      <c r="U33" s="52"/>
      <c r="V33" s="51"/>
      <c r="W33" s="51"/>
      <c r="X33" s="51"/>
      <c r="Y33" s="51"/>
      <c r="Z33" s="43"/>
      <c r="AA33" s="41" t="str">
        <f t="shared" si="15"/>
        <v/>
      </c>
      <c r="AB33" s="51"/>
      <c r="AC33" s="51"/>
      <c r="AD33" s="51"/>
      <c r="AE33" s="41" t="str">
        <f t="shared" si="16"/>
        <v/>
      </c>
      <c r="AF33" s="40" t="str">
        <f>IF(Main[[#This Row],[Close Date]]&lt;&gt;"","Closed",IF(Main[[#This Row],[Day]]&lt;&gt;"","Open",""))</f>
        <v/>
      </c>
      <c r="AG33" s="53" t="str">
        <f t="shared" si="3"/>
        <v>Closed Within</v>
      </c>
      <c r="AH33" s="53">
        <f t="shared" si="13"/>
        <v>0</v>
      </c>
      <c r="AI33" s="53">
        <f t="shared" si="14"/>
        <v>0</v>
      </c>
      <c r="AJ33" s="54">
        <f t="shared" ca="1" si="4"/>
        <v>44409</v>
      </c>
      <c r="AK33" s="52"/>
      <c r="AL33" s="52"/>
      <c r="AM33" s="52"/>
      <c r="AN33" s="52"/>
      <c r="AO33" s="48"/>
      <c r="AP33" s="50"/>
    </row>
    <row r="34" spans="1:42" ht="33" customHeight="1" thickTop="1" thickBot="1" x14ac:dyDescent="0.3">
      <c r="A34" s="17">
        <v>27</v>
      </c>
      <c r="B34" s="55"/>
      <c r="C34" s="51"/>
      <c r="D34" s="51"/>
      <c r="E34" s="41" t="str">
        <f t="shared" si="10"/>
        <v/>
      </c>
      <c r="F34" s="43" t="str">
        <f>IFERROR(TEXT(DATE(Main[[#This Row],[Year]],Main[[#This Row],[Month]],Main[[#This Row],[Day]]),"MMM"),"")</f>
        <v/>
      </c>
      <c r="G34" s="45"/>
      <c r="H34" s="51"/>
      <c r="I34" s="51"/>
      <c r="J34" s="43"/>
      <c r="K34" s="51"/>
      <c r="L34" s="43" t="str">
        <f>IFERROR(VLOOKUP(Main[[#This Row],[Reporter Name
اسم المبلغ]],'English Names'!$B$2:$G$192,2,FALSE),"")</f>
        <v/>
      </c>
      <c r="M34" s="43" t="str">
        <f>IFERROR(VLOOKUP(Main[[#This Row],[Reporter Name
اسم المبلغ]],'English Names'!$B$2:$G$192,3,FALSE),"")</f>
        <v/>
      </c>
      <c r="N34" s="43" t="str">
        <f>IFERROR(VLOOKUP(Main[[#This Row],[Reporter Name
اسم المبلغ]],'English Names'!$B$2:$G$192,4,FALSE),"")</f>
        <v/>
      </c>
      <c r="O34" s="51"/>
      <c r="P34" s="51"/>
      <c r="Q34" s="52"/>
      <c r="R34" s="51"/>
      <c r="S34" s="51"/>
      <c r="T34" s="43"/>
      <c r="U34" s="52"/>
      <c r="V34" s="51"/>
      <c r="W34" s="51"/>
      <c r="X34" s="51"/>
      <c r="Y34" s="51"/>
      <c r="Z34" s="43"/>
      <c r="AA34" s="41" t="str">
        <f t="shared" si="15"/>
        <v/>
      </c>
      <c r="AB34" s="51"/>
      <c r="AC34" s="51"/>
      <c r="AD34" s="51"/>
      <c r="AE34" s="41" t="str">
        <f t="shared" si="16"/>
        <v/>
      </c>
      <c r="AF34" s="40" t="str">
        <f>IF(Main[[#This Row],[Close Date]]&lt;&gt;"","Closed",IF(Main[[#This Row],[Day]]&lt;&gt;"","Open",""))</f>
        <v/>
      </c>
      <c r="AG34" s="53" t="str">
        <f t="shared" si="3"/>
        <v>Closed Within</v>
      </c>
      <c r="AH34" s="53">
        <f t="shared" si="13"/>
        <v>0</v>
      </c>
      <c r="AI34" s="53">
        <f t="shared" si="14"/>
        <v>0</v>
      </c>
      <c r="AJ34" s="54">
        <f t="shared" ca="1" si="4"/>
        <v>44409</v>
      </c>
      <c r="AK34" s="52"/>
      <c r="AL34" s="52"/>
      <c r="AM34" s="52"/>
      <c r="AN34" s="52"/>
      <c r="AO34" s="48"/>
      <c r="AP34" s="50"/>
    </row>
    <row r="35" spans="1:42" ht="33" customHeight="1" thickTop="1" thickBot="1" x14ac:dyDescent="0.3">
      <c r="A35" s="17">
        <v>28</v>
      </c>
      <c r="B35" s="55"/>
      <c r="C35" s="51"/>
      <c r="D35" s="51"/>
      <c r="E35" s="41" t="str">
        <f t="shared" si="10"/>
        <v/>
      </c>
      <c r="F35" s="43" t="str">
        <f>IFERROR(TEXT(DATE(Main[[#This Row],[Year]],Main[[#This Row],[Month]],Main[[#This Row],[Day]]),"MMM"),"")</f>
        <v/>
      </c>
      <c r="G35" s="45"/>
      <c r="H35" s="51"/>
      <c r="I35" s="51"/>
      <c r="J35" s="43"/>
      <c r="K35" s="51"/>
      <c r="L35" s="43" t="str">
        <f>IFERROR(VLOOKUP(Main[[#This Row],[Reporter Name
اسم المبلغ]],'English Names'!$B$2:$G$192,2,FALSE),"")</f>
        <v/>
      </c>
      <c r="M35" s="43" t="str">
        <f>IFERROR(VLOOKUP(Main[[#This Row],[Reporter Name
اسم المبلغ]],'English Names'!$B$2:$G$192,3,FALSE),"")</f>
        <v/>
      </c>
      <c r="N35" s="43" t="str">
        <f>IFERROR(VLOOKUP(Main[[#This Row],[Reporter Name
اسم المبلغ]],'English Names'!$B$2:$G$192,4,FALSE),"")</f>
        <v/>
      </c>
      <c r="O35" s="51"/>
      <c r="P35" s="51"/>
      <c r="Q35" s="52"/>
      <c r="R35" s="51"/>
      <c r="S35" s="51"/>
      <c r="T35" s="43"/>
      <c r="U35" s="52"/>
      <c r="V35" s="51"/>
      <c r="W35" s="51"/>
      <c r="X35" s="51"/>
      <c r="Y35" s="51"/>
      <c r="Z35" s="43"/>
      <c r="AA35" s="41" t="str">
        <f t="shared" si="15"/>
        <v/>
      </c>
      <c r="AB35" s="51"/>
      <c r="AC35" s="51"/>
      <c r="AD35" s="51"/>
      <c r="AE35" s="41" t="str">
        <f t="shared" si="16"/>
        <v/>
      </c>
      <c r="AF35" s="40" t="str">
        <f>IF(Main[[#This Row],[Close Date]]&lt;&gt;"","Closed",IF(Main[[#This Row],[Day]]&lt;&gt;"","Open",""))</f>
        <v/>
      </c>
      <c r="AG35" s="53" t="str">
        <f t="shared" si="3"/>
        <v>Closed Within</v>
      </c>
      <c r="AH35" s="53">
        <f t="shared" si="13"/>
        <v>0</v>
      </c>
      <c r="AI35" s="53">
        <f t="shared" si="14"/>
        <v>0</v>
      </c>
      <c r="AJ35" s="54">
        <f t="shared" ca="1" si="4"/>
        <v>44409</v>
      </c>
      <c r="AK35" s="52"/>
      <c r="AL35" s="52"/>
      <c r="AM35" s="52"/>
      <c r="AN35" s="52"/>
      <c r="AO35" s="48"/>
      <c r="AP35" s="50"/>
    </row>
    <row r="36" spans="1:42" ht="33" customHeight="1" thickTop="1" thickBot="1" x14ac:dyDescent="0.3">
      <c r="A36" s="17">
        <v>29</v>
      </c>
      <c r="B36" s="55"/>
      <c r="C36" s="51"/>
      <c r="D36" s="51"/>
      <c r="E36" s="41" t="str">
        <f t="shared" si="10"/>
        <v/>
      </c>
      <c r="F36" s="43" t="str">
        <f>IFERROR(TEXT(DATE(Main[[#This Row],[Year]],Main[[#This Row],[Month]],Main[[#This Row],[Day]]),"MMM"),"")</f>
        <v/>
      </c>
      <c r="G36" s="45"/>
      <c r="H36" s="51"/>
      <c r="I36" s="51"/>
      <c r="J36" s="43"/>
      <c r="K36" s="51"/>
      <c r="L36" s="43" t="str">
        <f>IFERROR(VLOOKUP(Main[[#This Row],[Reporter Name
اسم المبلغ]],'English Names'!$B$2:$G$192,2,FALSE),"")</f>
        <v/>
      </c>
      <c r="M36" s="43" t="str">
        <f>IFERROR(VLOOKUP(Main[[#This Row],[Reporter Name
اسم المبلغ]],'English Names'!$B$2:$G$192,3,FALSE),"")</f>
        <v/>
      </c>
      <c r="N36" s="43" t="str">
        <f>IFERROR(VLOOKUP(Main[[#This Row],[Reporter Name
اسم المبلغ]],'English Names'!$B$2:$G$192,4,FALSE),"")</f>
        <v/>
      </c>
      <c r="O36" s="51"/>
      <c r="P36" s="51"/>
      <c r="Q36" s="52"/>
      <c r="R36" s="51"/>
      <c r="S36" s="51"/>
      <c r="T36" s="51"/>
      <c r="U36" s="52"/>
      <c r="V36" s="51"/>
      <c r="W36" s="51"/>
      <c r="X36" s="51"/>
      <c r="Y36" s="51"/>
      <c r="Z36" s="43"/>
      <c r="AA36" s="41" t="str">
        <f t="shared" si="15"/>
        <v/>
      </c>
      <c r="AB36" s="51"/>
      <c r="AC36" s="51"/>
      <c r="AD36" s="51"/>
      <c r="AE36" s="41" t="str">
        <f t="shared" si="16"/>
        <v/>
      </c>
      <c r="AF36" s="40" t="str">
        <f>IF(Main[[#This Row],[Close Date]]&lt;&gt;"","Closed",IF(Main[[#This Row],[Day]]&lt;&gt;"","Open",""))</f>
        <v/>
      </c>
      <c r="AG36" s="53" t="str">
        <f t="shared" si="3"/>
        <v>Closed Within</v>
      </c>
      <c r="AH36" s="53">
        <f t="shared" si="13"/>
        <v>0</v>
      </c>
      <c r="AI36" s="53">
        <f t="shared" si="14"/>
        <v>0</v>
      </c>
      <c r="AJ36" s="54">
        <f t="shared" ca="1" si="4"/>
        <v>44409</v>
      </c>
      <c r="AK36" s="52"/>
      <c r="AL36" s="52"/>
      <c r="AM36" s="52"/>
      <c r="AN36" s="52"/>
      <c r="AO36" s="48"/>
      <c r="AP36" s="50"/>
    </row>
    <row r="37" spans="1:42" ht="33" customHeight="1" thickTop="1" thickBot="1" x14ac:dyDescent="0.3">
      <c r="A37" s="17">
        <v>30</v>
      </c>
      <c r="B37" s="55"/>
      <c r="C37" s="51"/>
      <c r="D37" s="51"/>
      <c r="E37" s="41" t="str">
        <f t="shared" si="10"/>
        <v/>
      </c>
      <c r="F37" s="43" t="str">
        <f>IFERROR(TEXT(DATE(Main[[#This Row],[Year]],Main[[#This Row],[Month]],Main[[#This Row],[Day]]),"MMM"),"")</f>
        <v/>
      </c>
      <c r="G37" s="45"/>
      <c r="H37" s="51"/>
      <c r="I37" s="51"/>
      <c r="J37" s="43"/>
      <c r="K37" s="51"/>
      <c r="L37" s="43" t="str">
        <f>IFERROR(VLOOKUP(Main[[#This Row],[Reporter Name
اسم المبلغ]],'English Names'!$B$2:$G$192,2,FALSE),"")</f>
        <v/>
      </c>
      <c r="M37" s="43" t="str">
        <f>IFERROR(VLOOKUP(Main[[#This Row],[Reporter Name
اسم المبلغ]],'English Names'!$B$2:$G$192,3,FALSE),"")</f>
        <v/>
      </c>
      <c r="N37" s="43" t="str">
        <f>IFERROR(VLOOKUP(Main[[#This Row],[Reporter Name
اسم المبلغ]],'English Names'!$B$2:$G$192,4,FALSE),"")</f>
        <v/>
      </c>
      <c r="O37" s="51"/>
      <c r="P37" s="51"/>
      <c r="Q37" s="52"/>
      <c r="R37" s="51"/>
      <c r="S37" s="51"/>
      <c r="T37" s="51"/>
      <c r="U37" s="52"/>
      <c r="V37" s="51"/>
      <c r="W37" s="51"/>
      <c r="X37" s="51"/>
      <c r="Y37" s="51"/>
      <c r="Z37" s="43"/>
      <c r="AA37" s="41" t="str">
        <f t="shared" si="15"/>
        <v/>
      </c>
      <c r="AB37" s="51"/>
      <c r="AC37" s="51"/>
      <c r="AD37" s="51"/>
      <c r="AE37" s="41" t="str">
        <f t="shared" si="16"/>
        <v/>
      </c>
      <c r="AF37" s="40" t="str">
        <f>IF(Main[[#This Row],[Close Date]]&lt;&gt;"","Closed",IF(Main[[#This Row],[Day]]&lt;&gt;"","Open",""))</f>
        <v/>
      </c>
      <c r="AG37" s="53" t="str">
        <f t="shared" si="3"/>
        <v>Closed Within</v>
      </c>
      <c r="AH37" s="53">
        <f t="shared" si="13"/>
        <v>0</v>
      </c>
      <c r="AI37" s="53">
        <f t="shared" si="14"/>
        <v>0</v>
      </c>
      <c r="AJ37" s="54">
        <f t="shared" ca="1" si="4"/>
        <v>44409</v>
      </c>
      <c r="AK37" s="52"/>
      <c r="AL37" s="52"/>
      <c r="AM37" s="52"/>
      <c r="AN37" s="52"/>
      <c r="AO37" s="48"/>
      <c r="AP37" s="50"/>
    </row>
    <row r="38" spans="1:42" ht="33" customHeight="1" thickTop="1" thickBot="1" x14ac:dyDescent="0.3">
      <c r="A38" s="17">
        <v>31</v>
      </c>
      <c r="B38" s="55"/>
      <c r="C38" s="51"/>
      <c r="D38" s="51"/>
      <c r="E38" s="41" t="str">
        <f t="shared" si="10"/>
        <v/>
      </c>
      <c r="F38" s="43" t="str">
        <f>IFERROR(TEXT(DATE(Main[[#This Row],[Year]],Main[[#This Row],[Month]],Main[[#This Row],[Day]]),"MMM"),"")</f>
        <v/>
      </c>
      <c r="G38" s="45"/>
      <c r="H38" s="51"/>
      <c r="I38" s="51"/>
      <c r="J38" s="51"/>
      <c r="K38" s="51"/>
      <c r="L38" s="43" t="str">
        <f>IFERROR(VLOOKUP(Main[[#This Row],[Reporter Name
اسم المبلغ]],'English Names'!$B$2:$G$192,2,FALSE),"")</f>
        <v/>
      </c>
      <c r="M38" s="43" t="str">
        <f>IFERROR(VLOOKUP(Main[[#This Row],[Reporter Name
اسم المبلغ]],'English Names'!$B$2:$G$192,3,FALSE),"")</f>
        <v/>
      </c>
      <c r="N38" s="43" t="str">
        <f>IFERROR(VLOOKUP(Main[[#This Row],[Reporter Name
اسم المبلغ]],'English Names'!$B$2:$G$192,4,FALSE),"")</f>
        <v/>
      </c>
      <c r="O38" s="51"/>
      <c r="P38" s="51"/>
      <c r="Q38" s="52"/>
      <c r="R38" s="51"/>
      <c r="S38" s="51"/>
      <c r="T38" s="51"/>
      <c r="U38" s="52"/>
      <c r="V38" s="51"/>
      <c r="W38" s="51"/>
      <c r="X38" s="55"/>
      <c r="Y38" s="51"/>
      <c r="Z38" s="51"/>
      <c r="AA38" s="41" t="str">
        <f t="shared" si="15"/>
        <v/>
      </c>
      <c r="AB38" s="51"/>
      <c r="AC38" s="51"/>
      <c r="AD38" s="51"/>
      <c r="AE38" s="41" t="str">
        <f t="shared" si="16"/>
        <v/>
      </c>
      <c r="AF38" s="40" t="str">
        <f>IF(Main[[#This Row],[Close Date]]&lt;&gt;"","Closed",IF(Main[[#This Row],[Day]]&lt;&gt;"","Open",""))</f>
        <v/>
      </c>
      <c r="AG38" s="53" t="str">
        <f t="shared" si="3"/>
        <v>Closed Within</v>
      </c>
      <c r="AH38" s="53">
        <f t="shared" si="13"/>
        <v>0</v>
      </c>
      <c r="AI38" s="53">
        <f t="shared" si="14"/>
        <v>0</v>
      </c>
      <c r="AJ38" s="54">
        <f t="shared" ca="1" si="4"/>
        <v>44409</v>
      </c>
      <c r="AK38" s="52"/>
      <c r="AL38" s="52"/>
      <c r="AM38" s="52"/>
      <c r="AN38" s="52"/>
      <c r="AO38" s="48"/>
      <c r="AP38" s="51"/>
    </row>
    <row r="39" spans="1:42" ht="33" customHeight="1" thickTop="1" thickBot="1" x14ac:dyDescent="0.3">
      <c r="A39" s="17">
        <v>32</v>
      </c>
      <c r="B39" s="55"/>
      <c r="C39" s="51"/>
      <c r="D39" s="51"/>
      <c r="E39" s="41" t="str">
        <f t="shared" si="10"/>
        <v/>
      </c>
      <c r="F39" s="43" t="str">
        <f>IFERROR(TEXT(DATE(Main[[#This Row],[Year]],Main[[#This Row],[Month]],Main[[#This Row],[Day]]),"MMM"),"")</f>
        <v/>
      </c>
      <c r="G39" s="45"/>
      <c r="H39" s="51"/>
      <c r="I39" s="51"/>
      <c r="J39" s="51"/>
      <c r="K39" s="51"/>
      <c r="L39" s="43" t="str">
        <f>IFERROR(VLOOKUP(Main[[#This Row],[Reporter Name
اسم المبلغ]],'English Names'!$B$2:$G$192,2,FALSE),"")</f>
        <v/>
      </c>
      <c r="M39" s="43" t="str">
        <f>IFERROR(VLOOKUP(Main[[#This Row],[Reporter Name
اسم المبلغ]],'English Names'!$B$2:$G$192,3,FALSE),"")</f>
        <v/>
      </c>
      <c r="N39" s="43" t="str">
        <f>IFERROR(VLOOKUP(Main[[#This Row],[Reporter Name
اسم المبلغ]],'English Names'!$B$2:$G$192,4,FALSE),"")</f>
        <v/>
      </c>
      <c r="O39" s="51"/>
      <c r="P39" s="51"/>
      <c r="Q39" s="52"/>
      <c r="R39" s="51"/>
      <c r="S39" s="51"/>
      <c r="T39" s="51"/>
      <c r="U39" s="52"/>
      <c r="V39" s="51"/>
      <c r="W39" s="51"/>
      <c r="X39" s="55"/>
      <c r="Y39" s="51"/>
      <c r="Z39" s="51"/>
      <c r="AA39" s="41" t="str">
        <f t="shared" si="15"/>
        <v/>
      </c>
      <c r="AB39" s="43"/>
      <c r="AC39" s="43"/>
      <c r="AD39" s="43"/>
      <c r="AE39" s="41" t="str">
        <f t="shared" si="16"/>
        <v/>
      </c>
      <c r="AF39" s="40" t="str">
        <f>IF(Main[[#This Row],[Close Date]]&lt;&gt;"","Closed",IF(Main[[#This Row],[Day]]&lt;&gt;"","Open",""))</f>
        <v/>
      </c>
      <c r="AG39" s="53" t="str">
        <f t="shared" si="3"/>
        <v>Closed Within</v>
      </c>
      <c r="AH39" s="53">
        <f t="shared" si="13"/>
        <v>0</v>
      </c>
      <c r="AI39" s="53">
        <f t="shared" si="14"/>
        <v>0</v>
      </c>
      <c r="AJ39" s="54">
        <f t="shared" ca="1" si="4"/>
        <v>44409</v>
      </c>
      <c r="AK39" s="52"/>
      <c r="AL39" s="52"/>
      <c r="AM39" s="52"/>
      <c r="AN39" s="52"/>
      <c r="AO39" s="48"/>
      <c r="AP39" s="50"/>
    </row>
    <row r="40" spans="1:42" ht="33" customHeight="1" thickTop="1" thickBot="1" x14ac:dyDescent="0.3">
      <c r="A40" s="17">
        <v>33</v>
      </c>
      <c r="B40" s="55"/>
      <c r="C40" s="51"/>
      <c r="D40" s="51"/>
      <c r="E40" s="41" t="str">
        <f t="shared" si="10"/>
        <v/>
      </c>
      <c r="F40" s="43" t="str">
        <f>IFERROR(TEXT(DATE(Main[[#This Row],[Year]],Main[[#This Row],[Month]],Main[[#This Row],[Day]]),"MMM"),"")</f>
        <v/>
      </c>
      <c r="G40" s="45"/>
      <c r="H40" s="51"/>
      <c r="I40" s="51"/>
      <c r="J40" s="51"/>
      <c r="K40" s="51"/>
      <c r="L40" s="43" t="str">
        <f>IFERROR(VLOOKUP(Main[[#This Row],[Reporter Name
اسم المبلغ]],'English Names'!$B$2:$G$192,2,FALSE),"")</f>
        <v/>
      </c>
      <c r="M40" s="43" t="str">
        <f>IFERROR(VLOOKUP(Main[[#This Row],[Reporter Name
اسم المبلغ]],'English Names'!$B$2:$G$192,3,FALSE),"")</f>
        <v/>
      </c>
      <c r="N40" s="43" t="str">
        <f>IFERROR(VLOOKUP(Main[[#This Row],[Reporter Name
اسم المبلغ]],'English Names'!$B$2:$G$192,4,FALSE),"")</f>
        <v/>
      </c>
      <c r="O40" s="51"/>
      <c r="P40" s="51"/>
      <c r="Q40" s="52"/>
      <c r="R40" s="51"/>
      <c r="S40" s="51"/>
      <c r="T40" s="51"/>
      <c r="U40" s="52"/>
      <c r="V40" s="51"/>
      <c r="W40" s="51"/>
      <c r="X40" s="55"/>
      <c r="Y40" s="51"/>
      <c r="Z40" s="51"/>
      <c r="AA40" s="41" t="str">
        <f t="shared" si="15"/>
        <v/>
      </c>
      <c r="AB40" s="43"/>
      <c r="AC40" s="43"/>
      <c r="AD40" s="43"/>
      <c r="AE40" s="41" t="str">
        <f t="shared" si="16"/>
        <v/>
      </c>
      <c r="AF40" s="40" t="str">
        <f>IF(Main[[#This Row],[Close Date]]&lt;&gt;"","Closed",IF(Main[[#This Row],[Day]]&lt;&gt;"","Open",""))</f>
        <v/>
      </c>
      <c r="AG40" s="53" t="str">
        <f t="shared" si="3"/>
        <v>Closed Within</v>
      </c>
      <c r="AH40" s="53">
        <f t="shared" ref="AH40:AH56" si="17">MAX(0,(IF(AF40="Open",AJ40-AA40,0)))</f>
        <v>0</v>
      </c>
      <c r="AI40" s="53">
        <f t="shared" ref="AI40:AI56" si="18">MAX(0,(IF(AF40="Closed",AE40-AA40,0)))</f>
        <v>0</v>
      </c>
      <c r="AJ40" s="54">
        <f t="shared" ca="1" si="4"/>
        <v>44409</v>
      </c>
      <c r="AK40" s="52"/>
      <c r="AL40" s="52"/>
      <c r="AM40" s="52"/>
      <c r="AN40" s="52"/>
      <c r="AO40" s="48"/>
      <c r="AP40" s="50"/>
    </row>
    <row r="41" spans="1:42" ht="33" customHeight="1" thickTop="1" thickBot="1" x14ac:dyDescent="0.3">
      <c r="A41" s="17">
        <v>34</v>
      </c>
      <c r="B41" s="55"/>
      <c r="C41" s="51"/>
      <c r="D41" s="51"/>
      <c r="E41" s="41" t="str">
        <f t="shared" si="10"/>
        <v/>
      </c>
      <c r="F41" s="43" t="str">
        <f>IFERROR(TEXT(DATE(Main[[#This Row],[Year]],Main[[#This Row],[Month]],Main[[#This Row],[Day]]),"MMM"),"")</f>
        <v/>
      </c>
      <c r="G41" s="45"/>
      <c r="H41" s="51"/>
      <c r="I41" s="51"/>
      <c r="J41" s="51"/>
      <c r="K41" s="51"/>
      <c r="L41" s="43" t="str">
        <f>IFERROR(VLOOKUP(Main[[#This Row],[Reporter Name
اسم المبلغ]],'English Names'!$B$2:$G$192,2,FALSE),"")</f>
        <v/>
      </c>
      <c r="M41" s="43" t="str">
        <f>IFERROR(VLOOKUP(Main[[#This Row],[Reporter Name
اسم المبلغ]],'English Names'!$B$2:$G$192,3,FALSE),"")</f>
        <v/>
      </c>
      <c r="N41" s="43" t="str">
        <f>IFERROR(VLOOKUP(Main[[#This Row],[Reporter Name
اسم المبلغ]],'English Names'!$B$2:$G$192,4,FALSE),"")</f>
        <v/>
      </c>
      <c r="O41" s="51"/>
      <c r="P41" s="51"/>
      <c r="Q41" s="52"/>
      <c r="R41" s="51"/>
      <c r="S41" s="51"/>
      <c r="T41" s="51"/>
      <c r="U41" s="52"/>
      <c r="V41" s="51"/>
      <c r="W41" s="51"/>
      <c r="X41" s="55"/>
      <c r="Y41" s="51"/>
      <c r="Z41" s="51"/>
      <c r="AA41" s="41" t="str">
        <f t="shared" si="15"/>
        <v/>
      </c>
      <c r="AB41" s="51"/>
      <c r="AC41" s="51"/>
      <c r="AD41" s="51"/>
      <c r="AE41" s="41" t="str">
        <f t="shared" si="16"/>
        <v/>
      </c>
      <c r="AF41" s="40" t="str">
        <f>IF(Main[[#This Row],[Close Date]]&lt;&gt;"","Closed",IF(Main[[#This Row],[Day]]&lt;&gt;"","Open",""))</f>
        <v/>
      </c>
      <c r="AG41" s="53" t="str">
        <f t="shared" si="3"/>
        <v>Closed Within</v>
      </c>
      <c r="AH41" s="53">
        <f t="shared" si="17"/>
        <v>0</v>
      </c>
      <c r="AI41" s="53">
        <f t="shared" si="18"/>
        <v>0</v>
      </c>
      <c r="AJ41" s="54">
        <f t="shared" ca="1" si="4"/>
        <v>44409</v>
      </c>
      <c r="AK41" s="52"/>
      <c r="AL41" s="52"/>
      <c r="AM41" s="52"/>
      <c r="AN41" s="52"/>
      <c r="AO41" s="48"/>
      <c r="AP41" s="50"/>
    </row>
    <row r="42" spans="1:42" ht="33" customHeight="1" thickTop="1" thickBot="1" x14ac:dyDescent="0.3">
      <c r="A42" s="17">
        <v>35</v>
      </c>
      <c r="B42" s="55"/>
      <c r="C42" s="51"/>
      <c r="D42" s="51"/>
      <c r="E42" s="41" t="str">
        <f t="shared" si="10"/>
        <v/>
      </c>
      <c r="F42" s="43" t="str">
        <f>IFERROR(TEXT(DATE(Main[[#This Row],[Year]],Main[[#This Row],[Month]],Main[[#This Row],[Day]]),"MMM"),"")</f>
        <v/>
      </c>
      <c r="G42" s="45"/>
      <c r="H42" s="51"/>
      <c r="I42" s="51"/>
      <c r="J42" s="51"/>
      <c r="K42" s="51"/>
      <c r="L42" s="43" t="str">
        <f>IFERROR(VLOOKUP(Main[[#This Row],[Reporter Name
اسم المبلغ]],'English Names'!$B$2:$G$192,2,FALSE),"")</f>
        <v/>
      </c>
      <c r="M42" s="43" t="str">
        <f>IFERROR(VLOOKUP(Main[[#This Row],[Reporter Name
اسم المبلغ]],'English Names'!$B$2:$G$192,3,FALSE),"")</f>
        <v/>
      </c>
      <c r="N42" s="43" t="str">
        <f>IFERROR(VLOOKUP(Main[[#This Row],[Reporter Name
اسم المبلغ]],'English Names'!$B$2:$G$192,4,FALSE),"")</f>
        <v/>
      </c>
      <c r="O42" s="51"/>
      <c r="P42" s="51"/>
      <c r="Q42" s="52"/>
      <c r="R42" s="51"/>
      <c r="S42" s="51"/>
      <c r="T42" s="51"/>
      <c r="U42" s="52"/>
      <c r="V42" s="51"/>
      <c r="W42" s="51"/>
      <c r="X42" s="55"/>
      <c r="Y42" s="51"/>
      <c r="Z42" s="51"/>
      <c r="AA42" s="41" t="str">
        <f t="shared" si="15"/>
        <v/>
      </c>
      <c r="AB42" s="51"/>
      <c r="AC42" s="51"/>
      <c r="AD42" s="51"/>
      <c r="AE42" s="41" t="str">
        <f t="shared" si="16"/>
        <v/>
      </c>
      <c r="AF42" s="40" t="str">
        <f>IF(Main[[#This Row],[Close Date]]&lt;&gt;"","Closed",IF(Main[[#This Row],[Day]]&lt;&gt;"","Open",""))</f>
        <v/>
      </c>
      <c r="AG42" s="53" t="str">
        <f t="shared" si="3"/>
        <v>Closed Within</v>
      </c>
      <c r="AH42" s="53">
        <f t="shared" si="17"/>
        <v>0</v>
      </c>
      <c r="AI42" s="53">
        <f t="shared" si="18"/>
        <v>0</v>
      </c>
      <c r="AJ42" s="54">
        <f t="shared" ca="1" si="4"/>
        <v>44409</v>
      </c>
      <c r="AK42" s="52"/>
      <c r="AL42" s="52"/>
      <c r="AM42" s="52"/>
      <c r="AN42" s="52"/>
      <c r="AO42" s="48"/>
      <c r="AP42" s="51"/>
    </row>
    <row r="43" spans="1:42" ht="33" customHeight="1" thickTop="1" thickBot="1" x14ac:dyDescent="0.3">
      <c r="A43" s="17">
        <v>36</v>
      </c>
      <c r="B43" s="55"/>
      <c r="C43" s="51"/>
      <c r="D43" s="51"/>
      <c r="E43" s="41" t="str">
        <f t="shared" si="10"/>
        <v/>
      </c>
      <c r="F43" s="43" t="str">
        <f>IFERROR(TEXT(DATE(Main[[#This Row],[Year]],Main[[#This Row],[Month]],Main[[#This Row],[Day]]),"MMM"),"")</f>
        <v/>
      </c>
      <c r="G43" s="45"/>
      <c r="H43" s="51"/>
      <c r="I43" s="51"/>
      <c r="J43" s="51"/>
      <c r="K43" s="51"/>
      <c r="L43" s="43" t="str">
        <f>IFERROR(VLOOKUP(Main[[#This Row],[Reporter Name
اسم المبلغ]],'English Names'!$B$2:$G$192,2,FALSE),"")</f>
        <v/>
      </c>
      <c r="M43" s="43" t="str">
        <f>IFERROR(VLOOKUP(Main[[#This Row],[Reporter Name
اسم المبلغ]],'English Names'!$B$2:$G$192,3,FALSE),"")</f>
        <v/>
      </c>
      <c r="N43" s="43" t="str">
        <f>IFERROR(VLOOKUP(Main[[#This Row],[Reporter Name
اسم المبلغ]],'English Names'!$B$2:$G$192,4,FALSE),"")</f>
        <v/>
      </c>
      <c r="O43" s="51"/>
      <c r="P43" s="51"/>
      <c r="Q43" s="52"/>
      <c r="R43" s="51"/>
      <c r="S43" s="51"/>
      <c r="T43" s="51"/>
      <c r="U43" s="52"/>
      <c r="V43" s="51"/>
      <c r="W43" s="51"/>
      <c r="X43" s="55"/>
      <c r="Y43" s="51"/>
      <c r="Z43" s="51"/>
      <c r="AA43" s="41" t="str">
        <f t="shared" si="15"/>
        <v/>
      </c>
      <c r="AB43" s="43"/>
      <c r="AC43" s="43"/>
      <c r="AD43" s="43"/>
      <c r="AE43" s="41" t="str">
        <f t="shared" si="16"/>
        <v/>
      </c>
      <c r="AF43" s="40" t="str">
        <f>IF(Main[[#This Row],[Close Date]]&lt;&gt;"","Closed",IF(Main[[#This Row],[Day]]&lt;&gt;"","Open",""))</f>
        <v/>
      </c>
      <c r="AG43" s="53" t="str">
        <f t="shared" si="3"/>
        <v>Closed Within</v>
      </c>
      <c r="AH43" s="53">
        <f t="shared" si="17"/>
        <v>0</v>
      </c>
      <c r="AI43" s="53">
        <f t="shared" si="18"/>
        <v>0</v>
      </c>
      <c r="AJ43" s="54">
        <f t="shared" ca="1" si="4"/>
        <v>44409</v>
      </c>
      <c r="AK43" s="52"/>
      <c r="AL43" s="52"/>
      <c r="AM43" s="52"/>
      <c r="AN43" s="52"/>
      <c r="AO43" s="48"/>
      <c r="AP43" s="50"/>
    </row>
    <row r="44" spans="1:42" ht="33" customHeight="1" thickTop="1" thickBot="1" x14ac:dyDescent="0.3">
      <c r="A44" s="17">
        <v>37</v>
      </c>
      <c r="B44" s="55"/>
      <c r="C44" s="51"/>
      <c r="D44" s="51"/>
      <c r="E44" s="41" t="str">
        <f t="shared" si="10"/>
        <v/>
      </c>
      <c r="F44" s="43" t="str">
        <f>IFERROR(TEXT(DATE(Main[[#This Row],[Year]],Main[[#This Row],[Month]],Main[[#This Row],[Day]]),"MMM"),"")</f>
        <v/>
      </c>
      <c r="G44" s="45"/>
      <c r="H44" s="51"/>
      <c r="I44" s="51"/>
      <c r="J44" s="51"/>
      <c r="K44" s="51"/>
      <c r="L44" s="43" t="str">
        <f>IFERROR(VLOOKUP(Main[[#This Row],[Reporter Name
اسم المبلغ]],'English Names'!$B$2:$G$192,2,FALSE),"")</f>
        <v/>
      </c>
      <c r="M44" s="43" t="str">
        <f>IFERROR(VLOOKUP(Main[[#This Row],[Reporter Name
اسم المبلغ]],'English Names'!$B$2:$G$192,3,FALSE),"")</f>
        <v/>
      </c>
      <c r="N44" s="43" t="str">
        <f>IFERROR(VLOOKUP(Main[[#This Row],[Reporter Name
اسم المبلغ]],'English Names'!$B$2:$G$192,4,FALSE),"")</f>
        <v/>
      </c>
      <c r="O44" s="51"/>
      <c r="P44" s="51"/>
      <c r="Q44" s="52"/>
      <c r="R44" s="51"/>
      <c r="S44" s="51"/>
      <c r="T44" s="51"/>
      <c r="U44" s="52"/>
      <c r="V44" s="51"/>
      <c r="W44" s="51"/>
      <c r="X44" s="51"/>
      <c r="Y44" s="51"/>
      <c r="Z44" s="51"/>
      <c r="AA44" s="41" t="str">
        <f t="shared" si="15"/>
        <v/>
      </c>
      <c r="AB44" s="51"/>
      <c r="AC44" s="51"/>
      <c r="AD44" s="51"/>
      <c r="AE44" s="41" t="str">
        <f t="shared" si="16"/>
        <v/>
      </c>
      <c r="AF44" s="40" t="str">
        <f>IF(Main[[#This Row],[Close Date]]&lt;&gt;"","Closed",IF(Main[[#This Row],[Day]]&lt;&gt;"","Open",""))</f>
        <v/>
      </c>
      <c r="AG44" s="53" t="str">
        <f t="shared" si="3"/>
        <v>Closed Within</v>
      </c>
      <c r="AH44" s="53">
        <f t="shared" si="17"/>
        <v>0</v>
      </c>
      <c r="AI44" s="53">
        <f t="shared" si="18"/>
        <v>0</v>
      </c>
      <c r="AJ44" s="54">
        <f t="shared" ca="1" si="4"/>
        <v>44409</v>
      </c>
      <c r="AK44" s="52"/>
      <c r="AL44" s="52"/>
      <c r="AM44" s="52"/>
      <c r="AN44" s="52"/>
      <c r="AO44" s="48"/>
      <c r="AP44" s="50"/>
    </row>
    <row r="45" spans="1:42" ht="33" customHeight="1" thickTop="1" thickBot="1" x14ac:dyDescent="0.3">
      <c r="A45" s="17">
        <v>38</v>
      </c>
      <c r="B45" s="55"/>
      <c r="C45" s="51"/>
      <c r="D45" s="51"/>
      <c r="E45" s="41" t="str">
        <f t="shared" si="10"/>
        <v/>
      </c>
      <c r="F45" s="43" t="str">
        <f>IFERROR(TEXT(DATE(Main[[#This Row],[Year]],Main[[#This Row],[Month]],Main[[#This Row],[Day]]),"MMM"),"")</f>
        <v/>
      </c>
      <c r="G45" s="45"/>
      <c r="H45" s="51"/>
      <c r="I45" s="51"/>
      <c r="J45" s="51"/>
      <c r="K45" s="51"/>
      <c r="L45" s="43" t="str">
        <f>IFERROR(VLOOKUP(Main[[#This Row],[Reporter Name
اسم المبلغ]],'English Names'!$B$2:$G$192,2,FALSE),"")</f>
        <v/>
      </c>
      <c r="M45" s="43" t="str">
        <f>IFERROR(VLOOKUP(Main[[#This Row],[Reporter Name
اسم المبلغ]],'English Names'!$B$2:$G$192,3,FALSE),"")</f>
        <v/>
      </c>
      <c r="N45" s="43" t="str">
        <f>IFERROR(VLOOKUP(Main[[#This Row],[Reporter Name
اسم المبلغ]],'English Names'!$B$2:$G$192,4,FALSE),"")</f>
        <v/>
      </c>
      <c r="O45" s="51"/>
      <c r="P45" s="51"/>
      <c r="Q45" s="52"/>
      <c r="R45" s="51"/>
      <c r="S45" s="51"/>
      <c r="T45" s="51"/>
      <c r="U45" s="52"/>
      <c r="V45" s="51"/>
      <c r="W45" s="51"/>
      <c r="X45" s="55"/>
      <c r="Y45" s="51"/>
      <c r="Z45" s="51"/>
      <c r="AA45" s="41" t="str">
        <f t="shared" si="15"/>
        <v/>
      </c>
      <c r="AB45" s="51"/>
      <c r="AC45" s="51"/>
      <c r="AD45" s="51"/>
      <c r="AE45" s="41" t="str">
        <f t="shared" si="16"/>
        <v/>
      </c>
      <c r="AF45" s="40" t="str">
        <f>IF(Main[[#This Row],[Close Date]]&lt;&gt;"","Closed",IF(Main[[#This Row],[Day]]&lt;&gt;"","Open",""))</f>
        <v/>
      </c>
      <c r="AG45" s="53" t="str">
        <f t="shared" si="3"/>
        <v>Closed Within</v>
      </c>
      <c r="AH45" s="53">
        <f t="shared" si="17"/>
        <v>0</v>
      </c>
      <c r="AI45" s="53">
        <f t="shared" si="18"/>
        <v>0</v>
      </c>
      <c r="AJ45" s="54">
        <f t="shared" ca="1" si="4"/>
        <v>44409</v>
      </c>
      <c r="AK45" s="52"/>
      <c r="AL45" s="52"/>
      <c r="AM45" s="52"/>
      <c r="AN45" s="52"/>
      <c r="AO45" s="48"/>
      <c r="AP45" s="50"/>
    </row>
    <row r="46" spans="1:42" ht="33" customHeight="1" thickTop="1" thickBot="1" x14ac:dyDescent="0.3">
      <c r="A46" s="17">
        <v>39</v>
      </c>
      <c r="B46" s="55"/>
      <c r="C46" s="51"/>
      <c r="D46" s="51"/>
      <c r="E46" s="41" t="str">
        <f t="shared" si="10"/>
        <v/>
      </c>
      <c r="F46" s="43" t="str">
        <f>IFERROR(TEXT(DATE(Main[[#This Row],[Year]],Main[[#This Row],[Month]],Main[[#This Row],[Day]]),"MMM"),"")</f>
        <v/>
      </c>
      <c r="G46" s="45"/>
      <c r="H46" s="51"/>
      <c r="I46" s="51"/>
      <c r="J46" s="51"/>
      <c r="K46" s="51"/>
      <c r="L46" s="43" t="str">
        <f>IFERROR(VLOOKUP(Main[[#This Row],[Reporter Name
اسم المبلغ]],'English Names'!$B$2:$G$192,2,FALSE),"")</f>
        <v/>
      </c>
      <c r="M46" s="43" t="str">
        <f>IFERROR(VLOOKUP(Main[[#This Row],[Reporter Name
اسم المبلغ]],'English Names'!$B$2:$G$192,3,FALSE),"")</f>
        <v/>
      </c>
      <c r="N46" s="43" t="str">
        <f>IFERROR(VLOOKUP(Main[[#This Row],[Reporter Name
اسم المبلغ]],'English Names'!$B$2:$G$192,4,FALSE),"")</f>
        <v/>
      </c>
      <c r="O46" s="51"/>
      <c r="P46" s="51"/>
      <c r="Q46" s="52"/>
      <c r="R46" s="51"/>
      <c r="S46" s="51"/>
      <c r="T46" s="51"/>
      <c r="U46" s="52"/>
      <c r="V46" s="51"/>
      <c r="W46" s="51"/>
      <c r="X46" s="55"/>
      <c r="Y46" s="51"/>
      <c r="Z46" s="51"/>
      <c r="AA46" s="41" t="str">
        <f t="shared" ref="AA46:AA62" si="19">IF(X46&lt;&gt;"",DATE(Z46,Y46,X46),"")</f>
        <v/>
      </c>
      <c r="AB46" s="51"/>
      <c r="AC46" s="51"/>
      <c r="AD46" s="51"/>
      <c r="AE46" s="41" t="str">
        <f t="shared" ref="AE46:AE62" si="20">IF(AB46&lt;&gt;"",DATE(AD46,AC46,AB46),"")</f>
        <v/>
      </c>
      <c r="AF46" s="40" t="str">
        <f>IF(Main[[#This Row],[Close Date]]&lt;&gt;"","Closed",IF(Main[[#This Row],[Day]]&lt;&gt;"","Open",""))</f>
        <v/>
      </c>
      <c r="AG46" s="53" t="str">
        <f t="shared" si="3"/>
        <v>Closed Within</v>
      </c>
      <c r="AH46" s="53">
        <f t="shared" si="17"/>
        <v>0</v>
      </c>
      <c r="AI46" s="53">
        <f t="shared" si="18"/>
        <v>0</v>
      </c>
      <c r="AJ46" s="54">
        <f t="shared" ca="1" si="4"/>
        <v>44409</v>
      </c>
      <c r="AK46" s="52"/>
      <c r="AL46" s="52"/>
      <c r="AM46" s="52"/>
      <c r="AN46" s="52"/>
      <c r="AO46" s="48"/>
      <c r="AP46" s="50"/>
    </row>
    <row r="47" spans="1:42" ht="33" customHeight="1" thickTop="1" thickBot="1" x14ac:dyDescent="0.3">
      <c r="A47" s="17">
        <v>40</v>
      </c>
      <c r="B47" s="55"/>
      <c r="C47" s="51"/>
      <c r="D47" s="51"/>
      <c r="E47" s="41" t="str">
        <f t="shared" si="10"/>
        <v/>
      </c>
      <c r="F47" s="43" t="str">
        <f>IFERROR(TEXT(DATE(Main[[#This Row],[Year]],Main[[#This Row],[Month]],Main[[#This Row],[Day]]),"MMM"),"")</f>
        <v/>
      </c>
      <c r="G47" s="56"/>
      <c r="H47" s="51"/>
      <c r="I47" s="51"/>
      <c r="J47" s="51"/>
      <c r="K47" s="51"/>
      <c r="L47" s="43" t="str">
        <f>IFERROR(VLOOKUP(Main[[#This Row],[Reporter Name
اسم المبلغ]],'English Names'!$B$2:$G$192,2,FALSE),"")</f>
        <v/>
      </c>
      <c r="M47" s="43" t="str">
        <f>IFERROR(VLOOKUP(Main[[#This Row],[Reporter Name
اسم المبلغ]],'English Names'!$B$2:$G$192,3,FALSE),"")</f>
        <v/>
      </c>
      <c r="N47" s="43" t="str">
        <f>IFERROR(VLOOKUP(Main[[#This Row],[Reporter Name
اسم المبلغ]],'English Names'!$B$2:$G$192,4,FALSE),"")</f>
        <v/>
      </c>
      <c r="O47" s="51"/>
      <c r="P47" s="51"/>
      <c r="Q47" s="52"/>
      <c r="R47" s="51"/>
      <c r="S47" s="51"/>
      <c r="T47" s="51"/>
      <c r="U47" s="52"/>
      <c r="V47" s="51"/>
      <c r="W47" s="51"/>
      <c r="X47" s="55"/>
      <c r="Y47" s="51"/>
      <c r="Z47" s="51"/>
      <c r="AA47" s="41" t="str">
        <f t="shared" si="19"/>
        <v/>
      </c>
      <c r="AB47" s="51"/>
      <c r="AC47" s="51"/>
      <c r="AD47" s="51"/>
      <c r="AE47" s="41" t="str">
        <f t="shared" si="20"/>
        <v/>
      </c>
      <c r="AF47" s="40" t="str">
        <f>IF(Main[[#This Row],[Close Date]]&lt;&gt;"","Closed",IF(Main[[#This Row],[Day]]&lt;&gt;"","Open",""))</f>
        <v/>
      </c>
      <c r="AG47" s="53" t="str">
        <f t="shared" si="3"/>
        <v>Closed Within</v>
      </c>
      <c r="AH47" s="53">
        <f t="shared" si="17"/>
        <v>0</v>
      </c>
      <c r="AI47" s="53">
        <f t="shared" si="18"/>
        <v>0</v>
      </c>
      <c r="AJ47" s="54">
        <f t="shared" ca="1" si="4"/>
        <v>44409</v>
      </c>
      <c r="AK47" s="52"/>
      <c r="AL47" s="52"/>
      <c r="AM47" s="52"/>
      <c r="AN47" s="52"/>
      <c r="AO47" s="48"/>
      <c r="AP47" s="50"/>
    </row>
    <row r="48" spans="1:42" ht="33" customHeight="1" thickTop="1" thickBot="1" x14ac:dyDescent="0.3">
      <c r="A48" s="17">
        <v>41</v>
      </c>
      <c r="B48" s="55"/>
      <c r="C48" s="51"/>
      <c r="D48" s="51"/>
      <c r="E48" s="41" t="str">
        <f t="shared" si="10"/>
        <v/>
      </c>
      <c r="F48" s="43" t="str">
        <f>IFERROR(TEXT(DATE(Main[[#This Row],[Year]],Main[[#This Row],[Month]],Main[[#This Row],[Day]]),"MMM"),"")</f>
        <v/>
      </c>
      <c r="G48" s="56"/>
      <c r="H48" s="51"/>
      <c r="I48" s="51"/>
      <c r="J48" s="51"/>
      <c r="K48" s="51"/>
      <c r="L48" s="43" t="str">
        <f>IFERROR(VLOOKUP(Main[[#This Row],[Reporter Name
اسم المبلغ]],'English Names'!$B$2:$G$192,2,FALSE),"")</f>
        <v/>
      </c>
      <c r="M48" s="43" t="str">
        <f>IFERROR(VLOOKUP(Main[[#This Row],[Reporter Name
اسم المبلغ]],'English Names'!$B$2:$G$192,3,FALSE),"")</f>
        <v/>
      </c>
      <c r="N48" s="43" t="str">
        <f>IFERROR(VLOOKUP(Main[[#This Row],[Reporter Name
اسم المبلغ]],'English Names'!$B$2:$G$192,4,FALSE),"")</f>
        <v/>
      </c>
      <c r="O48" s="51"/>
      <c r="P48" s="51"/>
      <c r="Q48" s="52"/>
      <c r="R48" s="51"/>
      <c r="S48" s="51"/>
      <c r="T48" s="51"/>
      <c r="U48" s="52"/>
      <c r="V48" s="51"/>
      <c r="W48" s="51"/>
      <c r="X48" s="55"/>
      <c r="Y48" s="51"/>
      <c r="Z48" s="51"/>
      <c r="AA48" s="41" t="str">
        <f t="shared" si="19"/>
        <v/>
      </c>
      <c r="AB48" s="51"/>
      <c r="AC48" s="51"/>
      <c r="AD48" s="51"/>
      <c r="AE48" s="41" t="str">
        <f t="shared" si="20"/>
        <v/>
      </c>
      <c r="AF48" s="40" t="str">
        <f>IF(Main[[#This Row],[Close Date]]&lt;&gt;"","Closed",IF(Main[[#This Row],[Day]]&lt;&gt;"","Open",""))</f>
        <v/>
      </c>
      <c r="AG48" s="53" t="str">
        <f t="shared" si="3"/>
        <v>Closed Within</v>
      </c>
      <c r="AH48" s="53">
        <f t="shared" si="17"/>
        <v>0</v>
      </c>
      <c r="AI48" s="53">
        <f t="shared" si="18"/>
        <v>0</v>
      </c>
      <c r="AJ48" s="54">
        <f t="shared" ca="1" si="4"/>
        <v>44409</v>
      </c>
      <c r="AK48" s="52"/>
      <c r="AL48" s="52"/>
      <c r="AM48" s="52"/>
      <c r="AN48" s="52"/>
      <c r="AO48" s="48"/>
      <c r="AP48" s="50"/>
    </row>
    <row r="49" spans="1:42" ht="33" customHeight="1" thickTop="1" thickBot="1" x14ac:dyDescent="0.3">
      <c r="A49" s="17">
        <v>42</v>
      </c>
      <c r="B49" s="55"/>
      <c r="C49" s="51"/>
      <c r="D49" s="51"/>
      <c r="E49" s="41" t="str">
        <f t="shared" si="10"/>
        <v/>
      </c>
      <c r="F49" s="43" t="str">
        <f>IFERROR(TEXT(DATE(Main[[#This Row],[Year]],Main[[#This Row],[Month]],Main[[#This Row],[Day]]),"MMM"),"")</f>
        <v/>
      </c>
      <c r="G49" s="56"/>
      <c r="H49" s="51"/>
      <c r="I49" s="51"/>
      <c r="J49" s="51"/>
      <c r="K49" s="51"/>
      <c r="L49" s="43" t="str">
        <f>IFERROR(VLOOKUP(Main[[#This Row],[Reporter Name
اسم المبلغ]],'English Names'!$B$2:$G$192,2,FALSE),"")</f>
        <v/>
      </c>
      <c r="M49" s="43" t="str">
        <f>IFERROR(VLOOKUP(Main[[#This Row],[Reporter Name
اسم المبلغ]],'English Names'!$B$2:$G$192,3,FALSE),"")</f>
        <v/>
      </c>
      <c r="N49" s="43" t="str">
        <f>IFERROR(VLOOKUP(Main[[#This Row],[Reporter Name
اسم المبلغ]],'English Names'!$B$2:$G$192,4,FALSE),"")</f>
        <v/>
      </c>
      <c r="O49" s="51"/>
      <c r="P49" s="51"/>
      <c r="Q49" s="52"/>
      <c r="R49" s="51"/>
      <c r="S49" s="51"/>
      <c r="T49" s="51"/>
      <c r="U49" s="52"/>
      <c r="V49" s="51"/>
      <c r="W49" s="51"/>
      <c r="X49" s="55"/>
      <c r="Y49" s="51"/>
      <c r="Z49" s="51"/>
      <c r="AA49" s="41" t="str">
        <f t="shared" si="19"/>
        <v/>
      </c>
      <c r="AB49" s="51"/>
      <c r="AC49" s="51"/>
      <c r="AD49" s="51"/>
      <c r="AE49" s="41" t="str">
        <f t="shared" si="20"/>
        <v/>
      </c>
      <c r="AF49" s="40" t="str">
        <f>IF(Main[[#This Row],[Close Date]]&lt;&gt;"","Closed",IF(Main[[#This Row],[Day]]&lt;&gt;"","Open",""))</f>
        <v/>
      </c>
      <c r="AG49" s="53" t="str">
        <f t="shared" si="3"/>
        <v>Closed Within</v>
      </c>
      <c r="AH49" s="53">
        <f t="shared" si="17"/>
        <v>0</v>
      </c>
      <c r="AI49" s="53">
        <f t="shared" si="18"/>
        <v>0</v>
      </c>
      <c r="AJ49" s="54">
        <f t="shared" ca="1" si="4"/>
        <v>44409</v>
      </c>
      <c r="AK49" s="52"/>
      <c r="AL49" s="52"/>
      <c r="AM49" s="52"/>
      <c r="AN49" s="52"/>
      <c r="AO49" s="48"/>
      <c r="AP49" s="50"/>
    </row>
    <row r="50" spans="1:42" ht="33" customHeight="1" thickTop="1" thickBot="1" x14ac:dyDescent="0.3">
      <c r="A50" s="17">
        <v>43</v>
      </c>
      <c r="B50" s="55"/>
      <c r="C50" s="51"/>
      <c r="D50" s="51"/>
      <c r="E50" s="41" t="str">
        <f t="shared" si="10"/>
        <v/>
      </c>
      <c r="F50" s="43" t="str">
        <f>IFERROR(TEXT(DATE(Main[[#This Row],[Year]],Main[[#This Row],[Month]],Main[[#This Row],[Day]]),"MMM"),"")</f>
        <v/>
      </c>
      <c r="G50" s="56"/>
      <c r="H50" s="51"/>
      <c r="I50" s="51"/>
      <c r="J50" s="51"/>
      <c r="K50" s="51"/>
      <c r="L50" s="43" t="str">
        <f>IFERROR(VLOOKUP(Main[[#This Row],[Reporter Name
اسم المبلغ]],'English Names'!$B$2:$G$192,2,FALSE),"")</f>
        <v/>
      </c>
      <c r="M50" s="43" t="str">
        <f>IFERROR(VLOOKUP(Main[[#This Row],[Reporter Name
اسم المبلغ]],'English Names'!$B$2:$G$192,3,FALSE),"")</f>
        <v/>
      </c>
      <c r="N50" s="43" t="str">
        <f>IFERROR(VLOOKUP(Main[[#This Row],[Reporter Name
اسم المبلغ]],'English Names'!$B$2:$G$192,4,FALSE),"")</f>
        <v/>
      </c>
      <c r="O50" s="51"/>
      <c r="P50" s="51"/>
      <c r="Q50" s="52"/>
      <c r="R50" s="51"/>
      <c r="S50" s="51"/>
      <c r="T50" s="51"/>
      <c r="U50" s="52"/>
      <c r="V50" s="51"/>
      <c r="W50" s="51"/>
      <c r="X50" s="55"/>
      <c r="Y50" s="51"/>
      <c r="Z50" s="51"/>
      <c r="AA50" s="41" t="str">
        <f t="shared" si="19"/>
        <v/>
      </c>
      <c r="AB50" s="51"/>
      <c r="AC50" s="51"/>
      <c r="AD50" s="51"/>
      <c r="AE50" s="41" t="str">
        <f t="shared" si="20"/>
        <v/>
      </c>
      <c r="AF50" s="40" t="str">
        <f>IF(Main[[#This Row],[Close Date]]&lt;&gt;"","Closed",IF(Main[[#This Row],[Day]]&lt;&gt;"","Open",""))</f>
        <v/>
      </c>
      <c r="AG50" s="53" t="str">
        <f t="shared" si="3"/>
        <v>Closed Within</v>
      </c>
      <c r="AH50" s="53">
        <f t="shared" si="17"/>
        <v>0</v>
      </c>
      <c r="AI50" s="53">
        <f t="shared" si="18"/>
        <v>0</v>
      </c>
      <c r="AJ50" s="54">
        <f t="shared" ca="1" si="4"/>
        <v>44409</v>
      </c>
      <c r="AK50" s="52"/>
      <c r="AL50" s="52"/>
      <c r="AM50" s="52"/>
      <c r="AN50" s="52"/>
      <c r="AO50" s="48"/>
      <c r="AP50" s="50"/>
    </row>
    <row r="51" spans="1:42" ht="33" customHeight="1" thickTop="1" thickBot="1" x14ac:dyDescent="0.3">
      <c r="A51" s="17">
        <v>44</v>
      </c>
      <c r="B51" s="55"/>
      <c r="C51" s="51"/>
      <c r="D51" s="51"/>
      <c r="E51" s="41" t="str">
        <f t="shared" si="10"/>
        <v/>
      </c>
      <c r="F51" s="43" t="str">
        <f>IFERROR(TEXT(DATE(Main[[#This Row],[Year]],Main[[#This Row],[Month]],Main[[#This Row],[Day]]),"MMM"),"")</f>
        <v/>
      </c>
      <c r="G51" s="56"/>
      <c r="H51" s="51"/>
      <c r="I51" s="51"/>
      <c r="J51" s="51"/>
      <c r="K51" s="51"/>
      <c r="L51" s="43" t="str">
        <f>IFERROR(VLOOKUP(Main[[#This Row],[Reporter Name
اسم المبلغ]],'English Names'!$B$2:$G$192,2,FALSE),"")</f>
        <v/>
      </c>
      <c r="M51" s="43" t="str">
        <f>IFERROR(VLOOKUP(Main[[#This Row],[Reporter Name
اسم المبلغ]],'English Names'!$B$2:$G$192,3,FALSE),"")</f>
        <v/>
      </c>
      <c r="N51" s="43" t="str">
        <f>IFERROR(VLOOKUP(Main[[#This Row],[Reporter Name
اسم المبلغ]],'English Names'!$B$2:$G$192,4,FALSE),"")</f>
        <v/>
      </c>
      <c r="O51" s="51"/>
      <c r="P51" s="51"/>
      <c r="Q51" s="52"/>
      <c r="R51" s="51"/>
      <c r="S51" s="51"/>
      <c r="T51" s="51"/>
      <c r="U51" s="52"/>
      <c r="V51" s="51"/>
      <c r="W51" s="51"/>
      <c r="X51" s="55"/>
      <c r="Y51" s="51"/>
      <c r="Z51" s="51"/>
      <c r="AA51" s="41" t="str">
        <f t="shared" si="19"/>
        <v/>
      </c>
      <c r="AB51" s="51"/>
      <c r="AC51" s="51"/>
      <c r="AD51" s="51"/>
      <c r="AE51" s="41" t="str">
        <f t="shared" si="20"/>
        <v/>
      </c>
      <c r="AF51" s="40" t="str">
        <f>IF(Main[[#This Row],[Close Date]]&lt;&gt;"","Closed",IF(Main[[#This Row],[Day]]&lt;&gt;"","Open",""))</f>
        <v/>
      </c>
      <c r="AG51" s="53" t="str">
        <f t="shared" si="3"/>
        <v>Closed Within</v>
      </c>
      <c r="AH51" s="53">
        <f t="shared" si="17"/>
        <v>0</v>
      </c>
      <c r="AI51" s="53">
        <f t="shared" si="18"/>
        <v>0</v>
      </c>
      <c r="AJ51" s="54">
        <f t="shared" ca="1" si="4"/>
        <v>44409</v>
      </c>
      <c r="AK51" s="52"/>
      <c r="AL51" s="52"/>
      <c r="AM51" s="52"/>
      <c r="AN51" s="52"/>
      <c r="AO51" s="51"/>
      <c r="AP51" s="50"/>
    </row>
    <row r="52" spans="1:42" ht="33" customHeight="1" thickTop="1" thickBot="1" x14ac:dyDescent="0.3">
      <c r="A52" s="17">
        <v>45</v>
      </c>
      <c r="B52" s="55"/>
      <c r="C52" s="51"/>
      <c r="D52" s="51"/>
      <c r="E52" s="41" t="str">
        <f t="shared" si="10"/>
        <v/>
      </c>
      <c r="F52" s="43" t="str">
        <f>IFERROR(TEXT(DATE(Main[[#This Row],[Year]],Main[[#This Row],[Month]],Main[[#This Row],[Day]]),"MMM"),"")</f>
        <v/>
      </c>
      <c r="G52" s="56"/>
      <c r="H52" s="51"/>
      <c r="I52" s="51"/>
      <c r="J52" s="51"/>
      <c r="K52" s="51"/>
      <c r="L52" s="43" t="str">
        <f>IFERROR(VLOOKUP(Main[[#This Row],[Reporter Name
اسم المبلغ]],'English Names'!$B$2:$G$192,2,FALSE),"")</f>
        <v/>
      </c>
      <c r="M52" s="43" t="str">
        <f>IFERROR(VLOOKUP(Main[[#This Row],[Reporter Name
اسم المبلغ]],'English Names'!$B$2:$G$192,3,FALSE),"")</f>
        <v/>
      </c>
      <c r="N52" s="43" t="str">
        <f>IFERROR(VLOOKUP(Main[[#This Row],[Reporter Name
اسم المبلغ]],'English Names'!$B$2:$G$192,4,FALSE),"")</f>
        <v/>
      </c>
      <c r="O52" s="51"/>
      <c r="P52" s="51"/>
      <c r="Q52" s="52"/>
      <c r="R52" s="51"/>
      <c r="S52" s="51"/>
      <c r="T52" s="51"/>
      <c r="U52" s="52"/>
      <c r="V52" s="51"/>
      <c r="W52" s="51"/>
      <c r="X52" s="55"/>
      <c r="Y52" s="51"/>
      <c r="Z52" s="51"/>
      <c r="AA52" s="41" t="str">
        <f t="shared" si="19"/>
        <v/>
      </c>
      <c r="AB52" s="51"/>
      <c r="AC52" s="51"/>
      <c r="AD52" s="51"/>
      <c r="AE52" s="41" t="str">
        <f t="shared" si="20"/>
        <v/>
      </c>
      <c r="AF52" s="40" t="str">
        <f>IF(Main[[#This Row],[Close Date]]&lt;&gt;"","Closed",IF(Main[[#This Row],[Day]]&lt;&gt;"","Open",""))</f>
        <v/>
      </c>
      <c r="AG52" s="53" t="str">
        <f t="shared" si="3"/>
        <v>Closed Within</v>
      </c>
      <c r="AH52" s="53">
        <f t="shared" si="17"/>
        <v>0</v>
      </c>
      <c r="AI52" s="53">
        <f t="shared" si="18"/>
        <v>0</v>
      </c>
      <c r="AJ52" s="54">
        <f t="shared" ca="1" si="4"/>
        <v>44409</v>
      </c>
      <c r="AK52" s="52"/>
      <c r="AL52" s="52"/>
      <c r="AM52" s="52"/>
      <c r="AN52" s="52"/>
      <c r="AO52" s="48"/>
      <c r="AP52" s="50"/>
    </row>
    <row r="53" spans="1:42" ht="33" customHeight="1" thickTop="1" thickBot="1" x14ac:dyDescent="0.3">
      <c r="A53" s="17">
        <v>46</v>
      </c>
      <c r="B53" s="55"/>
      <c r="C53" s="51"/>
      <c r="D53" s="51"/>
      <c r="E53" s="41" t="str">
        <f t="shared" si="10"/>
        <v/>
      </c>
      <c r="F53" s="43" t="str">
        <f>IFERROR(TEXT(DATE(Main[[#This Row],[Year]],Main[[#This Row],[Month]],Main[[#This Row],[Day]]),"MMM"),"")</f>
        <v/>
      </c>
      <c r="G53" s="56"/>
      <c r="H53" s="51"/>
      <c r="I53" s="51"/>
      <c r="J53" s="51"/>
      <c r="K53" s="51"/>
      <c r="L53" s="43" t="str">
        <f>IFERROR(VLOOKUP(Main[[#This Row],[Reporter Name
اسم المبلغ]],'English Names'!$B$2:$G$192,2,FALSE),"")</f>
        <v/>
      </c>
      <c r="M53" s="43" t="str">
        <f>IFERROR(VLOOKUP(Main[[#This Row],[Reporter Name
اسم المبلغ]],'English Names'!$B$2:$G$192,3,FALSE),"")</f>
        <v/>
      </c>
      <c r="N53" s="43" t="str">
        <f>IFERROR(VLOOKUP(Main[[#This Row],[Reporter Name
اسم المبلغ]],'English Names'!$B$2:$G$192,4,FALSE),"")</f>
        <v/>
      </c>
      <c r="O53" s="51"/>
      <c r="P53" s="51"/>
      <c r="Q53" s="52"/>
      <c r="R53" s="51"/>
      <c r="S53" s="51"/>
      <c r="T53" s="51"/>
      <c r="U53" s="52"/>
      <c r="V53" s="51"/>
      <c r="W53" s="51"/>
      <c r="X53" s="55"/>
      <c r="Y53" s="51"/>
      <c r="Z53" s="51"/>
      <c r="AA53" s="41" t="str">
        <f t="shared" si="19"/>
        <v/>
      </c>
      <c r="AB53" s="51"/>
      <c r="AC53" s="51"/>
      <c r="AD53" s="51"/>
      <c r="AE53" s="41" t="str">
        <f t="shared" si="20"/>
        <v/>
      </c>
      <c r="AF53" s="40" t="str">
        <f>IF(Main[[#This Row],[Close Date]]&lt;&gt;"","Closed",IF(Main[[#This Row],[Day]]&lt;&gt;"","Open",""))</f>
        <v/>
      </c>
      <c r="AG53" s="53" t="str">
        <f t="shared" si="3"/>
        <v>Closed Within</v>
      </c>
      <c r="AH53" s="53">
        <f t="shared" si="17"/>
        <v>0</v>
      </c>
      <c r="AI53" s="53">
        <f t="shared" si="18"/>
        <v>0</v>
      </c>
      <c r="AJ53" s="54">
        <f t="shared" ca="1" si="4"/>
        <v>44409</v>
      </c>
      <c r="AK53" s="52"/>
      <c r="AL53" s="52"/>
      <c r="AM53" s="52"/>
      <c r="AN53" s="52"/>
      <c r="AO53" s="48"/>
      <c r="AP53" s="50"/>
    </row>
    <row r="54" spans="1:42" ht="33" customHeight="1" thickTop="1" thickBot="1" x14ac:dyDescent="0.3">
      <c r="A54" s="17">
        <v>47</v>
      </c>
      <c r="B54" s="55"/>
      <c r="C54" s="51"/>
      <c r="D54" s="51"/>
      <c r="E54" s="41" t="str">
        <f t="shared" si="10"/>
        <v/>
      </c>
      <c r="F54" s="43" t="str">
        <f>IFERROR(TEXT(DATE(Main[[#This Row],[Year]],Main[[#This Row],[Month]],Main[[#This Row],[Day]]),"MMM"),"")</f>
        <v/>
      </c>
      <c r="G54" s="56"/>
      <c r="H54" s="51"/>
      <c r="I54" s="51"/>
      <c r="J54" s="51"/>
      <c r="K54" s="51"/>
      <c r="L54" s="43" t="str">
        <f>IFERROR(VLOOKUP(Main[[#This Row],[Reporter Name
اسم المبلغ]],'English Names'!$B$2:$G$192,2,FALSE),"")</f>
        <v/>
      </c>
      <c r="M54" s="43" t="str">
        <f>IFERROR(VLOOKUP(Main[[#This Row],[Reporter Name
اسم المبلغ]],'English Names'!$B$2:$G$192,3,FALSE),"")</f>
        <v/>
      </c>
      <c r="N54" s="43" t="str">
        <f>IFERROR(VLOOKUP(Main[[#This Row],[Reporter Name
اسم المبلغ]],'English Names'!$B$2:$G$192,4,FALSE),"")</f>
        <v/>
      </c>
      <c r="O54" s="51"/>
      <c r="P54" s="51"/>
      <c r="Q54" s="52"/>
      <c r="R54" s="51"/>
      <c r="S54" s="51"/>
      <c r="T54" s="51"/>
      <c r="U54" s="52"/>
      <c r="V54" s="51"/>
      <c r="W54" s="51"/>
      <c r="X54" s="55"/>
      <c r="Y54" s="51"/>
      <c r="Z54" s="51"/>
      <c r="AA54" s="41" t="str">
        <f t="shared" si="19"/>
        <v/>
      </c>
      <c r="AB54" s="51"/>
      <c r="AC54" s="51"/>
      <c r="AD54" s="51"/>
      <c r="AE54" s="41" t="str">
        <f t="shared" si="20"/>
        <v/>
      </c>
      <c r="AF54" s="40" t="str">
        <f>IF(Main[[#This Row],[Close Date]]&lt;&gt;"","Closed",IF(Main[[#This Row],[Day]]&lt;&gt;"","Open",""))</f>
        <v/>
      </c>
      <c r="AG54" s="53" t="str">
        <f t="shared" si="3"/>
        <v>Closed Within</v>
      </c>
      <c r="AH54" s="53">
        <f t="shared" si="17"/>
        <v>0</v>
      </c>
      <c r="AI54" s="53">
        <f t="shared" si="18"/>
        <v>0</v>
      </c>
      <c r="AJ54" s="54">
        <f t="shared" ca="1" si="4"/>
        <v>44409</v>
      </c>
      <c r="AK54" s="52"/>
      <c r="AL54" s="52"/>
      <c r="AM54" s="52"/>
      <c r="AN54" s="52"/>
      <c r="AO54" s="48"/>
      <c r="AP54" s="50"/>
    </row>
    <row r="55" spans="1:42" ht="33" customHeight="1" thickTop="1" thickBot="1" x14ac:dyDescent="0.3">
      <c r="A55" s="17">
        <v>48</v>
      </c>
      <c r="B55" s="55"/>
      <c r="C55" s="51"/>
      <c r="D55" s="51"/>
      <c r="E55" s="41" t="str">
        <f t="shared" si="10"/>
        <v/>
      </c>
      <c r="F55" s="43" t="str">
        <f>IFERROR(TEXT(DATE(Main[[#This Row],[Year]],Main[[#This Row],[Month]],Main[[#This Row],[Day]]),"MMM"),"")</f>
        <v/>
      </c>
      <c r="G55" s="56"/>
      <c r="H55" s="51"/>
      <c r="I55" s="51"/>
      <c r="J55" s="51"/>
      <c r="K55" s="51"/>
      <c r="L55" s="43" t="str">
        <f>IFERROR(VLOOKUP(Main[[#This Row],[Reporter Name
اسم المبلغ]],'English Names'!$B$2:$G$192,2,FALSE),"")</f>
        <v/>
      </c>
      <c r="M55" s="43" t="str">
        <f>IFERROR(VLOOKUP(Main[[#This Row],[Reporter Name
اسم المبلغ]],'English Names'!$B$2:$G$192,3,FALSE),"")</f>
        <v/>
      </c>
      <c r="N55" s="43" t="str">
        <f>IFERROR(VLOOKUP(Main[[#This Row],[Reporter Name
اسم المبلغ]],'English Names'!$B$2:$G$192,4,FALSE),"")</f>
        <v/>
      </c>
      <c r="O55" s="51"/>
      <c r="P55" s="51"/>
      <c r="Q55" s="52"/>
      <c r="R55" s="51"/>
      <c r="S55" s="51"/>
      <c r="T55" s="51"/>
      <c r="U55" s="52"/>
      <c r="V55" s="51"/>
      <c r="W55" s="51"/>
      <c r="X55" s="51"/>
      <c r="Y55" s="51"/>
      <c r="Z55" s="51"/>
      <c r="AA55" s="41" t="str">
        <f t="shared" si="19"/>
        <v/>
      </c>
      <c r="AB55" s="51"/>
      <c r="AC55" s="51"/>
      <c r="AD55" s="51"/>
      <c r="AE55" s="41" t="str">
        <f t="shared" si="20"/>
        <v/>
      </c>
      <c r="AF55" s="40" t="str">
        <f>IF(Main[[#This Row],[Close Date]]&lt;&gt;"","Closed",IF(Main[[#This Row],[Day]]&lt;&gt;"","Open",""))</f>
        <v/>
      </c>
      <c r="AG55" s="53" t="str">
        <f t="shared" si="3"/>
        <v>Closed Within</v>
      </c>
      <c r="AH55" s="53">
        <f t="shared" si="17"/>
        <v>0</v>
      </c>
      <c r="AI55" s="53">
        <f t="shared" si="18"/>
        <v>0</v>
      </c>
      <c r="AJ55" s="54">
        <f t="shared" ca="1" si="4"/>
        <v>44409</v>
      </c>
      <c r="AK55" s="52"/>
      <c r="AL55" s="52"/>
      <c r="AM55" s="52"/>
      <c r="AN55" s="52"/>
      <c r="AO55" s="48"/>
      <c r="AP55" s="50"/>
    </row>
    <row r="56" spans="1:42" ht="33" customHeight="1" thickTop="1" thickBot="1" x14ac:dyDescent="0.3">
      <c r="A56" s="17">
        <v>49</v>
      </c>
      <c r="B56" s="55"/>
      <c r="C56" s="51"/>
      <c r="D56" s="51"/>
      <c r="E56" s="41" t="str">
        <f t="shared" si="10"/>
        <v/>
      </c>
      <c r="F56" s="43" t="str">
        <f>IFERROR(TEXT(DATE(Main[[#This Row],[Year]],Main[[#This Row],[Month]],Main[[#This Row],[Day]]),"MMM"),"")</f>
        <v/>
      </c>
      <c r="G56" s="56"/>
      <c r="H56" s="51"/>
      <c r="I56" s="51"/>
      <c r="J56" s="51"/>
      <c r="K56" s="51"/>
      <c r="L56" s="43" t="str">
        <f>IFERROR(VLOOKUP(Main[[#This Row],[Reporter Name
اسم المبلغ]],'English Names'!$B$2:$G$192,2,FALSE),"")</f>
        <v/>
      </c>
      <c r="M56" s="43" t="str">
        <f>IFERROR(VLOOKUP(Main[[#This Row],[Reporter Name
اسم المبلغ]],'English Names'!$B$2:$G$192,3,FALSE),"")</f>
        <v/>
      </c>
      <c r="N56" s="43" t="str">
        <f>IFERROR(VLOOKUP(Main[[#This Row],[Reporter Name
اسم المبلغ]],'English Names'!$B$2:$G$192,4,FALSE),"")</f>
        <v/>
      </c>
      <c r="O56" s="51"/>
      <c r="P56" s="51"/>
      <c r="Q56" s="52"/>
      <c r="R56" s="51"/>
      <c r="S56" s="51"/>
      <c r="T56" s="51"/>
      <c r="U56" s="52"/>
      <c r="V56" s="51"/>
      <c r="W56" s="51"/>
      <c r="X56" s="51"/>
      <c r="Y56" s="51"/>
      <c r="Z56" s="51"/>
      <c r="AA56" s="41" t="str">
        <f t="shared" si="19"/>
        <v/>
      </c>
      <c r="AB56" s="51"/>
      <c r="AC56" s="51"/>
      <c r="AD56" s="51"/>
      <c r="AE56" s="41" t="str">
        <f t="shared" si="20"/>
        <v/>
      </c>
      <c r="AF56" s="40" t="str">
        <f>IF(Main[[#This Row],[Close Date]]&lt;&gt;"","Closed",IF(Main[[#This Row],[Day]]&lt;&gt;"","Open",""))</f>
        <v/>
      </c>
      <c r="AG56" s="53" t="str">
        <f t="shared" si="3"/>
        <v>Closed Within</v>
      </c>
      <c r="AH56" s="53">
        <f t="shared" si="17"/>
        <v>0</v>
      </c>
      <c r="AI56" s="53">
        <f t="shared" si="18"/>
        <v>0</v>
      </c>
      <c r="AJ56" s="54">
        <f t="shared" ca="1" si="4"/>
        <v>44409</v>
      </c>
      <c r="AK56" s="52"/>
      <c r="AL56" s="52"/>
      <c r="AM56" s="52"/>
      <c r="AN56" s="52"/>
      <c r="AO56" s="48"/>
      <c r="AP56" s="50"/>
    </row>
    <row r="57" spans="1:42" ht="33" customHeight="1" thickTop="1" thickBot="1" x14ac:dyDescent="0.3">
      <c r="A57" s="17">
        <v>50</v>
      </c>
      <c r="B57" s="55"/>
      <c r="C57" s="51"/>
      <c r="D57" s="51"/>
      <c r="E57" s="41" t="str">
        <f t="shared" si="10"/>
        <v/>
      </c>
      <c r="F57" s="43" t="str">
        <f>IFERROR(TEXT(DATE(Main[[#This Row],[Year]],Main[[#This Row],[Month]],Main[[#This Row],[Day]]),"MMM"),"")</f>
        <v/>
      </c>
      <c r="G57" s="56"/>
      <c r="H57" s="51"/>
      <c r="I57" s="51"/>
      <c r="J57" s="51"/>
      <c r="K57" s="51"/>
      <c r="L57" s="43" t="str">
        <f>IFERROR(VLOOKUP(Main[[#This Row],[Reporter Name
اسم المبلغ]],'English Names'!$B$2:$G$192,2,FALSE),"")</f>
        <v/>
      </c>
      <c r="M57" s="43" t="str">
        <f>IFERROR(VLOOKUP(Main[[#This Row],[Reporter Name
اسم المبلغ]],'English Names'!$B$2:$G$192,3,FALSE),"")</f>
        <v/>
      </c>
      <c r="N57" s="43" t="str">
        <f>IFERROR(VLOOKUP(Main[[#This Row],[Reporter Name
اسم المبلغ]],'English Names'!$B$2:$G$192,4,FALSE),"")</f>
        <v/>
      </c>
      <c r="O57" s="51"/>
      <c r="P57" s="51"/>
      <c r="Q57" s="52"/>
      <c r="R57" s="51"/>
      <c r="S57" s="51"/>
      <c r="T57" s="51"/>
      <c r="U57" s="52"/>
      <c r="V57" s="51"/>
      <c r="W57" s="51"/>
      <c r="X57" s="51"/>
      <c r="Y57" s="51"/>
      <c r="Z57" s="51"/>
      <c r="AA57" s="41" t="str">
        <f t="shared" si="19"/>
        <v/>
      </c>
      <c r="AB57" s="51"/>
      <c r="AC57" s="51"/>
      <c r="AD57" s="51"/>
      <c r="AE57" s="41" t="str">
        <f t="shared" si="20"/>
        <v/>
      </c>
      <c r="AF57" s="40" t="str">
        <f>IF(Main[[#This Row],[Close Date]]&lt;&gt;"","Closed",IF(Main[[#This Row],[Day]]&lt;&gt;"","Open",""))</f>
        <v/>
      </c>
      <c r="AG57" s="53" t="str">
        <f t="shared" si="3"/>
        <v>Closed Within</v>
      </c>
      <c r="AH57" s="53">
        <f t="shared" ref="AH57:AH71" si="21">MAX(0,(IF(AF57="Open",AJ57-AA57,0)))</f>
        <v>0</v>
      </c>
      <c r="AI57" s="53">
        <f t="shared" ref="AI57:AI71" si="22">MAX(0,(IF(AF57="Closed",AE57-AA57,0)))</f>
        <v>0</v>
      </c>
      <c r="AJ57" s="54">
        <f t="shared" ca="1" si="4"/>
        <v>44409</v>
      </c>
      <c r="AK57" s="52"/>
      <c r="AL57" s="52"/>
      <c r="AM57" s="52"/>
      <c r="AN57" s="52"/>
      <c r="AO57" s="48"/>
      <c r="AP57" s="50"/>
    </row>
    <row r="58" spans="1:42" ht="33" customHeight="1" thickTop="1" thickBot="1" x14ac:dyDescent="0.3">
      <c r="A58" s="17">
        <v>51</v>
      </c>
      <c r="B58" s="55"/>
      <c r="C58" s="51"/>
      <c r="D58" s="51"/>
      <c r="E58" s="41" t="str">
        <f t="shared" si="10"/>
        <v/>
      </c>
      <c r="F58" s="43" t="str">
        <f>IFERROR(TEXT(DATE(Main[[#This Row],[Year]],Main[[#This Row],[Month]],Main[[#This Row],[Day]]),"MMM"),"")</f>
        <v/>
      </c>
      <c r="G58" s="56"/>
      <c r="H58" s="51"/>
      <c r="I58" s="51"/>
      <c r="J58" s="51"/>
      <c r="K58" s="51"/>
      <c r="L58" s="43" t="str">
        <f>IFERROR(VLOOKUP(Main[[#This Row],[Reporter Name
اسم المبلغ]],'English Names'!$B$2:$G$192,2,FALSE),"")</f>
        <v/>
      </c>
      <c r="M58" s="43" t="str">
        <f>IFERROR(VLOOKUP(Main[[#This Row],[Reporter Name
اسم المبلغ]],'English Names'!$B$2:$G$192,3,FALSE),"")</f>
        <v/>
      </c>
      <c r="N58" s="43" t="str">
        <f>IFERROR(VLOOKUP(Main[[#This Row],[Reporter Name
اسم المبلغ]],'English Names'!$B$2:$G$192,4,FALSE),"")</f>
        <v/>
      </c>
      <c r="O58" s="51"/>
      <c r="P58" s="51"/>
      <c r="Q58" s="52"/>
      <c r="R58" s="51"/>
      <c r="S58" s="51"/>
      <c r="T58" s="51"/>
      <c r="U58" s="52"/>
      <c r="V58" s="51"/>
      <c r="W58" s="51"/>
      <c r="X58" s="51"/>
      <c r="Y58" s="51"/>
      <c r="Z58" s="51"/>
      <c r="AA58" s="41" t="str">
        <f t="shared" si="19"/>
        <v/>
      </c>
      <c r="AB58" s="51"/>
      <c r="AC58" s="51"/>
      <c r="AD58" s="51"/>
      <c r="AE58" s="41" t="str">
        <f t="shared" si="20"/>
        <v/>
      </c>
      <c r="AF58" s="40" t="str">
        <f>IF(Main[[#This Row],[Close Date]]&lt;&gt;"","Closed",IF(Main[[#This Row],[Day]]&lt;&gt;"","Open",""))</f>
        <v/>
      </c>
      <c r="AG58" s="53" t="str">
        <f t="shared" si="3"/>
        <v>Closed Within</v>
      </c>
      <c r="AH58" s="53">
        <f t="shared" si="21"/>
        <v>0</v>
      </c>
      <c r="AI58" s="53">
        <f t="shared" si="22"/>
        <v>0</v>
      </c>
      <c r="AJ58" s="54">
        <f t="shared" ca="1" si="4"/>
        <v>44409</v>
      </c>
      <c r="AK58" s="52"/>
      <c r="AL58" s="52"/>
      <c r="AM58" s="52"/>
      <c r="AN58" s="52"/>
      <c r="AO58" s="48"/>
      <c r="AP58" s="50"/>
    </row>
    <row r="59" spans="1:42" ht="33" customHeight="1" thickTop="1" thickBot="1" x14ac:dyDescent="0.3">
      <c r="A59" s="17">
        <v>52</v>
      </c>
      <c r="B59" s="55"/>
      <c r="C59" s="51"/>
      <c r="D59" s="51"/>
      <c r="E59" s="41" t="str">
        <f t="shared" si="10"/>
        <v/>
      </c>
      <c r="F59" s="43" t="str">
        <f>IFERROR(TEXT(DATE(Main[[#This Row],[Year]],Main[[#This Row],[Month]],Main[[#This Row],[Day]]),"MMM"),"")</f>
        <v/>
      </c>
      <c r="G59" s="45"/>
      <c r="H59" s="51"/>
      <c r="I59" s="51"/>
      <c r="J59" s="51"/>
      <c r="K59" s="51"/>
      <c r="L59" s="43" t="str">
        <f>IFERROR(VLOOKUP(Main[[#This Row],[Reporter Name
اسم المبلغ]],'English Names'!$B$2:$G$192,2,FALSE),"")</f>
        <v/>
      </c>
      <c r="M59" s="43" t="str">
        <f>IFERROR(VLOOKUP(Main[[#This Row],[Reporter Name
اسم المبلغ]],'English Names'!$B$2:$G$192,3,FALSE),"")</f>
        <v/>
      </c>
      <c r="N59" s="43" t="str">
        <f>IFERROR(VLOOKUP(Main[[#This Row],[Reporter Name
اسم المبلغ]],'English Names'!$B$2:$G$192,4,FALSE),"")</f>
        <v/>
      </c>
      <c r="O59" s="51"/>
      <c r="P59" s="51"/>
      <c r="Q59" s="52"/>
      <c r="R59" s="51"/>
      <c r="S59" s="51"/>
      <c r="T59" s="51"/>
      <c r="U59" s="52"/>
      <c r="V59" s="51"/>
      <c r="W59" s="51"/>
      <c r="X59" s="51"/>
      <c r="Y59" s="51"/>
      <c r="Z59" s="51"/>
      <c r="AA59" s="41" t="str">
        <f t="shared" si="19"/>
        <v/>
      </c>
      <c r="AB59" s="51"/>
      <c r="AC59" s="51"/>
      <c r="AD59" s="51"/>
      <c r="AE59" s="41" t="str">
        <f t="shared" si="20"/>
        <v/>
      </c>
      <c r="AF59" s="40" t="str">
        <f>IF(Main[[#This Row],[Close Date]]&lt;&gt;"","Closed",IF(Main[[#This Row],[Day]]&lt;&gt;"","Open",""))</f>
        <v/>
      </c>
      <c r="AG59" s="53" t="str">
        <f t="shared" si="3"/>
        <v>Closed Within</v>
      </c>
      <c r="AH59" s="53">
        <f t="shared" si="21"/>
        <v>0</v>
      </c>
      <c r="AI59" s="53">
        <f t="shared" si="22"/>
        <v>0</v>
      </c>
      <c r="AJ59" s="54">
        <f t="shared" ca="1" si="4"/>
        <v>44409</v>
      </c>
      <c r="AK59" s="52"/>
      <c r="AL59" s="52"/>
      <c r="AM59" s="52"/>
      <c r="AN59" s="52"/>
      <c r="AO59" s="48"/>
      <c r="AP59" s="50"/>
    </row>
    <row r="60" spans="1:42" ht="33" customHeight="1" thickTop="1" thickBot="1" x14ac:dyDescent="0.3">
      <c r="A60" s="17">
        <v>53</v>
      </c>
      <c r="B60" s="55"/>
      <c r="C60" s="51"/>
      <c r="D60" s="51"/>
      <c r="E60" s="41" t="str">
        <f t="shared" si="10"/>
        <v/>
      </c>
      <c r="F60" s="43" t="str">
        <f>IFERROR(TEXT(DATE(Main[[#This Row],[Year]],Main[[#This Row],[Month]],Main[[#This Row],[Day]]),"MMM"),"")</f>
        <v/>
      </c>
      <c r="G60" s="45"/>
      <c r="H60" s="51"/>
      <c r="I60" s="51"/>
      <c r="J60" s="51"/>
      <c r="K60" s="51"/>
      <c r="L60" s="43" t="str">
        <f>IFERROR(VLOOKUP(Main[[#This Row],[Reporter Name
اسم المبلغ]],'English Names'!$B$2:$G$192,2,FALSE),"")</f>
        <v/>
      </c>
      <c r="M60" s="43" t="str">
        <f>IFERROR(VLOOKUP(Main[[#This Row],[Reporter Name
اسم المبلغ]],'English Names'!$B$2:$G$192,3,FALSE),"")</f>
        <v/>
      </c>
      <c r="N60" s="43" t="str">
        <f>IFERROR(VLOOKUP(Main[[#This Row],[Reporter Name
اسم المبلغ]],'English Names'!$B$2:$G$192,4,FALSE),"")</f>
        <v/>
      </c>
      <c r="O60" s="51"/>
      <c r="P60" s="51"/>
      <c r="Q60" s="52"/>
      <c r="R60" s="51"/>
      <c r="S60" s="51"/>
      <c r="T60" s="51"/>
      <c r="U60" s="52"/>
      <c r="V60" s="51"/>
      <c r="W60" s="51"/>
      <c r="X60" s="51"/>
      <c r="Y60" s="51"/>
      <c r="Z60" s="51"/>
      <c r="AA60" s="41" t="str">
        <f t="shared" si="19"/>
        <v/>
      </c>
      <c r="AB60" s="51"/>
      <c r="AC60" s="51"/>
      <c r="AD60" s="51"/>
      <c r="AE60" s="41" t="str">
        <f t="shared" si="20"/>
        <v/>
      </c>
      <c r="AF60" s="40" t="str">
        <f>IF(Main[[#This Row],[Close Date]]&lt;&gt;"","Closed",IF(Main[[#This Row],[Day]]&lt;&gt;"","Open",""))</f>
        <v/>
      </c>
      <c r="AG60" s="53" t="str">
        <f t="shared" si="3"/>
        <v>Closed Within</v>
      </c>
      <c r="AH60" s="53">
        <f t="shared" si="21"/>
        <v>0</v>
      </c>
      <c r="AI60" s="53">
        <f t="shared" si="22"/>
        <v>0</v>
      </c>
      <c r="AJ60" s="54">
        <f t="shared" ca="1" si="4"/>
        <v>44409</v>
      </c>
      <c r="AK60" s="52"/>
      <c r="AL60" s="52"/>
      <c r="AM60" s="52"/>
      <c r="AN60" s="52"/>
      <c r="AO60" s="48"/>
      <c r="AP60" s="50"/>
    </row>
    <row r="61" spans="1:42" ht="33" customHeight="1" thickTop="1" thickBot="1" x14ac:dyDescent="0.3">
      <c r="A61" s="17">
        <v>54</v>
      </c>
      <c r="B61" s="55"/>
      <c r="C61" s="51"/>
      <c r="D61" s="51"/>
      <c r="E61" s="41" t="str">
        <f t="shared" si="10"/>
        <v/>
      </c>
      <c r="F61" s="43" t="str">
        <f>IFERROR(TEXT(DATE(Main[[#This Row],[Year]],Main[[#This Row],[Month]],Main[[#This Row],[Day]]),"MMM"),"")</f>
        <v/>
      </c>
      <c r="G61" s="45"/>
      <c r="H61" s="51"/>
      <c r="I61" s="51"/>
      <c r="J61" s="51"/>
      <c r="K61" s="51"/>
      <c r="L61" s="43" t="str">
        <f>IFERROR(VLOOKUP(Main[[#This Row],[Reporter Name
اسم المبلغ]],'English Names'!$B$2:$G$192,2,FALSE),"")</f>
        <v/>
      </c>
      <c r="M61" s="43" t="str">
        <f>IFERROR(VLOOKUP(Main[[#This Row],[Reporter Name
اسم المبلغ]],'English Names'!$B$2:$G$192,3,FALSE),"")</f>
        <v/>
      </c>
      <c r="N61" s="43" t="str">
        <f>IFERROR(VLOOKUP(Main[[#This Row],[Reporter Name
اسم المبلغ]],'English Names'!$B$2:$G$192,4,FALSE),"")</f>
        <v/>
      </c>
      <c r="O61" s="51"/>
      <c r="P61" s="51"/>
      <c r="Q61" s="52"/>
      <c r="R61" s="51"/>
      <c r="S61" s="51"/>
      <c r="T61" s="51"/>
      <c r="U61" s="52"/>
      <c r="V61" s="51"/>
      <c r="W61" s="51"/>
      <c r="X61" s="51"/>
      <c r="Y61" s="51"/>
      <c r="Z61" s="51"/>
      <c r="AA61" s="41" t="str">
        <f t="shared" si="19"/>
        <v/>
      </c>
      <c r="AB61" s="51"/>
      <c r="AC61" s="51"/>
      <c r="AD61" s="51"/>
      <c r="AE61" s="41" t="str">
        <f t="shared" si="20"/>
        <v/>
      </c>
      <c r="AF61" s="40" t="str">
        <f>IF(Main[[#This Row],[Close Date]]&lt;&gt;"","Closed",IF(Main[[#This Row],[Day]]&lt;&gt;"","Open",""))</f>
        <v/>
      </c>
      <c r="AG61" s="53" t="str">
        <f t="shared" si="3"/>
        <v>Closed Within</v>
      </c>
      <c r="AH61" s="53">
        <f t="shared" si="21"/>
        <v>0</v>
      </c>
      <c r="AI61" s="53">
        <f t="shared" si="22"/>
        <v>0</v>
      </c>
      <c r="AJ61" s="54">
        <f t="shared" ca="1" si="4"/>
        <v>44409</v>
      </c>
      <c r="AK61" s="52"/>
      <c r="AL61" s="52"/>
      <c r="AM61" s="52"/>
      <c r="AN61" s="52"/>
      <c r="AO61" s="48"/>
      <c r="AP61" s="50"/>
    </row>
    <row r="62" spans="1:42" ht="33" customHeight="1" thickTop="1" thickBot="1" x14ac:dyDescent="0.3">
      <c r="A62" s="17">
        <v>55</v>
      </c>
      <c r="B62" s="55"/>
      <c r="C62" s="51"/>
      <c r="D62" s="51"/>
      <c r="E62" s="41" t="str">
        <f t="shared" si="10"/>
        <v/>
      </c>
      <c r="F62" s="43" t="str">
        <f>IFERROR(TEXT(DATE(Main[[#This Row],[Year]],Main[[#This Row],[Month]],Main[[#This Row],[Day]]),"MMM"),"")</f>
        <v/>
      </c>
      <c r="G62" s="45"/>
      <c r="H62" s="51"/>
      <c r="I62" s="51"/>
      <c r="J62" s="51"/>
      <c r="K62" s="51"/>
      <c r="L62" s="43" t="str">
        <f>IFERROR(VLOOKUP(Main[[#This Row],[Reporter Name
اسم المبلغ]],'English Names'!$B$2:$G$192,2,FALSE),"")</f>
        <v/>
      </c>
      <c r="M62" s="43" t="str">
        <f>IFERROR(VLOOKUP(Main[[#This Row],[Reporter Name
اسم المبلغ]],'English Names'!$B$2:$G$192,3,FALSE),"")</f>
        <v/>
      </c>
      <c r="N62" s="43" t="str">
        <f>IFERROR(VLOOKUP(Main[[#This Row],[Reporter Name
اسم المبلغ]],'English Names'!$B$2:$G$192,4,FALSE),"")</f>
        <v/>
      </c>
      <c r="O62" s="51"/>
      <c r="P62" s="51"/>
      <c r="Q62" s="52"/>
      <c r="R62" s="51"/>
      <c r="S62" s="51"/>
      <c r="T62" s="51"/>
      <c r="U62" s="52"/>
      <c r="V62" s="51"/>
      <c r="W62" s="51"/>
      <c r="X62" s="51"/>
      <c r="Y62" s="51"/>
      <c r="Z62" s="51"/>
      <c r="AA62" s="41" t="str">
        <f t="shared" si="19"/>
        <v/>
      </c>
      <c r="AB62" s="43"/>
      <c r="AC62" s="43"/>
      <c r="AD62" s="43"/>
      <c r="AE62" s="41" t="str">
        <f t="shared" si="20"/>
        <v/>
      </c>
      <c r="AF62" s="40" t="str">
        <f>IF(Main[[#This Row],[Close Date]]&lt;&gt;"","Closed",IF(Main[[#This Row],[Day]]&lt;&gt;"","Open",""))</f>
        <v/>
      </c>
      <c r="AG62" s="53" t="str">
        <f t="shared" si="3"/>
        <v>Closed Within</v>
      </c>
      <c r="AH62" s="53">
        <f t="shared" si="21"/>
        <v>0</v>
      </c>
      <c r="AI62" s="53">
        <f t="shared" si="22"/>
        <v>0</v>
      </c>
      <c r="AJ62" s="54">
        <f t="shared" ca="1" si="4"/>
        <v>44409</v>
      </c>
      <c r="AK62" s="52"/>
      <c r="AL62" s="52"/>
      <c r="AM62" s="52"/>
      <c r="AN62" s="52"/>
      <c r="AO62" s="48"/>
      <c r="AP62" s="50"/>
    </row>
    <row r="63" spans="1:42" ht="33" customHeight="1" thickTop="1" thickBot="1" x14ac:dyDescent="0.3">
      <c r="A63" s="17">
        <v>56</v>
      </c>
      <c r="B63" s="55"/>
      <c r="C63" s="51"/>
      <c r="D63" s="51"/>
      <c r="E63" s="41" t="str">
        <f t="shared" si="10"/>
        <v/>
      </c>
      <c r="F63" s="43" t="str">
        <f>IFERROR(TEXT(DATE(Main[[#This Row],[Year]],Main[[#This Row],[Month]],Main[[#This Row],[Day]]),"MMM"),"")</f>
        <v/>
      </c>
      <c r="G63" s="45"/>
      <c r="H63" s="51"/>
      <c r="I63" s="51"/>
      <c r="J63" s="51"/>
      <c r="K63" s="51"/>
      <c r="L63" s="43" t="str">
        <f>IFERROR(VLOOKUP(Main[[#This Row],[Reporter Name
اسم المبلغ]],'English Names'!$B$2:$G$192,2,FALSE),"")</f>
        <v/>
      </c>
      <c r="M63" s="43" t="str">
        <f>IFERROR(VLOOKUP(Main[[#This Row],[Reporter Name
اسم المبلغ]],'English Names'!$B$2:$G$192,3,FALSE),"")</f>
        <v/>
      </c>
      <c r="N63" s="43" t="str">
        <f>IFERROR(VLOOKUP(Main[[#This Row],[Reporter Name
اسم المبلغ]],'English Names'!$B$2:$G$192,4,FALSE),"")</f>
        <v/>
      </c>
      <c r="O63" s="51"/>
      <c r="P63" s="51"/>
      <c r="Q63" s="52"/>
      <c r="R63" s="51"/>
      <c r="S63" s="51"/>
      <c r="T63" s="51"/>
      <c r="U63" s="52"/>
      <c r="V63" s="51"/>
      <c r="W63" s="51"/>
      <c r="X63" s="51"/>
      <c r="Y63" s="51"/>
      <c r="Z63" s="51"/>
      <c r="AA63" s="41" t="str">
        <f t="shared" ref="AA63:AA77" si="23">IF(X63&lt;&gt;"",DATE(Z63,Y63,X63),"")</f>
        <v/>
      </c>
      <c r="AB63" s="51"/>
      <c r="AC63" s="51"/>
      <c r="AD63" s="51"/>
      <c r="AE63" s="41" t="str">
        <f t="shared" ref="AE63:AE77" si="24">IF(AB63&lt;&gt;"",DATE(AD63,AC63,AB63),"")</f>
        <v/>
      </c>
      <c r="AF63" s="40" t="str">
        <f>IF(Main[[#This Row],[Close Date]]&lt;&gt;"","Closed",IF(Main[[#This Row],[Day]]&lt;&gt;"","Open",""))</f>
        <v/>
      </c>
      <c r="AG63" s="53" t="str">
        <f t="shared" si="3"/>
        <v>Closed Within</v>
      </c>
      <c r="AH63" s="53">
        <f t="shared" si="21"/>
        <v>0</v>
      </c>
      <c r="AI63" s="53">
        <f t="shared" si="22"/>
        <v>0</v>
      </c>
      <c r="AJ63" s="54">
        <f t="shared" ca="1" si="4"/>
        <v>44409</v>
      </c>
      <c r="AK63" s="52"/>
      <c r="AL63" s="52"/>
      <c r="AM63" s="52"/>
      <c r="AN63" s="52"/>
      <c r="AO63" s="48"/>
      <c r="AP63" s="50"/>
    </row>
    <row r="64" spans="1:42" ht="33" customHeight="1" thickTop="1" thickBot="1" x14ac:dyDescent="0.3">
      <c r="A64" s="17">
        <v>57</v>
      </c>
      <c r="B64" s="55"/>
      <c r="C64" s="51"/>
      <c r="D64" s="51"/>
      <c r="E64" s="41" t="str">
        <f t="shared" si="10"/>
        <v/>
      </c>
      <c r="F64" s="43" t="str">
        <f>IFERROR(TEXT(DATE(Main[[#This Row],[Year]],Main[[#This Row],[Month]],Main[[#This Row],[Day]]),"MMM"),"")</f>
        <v/>
      </c>
      <c r="G64" s="45"/>
      <c r="H64" s="51"/>
      <c r="I64" s="51"/>
      <c r="J64" s="51"/>
      <c r="K64" s="51"/>
      <c r="L64" s="43" t="str">
        <f>IFERROR(VLOOKUP(Main[[#This Row],[Reporter Name
اسم المبلغ]],'English Names'!$B$2:$G$192,2,FALSE),"")</f>
        <v/>
      </c>
      <c r="M64" s="43" t="str">
        <f>IFERROR(VLOOKUP(Main[[#This Row],[Reporter Name
اسم المبلغ]],'English Names'!$B$2:$G$192,3,FALSE),"")</f>
        <v/>
      </c>
      <c r="N64" s="43" t="str">
        <f>IFERROR(VLOOKUP(Main[[#This Row],[Reporter Name
اسم المبلغ]],'English Names'!$B$2:$G$192,4,FALSE),"")</f>
        <v/>
      </c>
      <c r="O64" s="51"/>
      <c r="P64" s="51"/>
      <c r="Q64" s="52"/>
      <c r="R64" s="51"/>
      <c r="S64" s="51"/>
      <c r="T64" s="51"/>
      <c r="U64" s="52"/>
      <c r="V64" s="51"/>
      <c r="W64" s="51"/>
      <c r="X64" s="51"/>
      <c r="Y64" s="51"/>
      <c r="Z64" s="51"/>
      <c r="AA64" s="41" t="str">
        <f t="shared" si="23"/>
        <v/>
      </c>
      <c r="AB64" s="51"/>
      <c r="AC64" s="51"/>
      <c r="AD64" s="51"/>
      <c r="AE64" s="41" t="str">
        <f t="shared" si="24"/>
        <v/>
      </c>
      <c r="AF64" s="40" t="str">
        <f>IF(Main[[#This Row],[Close Date]]&lt;&gt;"","Closed",IF(Main[[#This Row],[Day]]&lt;&gt;"","Open",""))</f>
        <v/>
      </c>
      <c r="AG64" s="53" t="str">
        <f t="shared" si="3"/>
        <v>Closed Within</v>
      </c>
      <c r="AH64" s="53">
        <f t="shared" si="21"/>
        <v>0</v>
      </c>
      <c r="AI64" s="53">
        <f t="shared" si="22"/>
        <v>0</v>
      </c>
      <c r="AJ64" s="54">
        <f t="shared" ca="1" si="4"/>
        <v>44409</v>
      </c>
      <c r="AK64" s="52"/>
      <c r="AL64" s="52"/>
      <c r="AM64" s="52"/>
      <c r="AN64" s="52"/>
      <c r="AO64" s="48"/>
      <c r="AP64" s="50"/>
    </row>
    <row r="65" spans="1:42" ht="33" customHeight="1" thickTop="1" thickBot="1" x14ac:dyDescent="0.3">
      <c r="A65" s="17">
        <v>58</v>
      </c>
      <c r="B65" s="55"/>
      <c r="C65" s="51"/>
      <c r="D65" s="51"/>
      <c r="E65" s="41" t="str">
        <f t="shared" si="10"/>
        <v/>
      </c>
      <c r="F65" s="43" t="str">
        <f>IFERROR(TEXT(DATE(Main[[#This Row],[Year]],Main[[#This Row],[Month]],Main[[#This Row],[Day]]),"MMM"),"")</f>
        <v/>
      </c>
      <c r="G65" s="45"/>
      <c r="H65" s="51"/>
      <c r="I65" s="51"/>
      <c r="J65" s="51"/>
      <c r="K65" s="51"/>
      <c r="L65" s="43" t="str">
        <f>IFERROR(VLOOKUP(Main[[#This Row],[Reporter Name
اسم المبلغ]],'English Names'!$B$2:$G$192,2,FALSE),"")</f>
        <v/>
      </c>
      <c r="M65" s="43" t="str">
        <f>IFERROR(VLOOKUP(Main[[#This Row],[Reporter Name
اسم المبلغ]],'English Names'!$B$2:$G$192,3,FALSE),"")</f>
        <v/>
      </c>
      <c r="N65" s="43" t="str">
        <f>IFERROR(VLOOKUP(Main[[#This Row],[Reporter Name
اسم المبلغ]],'English Names'!$B$2:$G$192,4,FALSE),"")</f>
        <v/>
      </c>
      <c r="O65" s="51"/>
      <c r="P65" s="51"/>
      <c r="Q65" s="52"/>
      <c r="R65" s="51"/>
      <c r="S65" s="51"/>
      <c r="T65" s="51"/>
      <c r="U65" s="52"/>
      <c r="V65" s="51"/>
      <c r="W65" s="51"/>
      <c r="X65" s="51"/>
      <c r="Y65" s="51"/>
      <c r="Z65" s="51"/>
      <c r="AA65" s="41" t="str">
        <f t="shared" si="23"/>
        <v/>
      </c>
      <c r="AB65" s="51"/>
      <c r="AC65" s="51"/>
      <c r="AD65" s="51"/>
      <c r="AE65" s="41" t="str">
        <f t="shared" si="24"/>
        <v/>
      </c>
      <c r="AF65" s="40" t="str">
        <f>IF(Main[[#This Row],[Close Date]]&lt;&gt;"","Closed",IF(Main[[#This Row],[Day]]&lt;&gt;"","Open",""))</f>
        <v/>
      </c>
      <c r="AG65" s="53" t="str">
        <f t="shared" si="3"/>
        <v>Closed Within</v>
      </c>
      <c r="AH65" s="53">
        <f t="shared" si="21"/>
        <v>0</v>
      </c>
      <c r="AI65" s="53">
        <f t="shared" si="22"/>
        <v>0</v>
      </c>
      <c r="AJ65" s="54">
        <f t="shared" ca="1" si="4"/>
        <v>44409</v>
      </c>
      <c r="AK65" s="52"/>
      <c r="AL65" s="52"/>
      <c r="AM65" s="52"/>
      <c r="AN65" s="52"/>
      <c r="AO65" s="48"/>
      <c r="AP65" s="50"/>
    </row>
    <row r="66" spans="1:42" ht="33" customHeight="1" thickTop="1" thickBot="1" x14ac:dyDescent="0.3">
      <c r="A66" s="17">
        <v>59</v>
      </c>
      <c r="B66" s="55"/>
      <c r="C66" s="51"/>
      <c r="D66" s="51"/>
      <c r="E66" s="41" t="str">
        <f t="shared" si="10"/>
        <v/>
      </c>
      <c r="F66" s="43" t="str">
        <f>IFERROR(TEXT(DATE(Main[[#This Row],[Year]],Main[[#This Row],[Month]],Main[[#This Row],[Day]]),"MMM"),"")</f>
        <v/>
      </c>
      <c r="G66" s="45"/>
      <c r="H66" s="51"/>
      <c r="I66" s="51"/>
      <c r="J66" s="51"/>
      <c r="K66" s="51"/>
      <c r="L66" s="43" t="str">
        <f>IFERROR(VLOOKUP(Main[[#This Row],[Reporter Name
اسم المبلغ]],'English Names'!$B$2:$G$192,2,FALSE),"")</f>
        <v/>
      </c>
      <c r="M66" s="43" t="str">
        <f>IFERROR(VLOOKUP(Main[[#This Row],[Reporter Name
اسم المبلغ]],'English Names'!$B$2:$G$192,3,FALSE),"")</f>
        <v/>
      </c>
      <c r="N66" s="43" t="str">
        <f>IFERROR(VLOOKUP(Main[[#This Row],[Reporter Name
اسم المبلغ]],'English Names'!$B$2:$G$192,4,FALSE),"")</f>
        <v/>
      </c>
      <c r="O66" s="51"/>
      <c r="P66" s="51"/>
      <c r="Q66" s="52"/>
      <c r="R66" s="51"/>
      <c r="S66" s="51"/>
      <c r="T66" s="51"/>
      <c r="U66" s="52"/>
      <c r="V66" s="51"/>
      <c r="W66" s="51"/>
      <c r="X66" s="55"/>
      <c r="Y66" s="51"/>
      <c r="Z66" s="51"/>
      <c r="AA66" s="41" t="str">
        <f t="shared" si="23"/>
        <v/>
      </c>
      <c r="AB66" s="51"/>
      <c r="AC66" s="51"/>
      <c r="AD66" s="51"/>
      <c r="AE66" s="41" t="str">
        <f t="shared" si="24"/>
        <v/>
      </c>
      <c r="AF66" s="40" t="str">
        <f>IF(Main[[#This Row],[Close Date]]&lt;&gt;"","Closed",IF(Main[[#This Row],[Day]]&lt;&gt;"","Open",""))</f>
        <v/>
      </c>
      <c r="AG66" s="53" t="str">
        <f t="shared" si="3"/>
        <v>Closed Within</v>
      </c>
      <c r="AH66" s="53">
        <f t="shared" si="21"/>
        <v>0</v>
      </c>
      <c r="AI66" s="53">
        <f t="shared" si="22"/>
        <v>0</v>
      </c>
      <c r="AJ66" s="54">
        <f t="shared" ca="1" si="4"/>
        <v>44409</v>
      </c>
      <c r="AK66" s="52"/>
      <c r="AL66" s="52"/>
      <c r="AM66" s="52"/>
      <c r="AN66" s="52"/>
      <c r="AO66" s="48"/>
      <c r="AP66" s="50"/>
    </row>
    <row r="67" spans="1:42" ht="33" customHeight="1" thickTop="1" thickBot="1" x14ac:dyDescent="0.3">
      <c r="A67" s="17">
        <v>60</v>
      </c>
      <c r="B67" s="55"/>
      <c r="C67" s="51"/>
      <c r="D67" s="51"/>
      <c r="E67" s="41" t="str">
        <f t="shared" si="10"/>
        <v/>
      </c>
      <c r="F67" s="43" t="str">
        <f>IFERROR(TEXT(DATE(Main[[#This Row],[Year]],Main[[#This Row],[Month]],Main[[#This Row],[Day]]),"MMM"),"")</f>
        <v/>
      </c>
      <c r="G67" s="45"/>
      <c r="H67" s="51"/>
      <c r="I67" s="51"/>
      <c r="J67" s="51"/>
      <c r="K67" s="51"/>
      <c r="L67" s="43" t="str">
        <f>IFERROR(VLOOKUP(Main[[#This Row],[Reporter Name
اسم المبلغ]],'English Names'!$B$2:$G$192,2,FALSE),"")</f>
        <v/>
      </c>
      <c r="M67" s="43" t="str">
        <f>IFERROR(VLOOKUP(Main[[#This Row],[Reporter Name
اسم المبلغ]],'English Names'!$B$2:$G$192,3,FALSE),"")</f>
        <v/>
      </c>
      <c r="N67" s="43" t="str">
        <f>IFERROR(VLOOKUP(Main[[#This Row],[Reporter Name
اسم المبلغ]],'English Names'!$B$2:$G$192,4,FALSE),"")</f>
        <v/>
      </c>
      <c r="O67" s="51"/>
      <c r="P67" s="51"/>
      <c r="Q67" s="52"/>
      <c r="R67" s="51"/>
      <c r="S67" s="51"/>
      <c r="T67" s="51"/>
      <c r="U67" s="52"/>
      <c r="V67" s="51"/>
      <c r="W67" s="51"/>
      <c r="X67" s="55"/>
      <c r="Y67" s="51"/>
      <c r="Z67" s="51"/>
      <c r="AA67" s="41" t="str">
        <f t="shared" si="23"/>
        <v/>
      </c>
      <c r="AB67" s="43"/>
      <c r="AC67" s="43"/>
      <c r="AD67" s="43"/>
      <c r="AE67" s="41" t="str">
        <f t="shared" si="24"/>
        <v/>
      </c>
      <c r="AF67" s="40" t="str">
        <f>IF(Main[[#This Row],[Close Date]]&lt;&gt;"","Closed",IF(Main[[#This Row],[Day]]&lt;&gt;"","Open",""))</f>
        <v/>
      </c>
      <c r="AG67" s="53" t="str">
        <f t="shared" si="3"/>
        <v>Closed Within</v>
      </c>
      <c r="AH67" s="53">
        <f t="shared" si="21"/>
        <v>0</v>
      </c>
      <c r="AI67" s="53">
        <f t="shared" si="22"/>
        <v>0</v>
      </c>
      <c r="AJ67" s="54">
        <f t="shared" ca="1" si="4"/>
        <v>44409</v>
      </c>
      <c r="AK67" s="52"/>
      <c r="AL67" s="52"/>
      <c r="AM67" s="52"/>
      <c r="AN67" s="52"/>
      <c r="AO67" s="48"/>
      <c r="AP67" s="50"/>
    </row>
    <row r="68" spans="1:42" ht="33" customHeight="1" thickTop="1" thickBot="1" x14ac:dyDescent="0.3">
      <c r="A68" s="17">
        <v>61</v>
      </c>
      <c r="B68" s="55"/>
      <c r="C68" s="51"/>
      <c r="D68" s="51"/>
      <c r="E68" s="41" t="str">
        <f t="shared" si="10"/>
        <v/>
      </c>
      <c r="F68" s="43" t="str">
        <f>IFERROR(TEXT(DATE(Main[[#This Row],[Year]],Main[[#This Row],[Month]],Main[[#This Row],[Day]]),"MMM"),"")</f>
        <v/>
      </c>
      <c r="G68" s="45"/>
      <c r="H68" s="51"/>
      <c r="I68" s="51"/>
      <c r="J68" s="51"/>
      <c r="K68" s="51"/>
      <c r="L68" s="43" t="str">
        <f>IFERROR(VLOOKUP(Main[[#This Row],[Reporter Name
اسم المبلغ]],'English Names'!$B$2:$G$192,2,FALSE),"")</f>
        <v/>
      </c>
      <c r="M68" s="43" t="str">
        <f>IFERROR(VLOOKUP(Main[[#This Row],[Reporter Name
اسم المبلغ]],'English Names'!$B$2:$G$192,3,FALSE),"")</f>
        <v/>
      </c>
      <c r="N68" s="43" t="str">
        <f>IFERROR(VLOOKUP(Main[[#This Row],[Reporter Name
اسم المبلغ]],'English Names'!$B$2:$G$192,4,FALSE),"")</f>
        <v/>
      </c>
      <c r="O68" s="51"/>
      <c r="P68" s="51"/>
      <c r="Q68" s="52"/>
      <c r="R68" s="51"/>
      <c r="S68" s="51"/>
      <c r="T68" s="51"/>
      <c r="U68" s="52"/>
      <c r="V68" s="51"/>
      <c r="W68" s="51"/>
      <c r="X68" s="55"/>
      <c r="Y68" s="51"/>
      <c r="Z68" s="51"/>
      <c r="AA68" s="41" t="str">
        <f t="shared" si="23"/>
        <v/>
      </c>
      <c r="AB68" s="51"/>
      <c r="AC68" s="51"/>
      <c r="AD68" s="51"/>
      <c r="AE68" s="41" t="str">
        <f t="shared" si="24"/>
        <v/>
      </c>
      <c r="AF68" s="40" t="str">
        <f>IF(Main[[#This Row],[Close Date]]&lt;&gt;"","Closed",IF(Main[[#This Row],[Day]]&lt;&gt;"","Open",""))</f>
        <v/>
      </c>
      <c r="AG68" s="53" t="str">
        <f t="shared" si="3"/>
        <v>Closed Within</v>
      </c>
      <c r="AH68" s="53">
        <f t="shared" si="21"/>
        <v>0</v>
      </c>
      <c r="AI68" s="53">
        <f t="shared" si="22"/>
        <v>0</v>
      </c>
      <c r="AJ68" s="54">
        <f t="shared" ca="1" si="4"/>
        <v>44409</v>
      </c>
      <c r="AK68" s="52"/>
      <c r="AL68" s="52"/>
      <c r="AM68" s="52"/>
      <c r="AN68" s="52"/>
      <c r="AO68" s="48"/>
      <c r="AP68" s="50"/>
    </row>
    <row r="69" spans="1:42" ht="33" customHeight="1" thickTop="1" thickBot="1" x14ac:dyDescent="0.3">
      <c r="A69" s="17">
        <v>62</v>
      </c>
      <c r="B69" s="55"/>
      <c r="C69" s="51"/>
      <c r="D69" s="51"/>
      <c r="E69" s="41" t="str">
        <f t="shared" si="10"/>
        <v/>
      </c>
      <c r="F69" s="43" t="str">
        <f>IFERROR(TEXT(DATE(Main[[#This Row],[Year]],Main[[#This Row],[Month]],Main[[#This Row],[Day]]),"MMM"),"")</f>
        <v/>
      </c>
      <c r="G69" s="45"/>
      <c r="H69" s="51"/>
      <c r="I69" s="51"/>
      <c r="J69" s="51"/>
      <c r="K69" s="51"/>
      <c r="L69" s="43" t="str">
        <f>IFERROR(VLOOKUP(Main[[#This Row],[Reporter Name
اسم المبلغ]],'English Names'!$B$2:$G$192,2,FALSE),"")</f>
        <v/>
      </c>
      <c r="M69" s="43" t="str">
        <f>IFERROR(VLOOKUP(Main[[#This Row],[Reporter Name
اسم المبلغ]],'English Names'!$B$2:$G$192,3,FALSE),"")</f>
        <v/>
      </c>
      <c r="N69" s="43" t="str">
        <f>IFERROR(VLOOKUP(Main[[#This Row],[Reporter Name
اسم المبلغ]],'English Names'!$B$2:$G$192,4,FALSE),"")</f>
        <v/>
      </c>
      <c r="O69" s="51"/>
      <c r="P69" s="51"/>
      <c r="Q69" s="52"/>
      <c r="R69" s="51"/>
      <c r="S69" s="51"/>
      <c r="T69" s="51"/>
      <c r="U69" s="52"/>
      <c r="V69" s="51"/>
      <c r="W69" s="51"/>
      <c r="X69" s="55"/>
      <c r="Y69" s="51"/>
      <c r="Z69" s="51"/>
      <c r="AA69" s="41" t="str">
        <f t="shared" si="23"/>
        <v/>
      </c>
      <c r="AB69" s="51"/>
      <c r="AC69" s="51"/>
      <c r="AD69" s="51"/>
      <c r="AE69" s="41" t="str">
        <f t="shared" si="24"/>
        <v/>
      </c>
      <c r="AF69" s="40" t="str">
        <f>IF(Main[[#This Row],[Close Date]]&lt;&gt;"","Closed",IF(Main[[#This Row],[Day]]&lt;&gt;"","Open",""))</f>
        <v/>
      </c>
      <c r="AG69" s="53" t="str">
        <f t="shared" si="3"/>
        <v>Closed Within</v>
      </c>
      <c r="AH69" s="53">
        <f t="shared" si="21"/>
        <v>0</v>
      </c>
      <c r="AI69" s="53">
        <f t="shared" si="22"/>
        <v>0</v>
      </c>
      <c r="AJ69" s="54">
        <f t="shared" ca="1" si="4"/>
        <v>44409</v>
      </c>
      <c r="AK69" s="52"/>
      <c r="AL69" s="52"/>
      <c r="AM69" s="52"/>
      <c r="AN69" s="52"/>
      <c r="AO69" s="48"/>
      <c r="AP69" s="50"/>
    </row>
    <row r="70" spans="1:42" ht="33" customHeight="1" thickTop="1" thickBot="1" x14ac:dyDescent="0.3">
      <c r="A70" s="17">
        <v>63</v>
      </c>
      <c r="B70" s="55"/>
      <c r="C70" s="51"/>
      <c r="D70" s="51"/>
      <c r="E70" s="41" t="str">
        <f t="shared" si="10"/>
        <v/>
      </c>
      <c r="F70" s="43" t="str">
        <f>IFERROR(TEXT(DATE(Main[[#This Row],[Year]],Main[[#This Row],[Month]],Main[[#This Row],[Day]]),"MMM"),"")</f>
        <v/>
      </c>
      <c r="G70" s="45"/>
      <c r="H70" s="51"/>
      <c r="I70" s="51"/>
      <c r="J70" s="51"/>
      <c r="K70" s="51"/>
      <c r="L70" s="43" t="str">
        <f>IFERROR(VLOOKUP(Main[[#This Row],[Reporter Name
اسم المبلغ]],'English Names'!$B$2:$G$192,2,FALSE),"")</f>
        <v/>
      </c>
      <c r="M70" s="43" t="str">
        <f>IFERROR(VLOOKUP(Main[[#This Row],[Reporter Name
اسم المبلغ]],'English Names'!$B$2:$G$192,3,FALSE),"")</f>
        <v/>
      </c>
      <c r="N70" s="43" t="str">
        <f>IFERROR(VLOOKUP(Main[[#This Row],[Reporter Name
اسم المبلغ]],'English Names'!$B$2:$G$192,4,FALSE),"")</f>
        <v/>
      </c>
      <c r="O70" s="51"/>
      <c r="P70" s="51"/>
      <c r="Q70" s="52"/>
      <c r="R70" s="51"/>
      <c r="S70" s="51"/>
      <c r="T70" s="51"/>
      <c r="U70" s="52"/>
      <c r="V70" s="51"/>
      <c r="W70" s="51"/>
      <c r="X70" s="51"/>
      <c r="Y70" s="51"/>
      <c r="Z70" s="51"/>
      <c r="AA70" s="41" t="str">
        <f t="shared" si="23"/>
        <v/>
      </c>
      <c r="AB70" s="51"/>
      <c r="AC70" s="51"/>
      <c r="AD70" s="51"/>
      <c r="AE70" s="41" t="str">
        <f t="shared" si="24"/>
        <v/>
      </c>
      <c r="AF70" s="40" t="str">
        <f>IF(Main[[#This Row],[Close Date]]&lt;&gt;"","Closed",IF(Main[[#This Row],[Day]]&lt;&gt;"","Open",""))</f>
        <v/>
      </c>
      <c r="AG70" s="53" t="str">
        <f t="shared" si="3"/>
        <v>Closed Within</v>
      </c>
      <c r="AH70" s="53">
        <f t="shared" si="21"/>
        <v>0</v>
      </c>
      <c r="AI70" s="53">
        <f t="shared" si="22"/>
        <v>0</v>
      </c>
      <c r="AJ70" s="54">
        <f t="shared" ca="1" si="4"/>
        <v>44409</v>
      </c>
      <c r="AK70" s="52"/>
      <c r="AL70" s="52"/>
      <c r="AM70" s="52"/>
      <c r="AN70" s="52"/>
      <c r="AO70" s="48"/>
      <c r="AP70" s="50"/>
    </row>
    <row r="71" spans="1:42" ht="33" customHeight="1" thickTop="1" thickBot="1" x14ac:dyDescent="0.3">
      <c r="A71" s="17">
        <v>64</v>
      </c>
      <c r="B71" s="55"/>
      <c r="C71" s="51"/>
      <c r="D71" s="51"/>
      <c r="E71" s="41" t="str">
        <f t="shared" si="10"/>
        <v/>
      </c>
      <c r="F71" s="43" t="str">
        <f>IFERROR(TEXT(DATE(Main[[#This Row],[Year]],Main[[#This Row],[Month]],Main[[#This Row],[Day]]),"MMM"),"")</f>
        <v/>
      </c>
      <c r="G71" s="45"/>
      <c r="H71" s="51"/>
      <c r="I71" s="51"/>
      <c r="J71" s="51"/>
      <c r="K71" s="51"/>
      <c r="L71" s="43" t="str">
        <f>IFERROR(VLOOKUP(Main[[#This Row],[Reporter Name
اسم المبلغ]],'English Names'!$B$2:$G$192,2,FALSE),"")</f>
        <v/>
      </c>
      <c r="M71" s="43" t="str">
        <f>IFERROR(VLOOKUP(Main[[#This Row],[Reporter Name
اسم المبلغ]],'English Names'!$B$2:$G$192,3,FALSE),"")</f>
        <v/>
      </c>
      <c r="N71" s="43" t="str">
        <f>IFERROR(VLOOKUP(Main[[#This Row],[Reporter Name
اسم المبلغ]],'English Names'!$B$2:$G$192,4,FALSE),"")</f>
        <v/>
      </c>
      <c r="O71" s="51"/>
      <c r="P71" s="51"/>
      <c r="Q71" s="52"/>
      <c r="R71" s="51"/>
      <c r="S71" s="51"/>
      <c r="T71" s="51"/>
      <c r="U71" s="52"/>
      <c r="V71" s="51"/>
      <c r="W71" s="51"/>
      <c r="X71" s="51"/>
      <c r="Y71" s="51"/>
      <c r="Z71" s="51"/>
      <c r="AA71" s="41" t="str">
        <f t="shared" si="23"/>
        <v/>
      </c>
      <c r="AB71" s="51"/>
      <c r="AC71" s="51"/>
      <c r="AD71" s="51"/>
      <c r="AE71" s="41" t="str">
        <f t="shared" si="24"/>
        <v/>
      </c>
      <c r="AF71" s="40" t="str">
        <f>IF(Main[[#This Row],[Close Date]]&lt;&gt;"","Closed",IF(Main[[#This Row],[Day]]&lt;&gt;"","Open",""))</f>
        <v/>
      </c>
      <c r="AG71" s="53" t="str">
        <f t="shared" si="3"/>
        <v>Closed Within</v>
      </c>
      <c r="AH71" s="53">
        <f t="shared" si="21"/>
        <v>0</v>
      </c>
      <c r="AI71" s="53">
        <f t="shared" si="22"/>
        <v>0</v>
      </c>
      <c r="AJ71" s="54">
        <f t="shared" ca="1" si="4"/>
        <v>44409</v>
      </c>
      <c r="AK71" s="52"/>
      <c r="AL71" s="52"/>
      <c r="AM71" s="52"/>
      <c r="AN71" s="52"/>
      <c r="AO71" s="48"/>
      <c r="AP71" s="50"/>
    </row>
    <row r="72" spans="1:42" ht="33" customHeight="1" thickTop="1" thickBot="1" x14ac:dyDescent="0.3">
      <c r="A72" s="17">
        <v>65</v>
      </c>
      <c r="B72" s="55"/>
      <c r="C72" s="51"/>
      <c r="D72" s="51"/>
      <c r="E72" s="41" t="str">
        <f t="shared" ref="E72:E107" si="25">IF(B72&lt;&gt;"",DATE(D72,C72,B72),"")</f>
        <v/>
      </c>
      <c r="F72" s="43" t="str">
        <f>IFERROR(TEXT(DATE(Main[[#This Row],[Year]],Main[[#This Row],[Month]],Main[[#This Row],[Day]]),"MMM"),"")</f>
        <v/>
      </c>
      <c r="G72" s="45"/>
      <c r="H72" s="51"/>
      <c r="I72" s="51"/>
      <c r="J72" s="51"/>
      <c r="K72" s="51"/>
      <c r="L72" s="43" t="str">
        <f>IFERROR(VLOOKUP(Main[[#This Row],[Reporter Name
اسم المبلغ]],'English Names'!$B$2:$G$192,2,FALSE),"")</f>
        <v/>
      </c>
      <c r="M72" s="43" t="str">
        <f>IFERROR(VLOOKUP(Main[[#This Row],[Reporter Name
اسم المبلغ]],'English Names'!$B$2:$G$192,3,FALSE),"")</f>
        <v/>
      </c>
      <c r="N72" s="43" t="str">
        <f>IFERROR(VLOOKUP(Main[[#This Row],[Reporter Name
اسم المبلغ]],'English Names'!$B$2:$G$192,4,FALSE),"")</f>
        <v/>
      </c>
      <c r="O72" s="51"/>
      <c r="P72" s="51"/>
      <c r="Q72" s="52"/>
      <c r="R72" s="51"/>
      <c r="S72" s="51"/>
      <c r="T72" s="51"/>
      <c r="U72" s="52"/>
      <c r="V72" s="51"/>
      <c r="W72" s="51"/>
      <c r="X72" s="51"/>
      <c r="Y72" s="51"/>
      <c r="Z72" s="51"/>
      <c r="AA72" s="41" t="str">
        <f t="shared" si="23"/>
        <v/>
      </c>
      <c r="AB72" s="51"/>
      <c r="AC72" s="51"/>
      <c r="AD72" s="51"/>
      <c r="AE72" s="41" t="str">
        <f t="shared" si="24"/>
        <v/>
      </c>
      <c r="AF72" s="40" t="str">
        <f>IF(Main[[#This Row],[Close Date]]&lt;&gt;"","Closed",IF(Main[[#This Row],[Day]]&lt;&gt;"","Open",""))</f>
        <v/>
      </c>
      <c r="AG72" s="53" t="str">
        <f t="shared" ref="AG72:AG107" si="26">IF(AI72&gt;0,"Closed OverDue",IF(AH72&gt;0,"Open OverDue",IF(AE72&lt;=AA72,"Closed Within",0)))</f>
        <v>Closed Within</v>
      </c>
      <c r="AH72" s="53">
        <f t="shared" ref="AH72:AH77" si="27">MAX(0,(IF(AF72="Open",AJ72-AA72,0)))</f>
        <v>0</v>
      </c>
      <c r="AI72" s="53">
        <f t="shared" ref="AI72:AI77" si="28">MAX(0,(IF(AF72="Closed",AE72-AA72,0)))</f>
        <v>0</v>
      </c>
      <c r="AJ72" s="54">
        <f t="shared" ref="AJ72:AJ77" ca="1" si="29">TODAY()</f>
        <v>44409</v>
      </c>
      <c r="AK72" s="52"/>
      <c r="AL72" s="52"/>
      <c r="AM72" s="52"/>
      <c r="AN72" s="52"/>
      <c r="AO72" s="48"/>
      <c r="AP72" s="50"/>
    </row>
    <row r="73" spans="1:42" ht="33" customHeight="1" thickTop="1" thickBot="1" x14ac:dyDescent="0.3">
      <c r="A73" s="17">
        <v>66</v>
      </c>
      <c r="B73" s="55"/>
      <c r="C73" s="51"/>
      <c r="D73" s="51"/>
      <c r="E73" s="41" t="str">
        <f t="shared" si="25"/>
        <v/>
      </c>
      <c r="F73" s="43" t="str">
        <f>IFERROR(TEXT(DATE(Main[[#This Row],[Year]],Main[[#This Row],[Month]],Main[[#This Row],[Day]]),"MMM"),"")</f>
        <v/>
      </c>
      <c r="G73" s="45"/>
      <c r="H73" s="51"/>
      <c r="I73" s="51"/>
      <c r="J73" s="51"/>
      <c r="K73" s="51"/>
      <c r="L73" s="43" t="str">
        <f>IFERROR(VLOOKUP(Main[[#This Row],[Reporter Name
اسم المبلغ]],'English Names'!$B$2:$G$192,2,FALSE),"")</f>
        <v/>
      </c>
      <c r="M73" s="43" t="str">
        <f>IFERROR(VLOOKUP(Main[[#This Row],[Reporter Name
اسم المبلغ]],'English Names'!$B$2:$G$192,3,FALSE),"")</f>
        <v/>
      </c>
      <c r="N73" s="43" t="str">
        <f>IFERROR(VLOOKUP(Main[[#This Row],[Reporter Name
اسم المبلغ]],'English Names'!$B$2:$G$192,4,FALSE),"")</f>
        <v/>
      </c>
      <c r="O73" s="51"/>
      <c r="P73" s="51"/>
      <c r="Q73" s="52"/>
      <c r="R73" s="51"/>
      <c r="S73" s="51"/>
      <c r="T73" s="51"/>
      <c r="U73" s="52"/>
      <c r="V73" s="51"/>
      <c r="W73" s="51"/>
      <c r="X73" s="51"/>
      <c r="Y73" s="51"/>
      <c r="Z73" s="51"/>
      <c r="AA73" s="41" t="str">
        <f t="shared" si="23"/>
        <v/>
      </c>
      <c r="AB73" s="51"/>
      <c r="AC73" s="51"/>
      <c r="AD73" s="51"/>
      <c r="AE73" s="41" t="str">
        <f t="shared" si="24"/>
        <v/>
      </c>
      <c r="AF73" s="40" t="str">
        <f>IF(Main[[#This Row],[Close Date]]&lt;&gt;"","Closed",IF(Main[[#This Row],[Day]]&lt;&gt;"","Open",""))</f>
        <v/>
      </c>
      <c r="AG73" s="53" t="str">
        <f t="shared" si="26"/>
        <v>Closed Within</v>
      </c>
      <c r="AH73" s="53">
        <f t="shared" si="27"/>
        <v>0</v>
      </c>
      <c r="AI73" s="53">
        <f t="shared" si="28"/>
        <v>0</v>
      </c>
      <c r="AJ73" s="54">
        <f t="shared" ca="1" si="29"/>
        <v>44409</v>
      </c>
      <c r="AK73" s="52"/>
      <c r="AL73" s="52"/>
      <c r="AM73" s="52"/>
      <c r="AN73" s="52"/>
      <c r="AO73" s="51"/>
      <c r="AP73" s="50"/>
    </row>
    <row r="74" spans="1:42" ht="33" customHeight="1" thickTop="1" thickBot="1" x14ac:dyDescent="0.3">
      <c r="A74" s="17">
        <v>67</v>
      </c>
      <c r="B74" s="55"/>
      <c r="C74" s="51"/>
      <c r="D74" s="51"/>
      <c r="E74" s="41" t="str">
        <f t="shared" si="25"/>
        <v/>
      </c>
      <c r="F74" s="43" t="str">
        <f>IFERROR(TEXT(DATE(Main[[#This Row],[Year]],Main[[#This Row],[Month]],Main[[#This Row],[Day]]),"MMM"),"")</f>
        <v/>
      </c>
      <c r="G74" s="45"/>
      <c r="H74" s="51"/>
      <c r="I74" s="51"/>
      <c r="J74" s="51"/>
      <c r="K74" s="51"/>
      <c r="L74" s="43" t="str">
        <f>IFERROR(VLOOKUP(Main[[#This Row],[Reporter Name
اسم المبلغ]],'English Names'!$B$2:$G$192,2,FALSE),"")</f>
        <v/>
      </c>
      <c r="M74" s="43" t="str">
        <f>IFERROR(VLOOKUP(Main[[#This Row],[Reporter Name
اسم المبلغ]],'English Names'!$B$2:$G$192,3,FALSE),"")</f>
        <v/>
      </c>
      <c r="N74" s="43" t="str">
        <f>IFERROR(VLOOKUP(Main[[#This Row],[Reporter Name
اسم المبلغ]],'English Names'!$B$2:$G$192,4,FALSE),"")</f>
        <v/>
      </c>
      <c r="O74" s="51"/>
      <c r="P74" s="51"/>
      <c r="Q74" s="52"/>
      <c r="R74" s="51"/>
      <c r="S74" s="51"/>
      <c r="T74" s="51"/>
      <c r="U74" s="52"/>
      <c r="V74" s="51"/>
      <c r="W74" s="51"/>
      <c r="X74" s="51"/>
      <c r="Y74" s="51"/>
      <c r="Z74" s="51"/>
      <c r="AA74" s="41" t="str">
        <f t="shared" si="23"/>
        <v/>
      </c>
      <c r="AB74" s="51"/>
      <c r="AC74" s="51"/>
      <c r="AD74" s="51"/>
      <c r="AE74" s="41" t="str">
        <f t="shared" si="24"/>
        <v/>
      </c>
      <c r="AF74" s="40" t="str">
        <f>IF(Main[[#This Row],[Close Date]]&lt;&gt;"","Closed",IF(Main[[#This Row],[Day]]&lt;&gt;"","Open",""))</f>
        <v/>
      </c>
      <c r="AG74" s="53" t="str">
        <f t="shared" si="26"/>
        <v>Closed Within</v>
      </c>
      <c r="AH74" s="53">
        <f t="shared" si="27"/>
        <v>0</v>
      </c>
      <c r="AI74" s="53">
        <f t="shared" si="28"/>
        <v>0</v>
      </c>
      <c r="AJ74" s="54">
        <f t="shared" ca="1" si="29"/>
        <v>44409</v>
      </c>
      <c r="AK74" s="52"/>
      <c r="AL74" s="52"/>
      <c r="AM74" s="52"/>
      <c r="AN74" s="52"/>
      <c r="AO74" s="48"/>
      <c r="AP74" s="50"/>
    </row>
    <row r="75" spans="1:42" ht="33" customHeight="1" thickTop="1" thickBot="1" x14ac:dyDescent="0.3">
      <c r="A75" s="17">
        <v>68</v>
      </c>
      <c r="B75" s="55"/>
      <c r="C75" s="51"/>
      <c r="D75" s="51"/>
      <c r="E75" s="41" t="str">
        <f t="shared" si="25"/>
        <v/>
      </c>
      <c r="F75" s="43" t="str">
        <f>IFERROR(TEXT(DATE(Main[[#This Row],[Year]],Main[[#This Row],[Month]],Main[[#This Row],[Day]]),"MMM"),"")</f>
        <v/>
      </c>
      <c r="G75" s="45"/>
      <c r="H75" s="51"/>
      <c r="I75" s="51"/>
      <c r="J75" s="51"/>
      <c r="K75" s="51"/>
      <c r="L75" s="43" t="str">
        <f>IFERROR(VLOOKUP(Main[[#This Row],[Reporter Name
اسم المبلغ]],'English Names'!$B$2:$G$192,2,FALSE),"")</f>
        <v/>
      </c>
      <c r="M75" s="43" t="str">
        <f>IFERROR(VLOOKUP(Main[[#This Row],[Reporter Name
اسم المبلغ]],'English Names'!$B$2:$G$192,3,FALSE),"")</f>
        <v/>
      </c>
      <c r="N75" s="43" t="str">
        <f>IFERROR(VLOOKUP(Main[[#This Row],[Reporter Name
اسم المبلغ]],'English Names'!$B$2:$G$192,4,FALSE),"")</f>
        <v/>
      </c>
      <c r="O75" s="51"/>
      <c r="P75" s="51"/>
      <c r="Q75" s="52"/>
      <c r="R75" s="51"/>
      <c r="S75" s="51"/>
      <c r="T75" s="51"/>
      <c r="U75" s="52"/>
      <c r="V75" s="51"/>
      <c r="W75" s="51"/>
      <c r="X75" s="55"/>
      <c r="Y75" s="51"/>
      <c r="Z75" s="51"/>
      <c r="AA75" s="41" t="str">
        <f t="shared" si="23"/>
        <v/>
      </c>
      <c r="AB75" s="51"/>
      <c r="AC75" s="51"/>
      <c r="AD75" s="51"/>
      <c r="AE75" s="41" t="str">
        <f t="shared" si="24"/>
        <v/>
      </c>
      <c r="AF75" s="40" t="str">
        <f>IF(Main[[#This Row],[Close Date]]&lt;&gt;"","Closed",IF(Main[[#This Row],[Day]]&lt;&gt;"","Open",""))</f>
        <v/>
      </c>
      <c r="AG75" s="53" t="str">
        <f t="shared" si="26"/>
        <v>Closed Within</v>
      </c>
      <c r="AH75" s="53">
        <f t="shared" si="27"/>
        <v>0</v>
      </c>
      <c r="AI75" s="53">
        <f t="shared" si="28"/>
        <v>0</v>
      </c>
      <c r="AJ75" s="54">
        <f t="shared" ca="1" si="29"/>
        <v>44409</v>
      </c>
      <c r="AK75" s="52"/>
      <c r="AL75" s="52"/>
      <c r="AM75" s="52"/>
      <c r="AN75" s="52"/>
      <c r="AO75" s="48"/>
      <c r="AP75" s="50"/>
    </row>
    <row r="76" spans="1:42" ht="33" customHeight="1" thickTop="1" thickBot="1" x14ac:dyDescent="0.3">
      <c r="A76" s="17">
        <v>69</v>
      </c>
      <c r="B76" s="55"/>
      <c r="C76" s="51"/>
      <c r="D76" s="51"/>
      <c r="E76" s="41" t="str">
        <f t="shared" si="25"/>
        <v/>
      </c>
      <c r="F76" s="43" t="str">
        <f>IFERROR(TEXT(DATE(Main[[#This Row],[Year]],Main[[#This Row],[Month]],Main[[#This Row],[Day]]),"MMM"),"")</f>
        <v/>
      </c>
      <c r="G76" s="45"/>
      <c r="H76" s="51"/>
      <c r="I76" s="51"/>
      <c r="J76" s="51"/>
      <c r="K76" s="51"/>
      <c r="L76" s="43" t="str">
        <f>IFERROR(VLOOKUP(Main[[#This Row],[Reporter Name
اسم المبلغ]],'English Names'!$B$2:$G$192,2,FALSE),"")</f>
        <v/>
      </c>
      <c r="M76" s="43" t="str">
        <f>IFERROR(VLOOKUP(Main[[#This Row],[Reporter Name
اسم المبلغ]],'English Names'!$B$2:$G$192,3,FALSE),"")</f>
        <v/>
      </c>
      <c r="N76" s="43" t="str">
        <f>IFERROR(VLOOKUP(Main[[#This Row],[Reporter Name
اسم المبلغ]],'English Names'!$B$2:$G$192,4,FALSE),"")</f>
        <v/>
      </c>
      <c r="O76" s="51"/>
      <c r="P76" s="51"/>
      <c r="Q76" s="52"/>
      <c r="R76" s="51"/>
      <c r="S76" s="51"/>
      <c r="T76" s="51"/>
      <c r="U76" s="52"/>
      <c r="V76" s="51"/>
      <c r="W76" s="51"/>
      <c r="X76" s="55"/>
      <c r="Y76" s="51"/>
      <c r="Z76" s="51"/>
      <c r="AA76" s="41" t="str">
        <f t="shared" si="23"/>
        <v/>
      </c>
      <c r="AB76" s="43"/>
      <c r="AC76" s="43"/>
      <c r="AD76" s="43"/>
      <c r="AE76" s="41" t="str">
        <f t="shared" si="24"/>
        <v/>
      </c>
      <c r="AF76" s="40" t="str">
        <f>IF(Main[[#This Row],[Close Date]]&lt;&gt;"","Closed",IF(Main[[#This Row],[Day]]&lt;&gt;"","Open",""))</f>
        <v/>
      </c>
      <c r="AG76" s="53" t="str">
        <f t="shared" si="26"/>
        <v>Closed Within</v>
      </c>
      <c r="AH76" s="53">
        <f t="shared" si="27"/>
        <v>0</v>
      </c>
      <c r="AI76" s="53">
        <f t="shared" si="28"/>
        <v>0</v>
      </c>
      <c r="AJ76" s="54">
        <f t="shared" ca="1" si="29"/>
        <v>44409</v>
      </c>
      <c r="AK76" s="52"/>
      <c r="AL76" s="52"/>
      <c r="AM76" s="52"/>
      <c r="AN76" s="52"/>
      <c r="AO76" s="48"/>
      <c r="AP76" s="50"/>
    </row>
    <row r="77" spans="1:42" ht="33" customHeight="1" thickTop="1" thickBot="1" x14ac:dyDescent="0.3">
      <c r="A77" s="17">
        <v>70</v>
      </c>
      <c r="B77" s="55"/>
      <c r="C77" s="51"/>
      <c r="D77" s="51"/>
      <c r="E77" s="41" t="str">
        <f t="shared" si="25"/>
        <v/>
      </c>
      <c r="F77" s="43" t="str">
        <f>IFERROR(TEXT(DATE(Main[[#This Row],[Year]],Main[[#This Row],[Month]],Main[[#This Row],[Day]]),"MMM"),"")</f>
        <v/>
      </c>
      <c r="G77" s="45"/>
      <c r="H77" s="51"/>
      <c r="I77" s="51"/>
      <c r="J77" s="51"/>
      <c r="K77" s="51"/>
      <c r="L77" s="43" t="str">
        <f>IFERROR(VLOOKUP(Main[[#This Row],[Reporter Name
اسم المبلغ]],'English Names'!$B$2:$G$192,2,FALSE),"")</f>
        <v/>
      </c>
      <c r="M77" s="43" t="str">
        <f>IFERROR(VLOOKUP(Main[[#This Row],[Reporter Name
اسم المبلغ]],'English Names'!$B$2:$G$192,3,FALSE),"")</f>
        <v/>
      </c>
      <c r="N77" s="43" t="str">
        <f>IFERROR(VLOOKUP(Main[[#This Row],[Reporter Name
اسم المبلغ]],'English Names'!$B$2:$G$192,4,FALSE),"")</f>
        <v/>
      </c>
      <c r="O77" s="51"/>
      <c r="P77" s="51"/>
      <c r="Q77" s="52"/>
      <c r="R77" s="51"/>
      <c r="S77" s="51"/>
      <c r="T77" s="51"/>
      <c r="U77" s="52"/>
      <c r="V77" s="51"/>
      <c r="W77" s="51"/>
      <c r="X77" s="55"/>
      <c r="Y77" s="51"/>
      <c r="Z77" s="51"/>
      <c r="AA77" s="41" t="str">
        <f t="shared" si="23"/>
        <v/>
      </c>
      <c r="AB77" s="51"/>
      <c r="AC77" s="51"/>
      <c r="AD77" s="51"/>
      <c r="AE77" s="41" t="str">
        <f t="shared" si="24"/>
        <v/>
      </c>
      <c r="AF77" s="40" t="str">
        <f>IF(Main[[#This Row],[Close Date]]&lt;&gt;"","Closed",IF(Main[[#This Row],[Day]]&lt;&gt;"","Open",""))</f>
        <v/>
      </c>
      <c r="AG77" s="53" t="str">
        <f t="shared" si="26"/>
        <v>Closed Within</v>
      </c>
      <c r="AH77" s="53">
        <f t="shared" si="27"/>
        <v>0</v>
      </c>
      <c r="AI77" s="53">
        <f t="shared" si="28"/>
        <v>0</v>
      </c>
      <c r="AJ77" s="54">
        <f t="shared" ca="1" si="29"/>
        <v>44409</v>
      </c>
      <c r="AK77" s="52"/>
      <c r="AL77" s="52"/>
      <c r="AM77" s="52"/>
      <c r="AN77" s="52"/>
      <c r="AO77" s="48"/>
      <c r="AP77" s="50"/>
    </row>
    <row r="78" spans="1:42" ht="33" customHeight="1" thickTop="1" thickBot="1" x14ac:dyDescent="0.3">
      <c r="A78" s="17">
        <v>71</v>
      </c>
      <c r="B78" s="55"/>
      <c r="C78" s="51"/>
      <c r="D78" s="51"/>
      <c r="E78" s="41" t="str">
        <f t="shared" ref="E78:E86" si="30">IF(B78&lt;&gt;"",DATE(D78,C78,B78),"")</f>
        <v/>
      </c>
      <c r="F78" s="43" t="str">
        <f>IFERROR(TEXT(DATE(Main[[#This Row],[Year]],Main[[#This Row],[Month]],Main[[#This Row],[Day]]),"MMM"),"")</f>
        <v/>
      </c>
      <c r="G78" s="45"/>
      <c r="H78" s="51"/>
      <c r="I78" s="51"/>
      <c r="J78" s="51"/>
      <c r="K78" s="51"/>
      <c r="L78" s="43" t="str">
        <f>IFERROR(VLOOKUP(Main[[#This Row],[Reporter Name
اسم المبلغ]],'English Names'!$B$2:$G$192,2,FALSE),"")</f>
        <v/>
      </c>
      <c r="M78" s="43" t="str">
        <f>IFERROR(VLOOKUP(Main[[#This Row],[Reporter Name
اسم المبلغ]],'English Names'!$B$2:$G$192,3,FALSE),"")</f>
        <v/>
      </c>
      <c r="N78" s="43" t="str">
        <f>IFERROR(VLOOKUP(Main[[#This Row],[Reporter Name
اسم المبلغ]],'English Names'!$B$2:$G$192,4,FALSE),"")</f>
        <v/>
      </c>
      <c r="O78" s="51"/>
      <c r="P78" s="51"/>
      <c r="Q78" s="52"/>
      <c r="R78" s="51"/>
      <c r="S78" s="51"/>
      <c r="T78" s="51"/>
      <c r="U78" s="52"/>
      <c r="V78" s="51"/>
      <c r="W78" s="51"/>
      <c r="X78" s="55"/>
      <c r="Y78" s="51"/>
      <c r="Z78" s="51"/>
      <c r="AA78" s="41" t="str">
        <f t="shared" ref="AA78:AA86" si="31">IF(X78&lt;&gt;"",DATE(Z78,Y78,X78),"")</f>
        <v/>
      </c>
      <c r="AB78" s="43"/>
      <c r="AC78" s="43"/>
      <c r="AD78" s="43"/>
      <c r="AE78" s="41" t="str">
        <f t="shared" ref="AE78:AE107" si="32">IF(AB78&lt;&gt;"",DATE(AD78,AC78,AB78),"")</f>
        <v/>
      </c>
      <c r="AF78" s="40" t="str">
        <f>IF(Main[[#This Row],[Close Date]]&lt;&gt;"","Closed",IF(Main[[#This Row],[Day]]&lt;&gt;"","Open",""))</f>
        <v/>
      </c>
      <c r="AG78" s="53" t="str">
        <f t="shared" si="26"/>
        <v>Closed Within</v>
      </c>
      <c r="AH78" s="53">
        <f t="shared" ref="AH78:AH107" si="33">MAX(0,(IF(AF78="Open",AJ78-AA78,0)))</f>
        <v>0</v>
      </c>
      <c r="AI78" s="53">
        <f t="shared" ref="AI78:AI107" si="34">MAX(0,(IF(AF78="Closed",AE78-AA78,0)))</f>
        <v>0</v>
      </c>
      <c r="AJ78" s="54">
        <f t="shared" ref="AJ78:AJ107" ca="1" si="35">TODAY()</f>
        <v>44409</v>
      </c>
      <c r="AK78" s="52"/>
      <c r="AL78" s="52"/>
      <c r="AM78" s="52"/>
      <c r="AN78" s="51"/>
      <c r="AO78" s="48"/>
      <c r="AP78" s="50"/>
    </row>
    <row r="79" spans="1:42" ht="33" customHeight="1" thickTop="1" thickBot="1" x14ac:dyDescent="0.3">
      <c r="A79" s="17">
        <v>72</v>
      </c>
      <c r="B79" s="55"/>
      <c r="C79" s="51"/>
      <c r="D79" s="51"/>
      <c r="E79" s="41" t="str">
        <f t="shared" si="30"/>
        <v/>
      </c>
      <c r="F79" s="43" t="str">
        <f>IFERROR(TEXT(DATE(Main[[#This Row],[Year]],Main[[#This Row],[Month]],Main[[#This Row],[Day]]),"MMM"),"")</f>
        <v/>
      </c>
      <c r="G79" s="45"/>
      <c r="H79" s="51"/>
      <c r="I79" s="51"/>
      <c r="J79" s="51"/>
      <c r="K79" s="51"/>
      <c r="L79" s="43" t="str">
        <f>IFERROR(VLOOKUP(Main[[#This Row],[Reporter Name
اسم المبلغ]],'English Names'!$B$2:$G$192,2,FALSE),"")</f>
        <v/>
      </c>
      <c r="M79" s="43" t="str">
        <f>IFERROR(VLOOKUP(Main[[#This Row],[Reporter Name
اسم المبلغ]],'English Names'!$B$2:$G$192,3,FALSE),"")</f>
        <v/>
      </c>
      <c r="N79" s="43" t="str">
        <f>IFERROR(VLOOKUP(Main[[#This Row],[Reporter Name
اسم المبلغ]],'English Names'!$B$2:$G$192,4,FALSE),"")</f>
        <v/>
      </c>
      <c r="O79" s="51"/>
      <c r="P79" s="51"/>
      <c r="Q79" s="52"/>
      <c r="R79" s="51"/>
      <c r="S79" s="51"/>
      <c r="T79" s="51"/>
      <c r="U79" s="52"/>
      <c r="V79" s="51"/>
      <c r="W79" s="51"/>
      <c r="X79" s="51"/>
      <c r="Y79" s="51"/>
      <c r="Z79" s="51"/>
      <c r="AA79" s="41" t="str">
        <f t="shared" si="31"/>
        <v/>
      </c>
      <c r="AB79" s="51"/>
      <c r="AC79" s="51"/>
      <c r="AD79" s="51"/>
      <c r="AE79" s="41" t="str">
        <f t="shared" si="32"/>
        <v/>
      </c>
      <c r="AF79" s="40" t="str">
        <f>IF(Main[[#This Row],[Close Date]]&lt;&gt;"","Closed",IF(Main[[#This Row],[Day]]&lt;&gt;"","Open",""))</f>
        <v/>
      </c>
      <c r="AG79" s="53" t="str">
        <f t="shared" si="26"/>
        <v>Closed Within</v>
      </c>
      <c r="AH79" s="53">
        <f t="shared" si="33"/>
        <v>0</v>
      </c>
      <c r="AI79" s="53">
        <f t="shared" si="34"/>
        <v>0</v>
      </c>
      <c r="AJ79" s="54">
        <f t="shared" ca="1" si="35"/>
        <v>44409</v>
      </c>
      <c r="AK79" s="52"/>
      <c r="AL79" s="52"/>
      <c r="AM79" s="52"/>
      <c r="AN79" s="51"/>
      <c r="AO79" s="48"/>
      <c r="AP79" s="50"/>
    </row>
    <row r="80" spans="1:42" ht="33" customHeight="1" thickTop="1" thickBot="1" x14ac:dyDescent="0.3">
      <c r="A80" s="17">
        <v>73</v>
      </c>
      <c r="B80" s="55"/>
      <c r="C80" s="51"/>
      <c r="D80" s="51"/>
      <c r="E80" s="41" t="str">
        <f t="shared" si="30"/>
        <v/>
      </c>
      <c r="F80" s="43" t="str">
        <f>IFERROR(TEXT(DATE(Main[[#This Row],[Year]],Main[[#This Row],[Month]],Main[[#This Row],[Day]]),"MMM"),"")</f>
        <v/>
      </c>
      <c r="G80" s="45"/>
      <c r="H80" s="51"/>
      <c r="I80" s="51"/>
      <c r="J80" s="51"/>
      <c r="K80" s="51"/>
      <c r="L80" s="43" t="str">
        <f>IFERROR(VLOOKUP(Main[[#This Row],[Reporter Name
اسم المبلغ]],'English Names'!$B$2:$G$192,2,FALSE),"")</f>
        <v/>
      </c>
      <c r="M80" s="43" t="str">
        <f>IFERROR(VLOOKUP(Main[[#This Row],[Reporter Name
اسم المبلغ]],'English Names'!$B$2:$G$192,3,FALSE),"")</f>
        <v/>
      </c>
      <c r="N80" s="43" t="str">
        <f>IFERROR(VLOOKUP(Main[[#This Row],[Reporter Name
اسم المبلغ]],'English Names'!$B$2:$G$192,4,FALSE),"")</f>
        <v/>
      </c>
      <c r="O80" s="51"/>
      <c r="P80" s="51"/>
      <c r="Q80" s="52"/>
      <c r="R80" s="51"/>
      <c r="S80" s="51"/>
      <c r="T80" s="51"/>
      <c r="U80" s="52"/>
      <c r="V80" s="51"/>
      <c r="W80" s="51"/>
      <c r="X80" s="51"/>
      <c r="Y80" s="51"/>
      <c r="Z80" s="51"/>
      <c r="AA80" s="41" t="str">
        <f t="shared" si="31"/>
        <v/>
      </c>
      <c r="AB80" s="51"/>
      <c r="AC80" s="51"/>
      <c r="AD80" s="51"/>
      <c r="AE80" s="41" t="str">
        <f t="shared" ref="AE80:AE86" si="36">IF(AB80&lt;&gt;"",DATE(AD80,AC80,AB80),"")</f>
        <v/>
      </c>
      <c r="AF80" s="40" t="str">
        <f>IF(Main[[#This Row],[Close Date]]&lt;&gt;"","Closed",IF(Main[[#This Row],[Day]]&lt;&gt;"","Open",""))</f>
        <v/>
      </c>
      <c r="AG80" s="53" t="str">
        <f t="shared" si="26"/>
        <v>Closed Within</v>
      </c>
      <c r="AH80" s="53">
        <f t="shared" ref="AH80:AH86" si="37">MAX(0,(IF(AF80="Open",AJ80-AA80,0)))</f>
        <v>0</v>
      </c>
      <c r="AI80" s="53">
        <f t="shared" ref="AI80:AI86" si="38">MAX(0,(IF(AF80="Closed",AE80-AA80,0)))</f>
        <v>0</v>
      </c>
      <c r="AJ80" s="54">
        <f t="shared" ca="1" si="35"/>
        <v>44409</v>
      </c>
      <c r="AK80" s="52"/>
      <c r="AL80" s="52"/>
      <c r="AM80" s="52"/>
      <c r="AN80" s="51"/>
      <c r="AO80" s="48"/>
      <c r="AP80" s="50"/>
    </row>
    <row r="81" spans="1:42" ht="33" customHeight="1" thickTop="1" thickBot="1" x14ac:dyDescent="0.3">
      <c r="A81" s="17">
        <v>74</v>
      </c>
      <c r="B81" s="55"/>
      <c r="C81" s="51"/>
      <c r="D81" s="51"/>
      <c r="E81" s="41" t="str">
        <f t="shared" si="30"/>
        <v/>
      </c>
      <c r="F81" s="43" t="str">
        <f>IFERROR(TEXT(DATE(Main[[#This Row],[Year]],Main[[#This Row],[Month]],Main[[#This Row],[Day]]),"MMM"),"")</f>
        <v/>
      </c>
      <c r="G81" s="45"/>
      <c r="H81" s="51"/>
      <c r="I81" s="51"/>
      <c r="J81" s="51"/>
      <c r="K81" s="51"/>
      <c r="L81" s="43" t="str">
        <f>IFERROR(VLOOKUP(Main[[#This Row],[Reporter Name
اسم المبلغ]],'English Names'!$B$2:$G$192,2,FALSE),"")</f>
        <v/>
      </c>
      <c r="M81" s="43" t="str">
        <f>IFERROR(VLOOKUP(Main[[#This Row],[Reporter Name
اسم المبلغ]],'English Names'!$B$2:$G$192,3,FALSE),"")</f>
        <v/>
      </c>
      <c r="N81" s="43" t="str">
        <f>IFERROR(VLOOKUP(Main[[#This Row],[Reporter Name
اسم المبلغ]],'English Names'!$B$2:$G$192,4,FALSE),"")</f>
        <v/>
      </c>
      <c r="O81" s="51"/>
      <c r="P81" s="51"/>
      <c r="Q81" s="52"/>
      <c r="R81" s="51"/>
      <c r="S81" s="51"/>
      <c r="T81" s="51"/>
      <c r="U81" s="52"/>
      <c r="V81" s="51"/>
      <c r="W81" s="51"/>
      <c r="X81" s="55"/>
      <c r="Y81" s="51"/>
      <c r="Z81" s="51"/>
      <c r="AA81" s="41" t="str">
        <f t="shared" si="31"/>
        <v/>
      </c>
      <c r="AB81" s="51"/>
      <c r="AC81" s="51"/>
      <c r="AD81" s="51"/>
      <c r="AE81" s="41" t="str">
        <f t="shared" si="36"/>
        <v/>
      </c>
      <c r="AF81" s="40" t="str">
        <f>IF(Main[[#This Row],[Close Date]]&lt;&gt;"","Closed",IF(Main[[#This Row],[Day]]&lt;&gt;"","Open",""))</f>
        <v/>
      </c>
      <c r="AG81" s="53" t="str">
        <f t="shared" si="26"/>
        <v>Closed Within</v>
      </c>
      <c r="AH81" s="53">
        <f t="shared" si="37"/>
        <v>0</v>
      </c>
      <c r="AI81" s="53">
        <f t="shared" si="38"/>
        <v>0</v>
      </c>
      <c r="AJ81" s="54">
        <f t="shared" ca="1" si="35"/>
        <v>44409</v>
      </c>
      <c r="AK81" s="52"/>
      <c r="AL81" s="52"/>
      <c r="AM81" s="52"/>
      <c r="AN81" s="51"/>
      <c r="AO81" s="48"/>
      <c r="AP81" s="50"/>
    </row>
    <row r="82" spans="1:42" ht="33" customHeight="1" thickTop="1" thickBot="1" x14ac:dyDescent="0.3">
      <c r="A82" s="17">
        <v>75</v>
      </c>
      <c r="B82" s="55"/>
      <c r="C82" s="51"/>
      <c r="D82" s="51"/>
      <c r="E82" s="41" t="str">
        <f t="shared" si="30"/>
        <v/>
      </c>
      <c r="F82" s="43" t="str">
        <f>IFERROR(TEXT(DATE(Main[[#This Row],[Year]],Main[[#This Row],[Month]],Main[[#This Row],[Day]]),"MMM"),"")</f>
        <v/>
      </c>
      <c r="G82" s="45"/>
      <c r="H82" s="51"/>
      <c r="I82" s="51"/>
      <c r="J82" s="51"/>
      <c r="K82" s="51"/>
      <c r="L82" s="43" t="str">
        <f>IFERROR(VLOOKUP(Main[[#This Row],[Reporter Name
اسم المبلغ]],'English Names'!$B$2:$G$192,2,FALSE),"")</f>
        <v/>
      </c>
      <c r="M82" s="43" t="str">
        <f>IFERROR(VLOOKUP(Main[[#This Row],[Reporter Name
اسم المبلغ]],'English Names'!$B$2:$G$192,3,FALSE),"")</f>
        <v/>
      </c>
      <c r="N82" s="43" t="str">
        <f>IFERROR(VLOOKUP(Main[[#This Row],[Reporter Name
اسم المبلغ]],'English Names'!$B$2:$G$192,4,FALSE),"")</f>
        <v/>
      </c>
      <c r="O82" s="51"/>
      <c r="P82" s="51"/>
      <c r="Q82" s="52"/>
      <c r="R82" s="51"/>
      <c r="S82" s="51"/>
      <c r="T82" s="51"/>
      <c r="U82" s="52"/>
      <c r="V82" s="51"/>
      <c r="W82" s="51"/>
      <c r="X82" s="55"/>
      <c r="Y82" s="51"/>
      <c r="Z82" s="51"/>
      <c r="AA82" s="41" t="str">
        <f t="shared" si="31"/>
        <v/>
      </c>
      <c r="AB82" s="51"/>
      <c r="AC82" s="51"/>
      <c r="AD82" s="51"/>
      <c r="AE82" s="41" t="str">
        <f t="shared" si="36"/>
        <v/>
      </c>
      <c r="AF82" s="40" t="str">
        <f>IF(Main[[#This Row],[Close Date]]&lt;&gt;"","Closed",IF(Main[[#This Row],[Day]]&lt;&gt;"","Open",""))</f>
        <v/>
      </c>
      <c r="AG82" s="53" t="str">
        <f t="shared" si="26"/>
        <v>Closed Within</v>
      </c>
      <c r="AH82" s="53">
        <f t="shared" si="37"/>
        <v>0</v>
      </c>
      <c r="AI82" s="53">
        <f t="shared" si="38"/>
        <v>0</v>
      </c>
      <c r="AJ82" s="54">
        <f t="shared" ca="1" si="35"/>
        <v>44409</v>
      </c>
      <c r="AK82" s="52"/>
      <c r="AL82" s="52"/>
      <c r="AM82" s="52"/>
      <c r="AN82" s="51"/>
      <c r="AO82" s="48"/>
      <c r="AP82" s="50"/>
    </row>
    <row r="83" spans="1:42" ht="33" customHeight="1" thickTop="1" thickBot="1" x14ac:dyDescent="0.3">
      <c r="A83" s="17">
        <v>76</v>
      </c>
      <c r="B83" s="55"/>
      <c r="C83" s="51"/>
      <c r="D83" s="51"/>
      <c r="E83" s="41" t="str">
        <f t="shared" si="30"/>
        <v/>
      </c>
      <c r="F83" s="43" t="str">
        <f>IFERROR(TEXT(DATE(Main[[#This Row],[Year]],Main[[#This Row],[Month]],Main[[#This Row],[Day]]),"MMM"),"")</f>
        <v/>
      </c>
      <c r="G83" s="45"/>
      <c r="H83" s="51"/>
      <c r="I83" s="51"/>
      <c r="J83" s="51"/>
      <c r="K83" s="51"/>
      <c r="L83" s="43" t="str">
        <f>IFERROR(VLOOKUP(Main[[#This Row],[Reporter Name
اسم المبلغ]],'English Names'!$B$2:$G$192,2,FALSE),"")</f>
        <v/>
      </c>
      <c r="M83" s="43" t="str">
        <f>IFERROR(VLOOKUP(Main[[#This Row],[Reporter Name
اسم المبلغ]],'English Names'!$B$2:$G$192,3,FALSE),"")</f>
        <v/>
      </c>
      <c r="N83" s="43" t="str">
        <f>IFERROR(VLOOKUP(Main[[#This Row],[Reporter Name
اسم المبلغ]],'English Names'!$B$2:$G$192,4,FALSE),"")</f>
        <v/>
      </c>
      <c r="O83" s="51"/>
      <c r="P83" s="51"/>
      <c r="Q83" s="52"/>
      <c r="R83" s="51"/>
      <c r="S83" s="51"/>
      <c r="T83" s="51"/>
      <c r="U83" s="52"/>
      <c r="V83" s="51"/>
      <c r="W83" s="51"/>
      <c r="X83" s="55"/>
      <c r="Y83" s="51"/>
      <c r="Z83" s="51"/>
      <c r="AA83" s="41" t="str">
        <f t="shared" si="31"/>
        <v/>
      </c>
      <c r="AB83" s="51"/>
      <c r="AC83" s="51"/>
      <c r="AD83" s="51"/>
      <c r="AE83" s="41" t="str">
        <f t="shared" si="36"/>
        <v/>
      </c>
      <c r="AF83" s="40" t="str">
        <f>IF(Main[[#This Row],[Close Date]]&lt;&gt;"","Closed",IF(Main[[#This Row],[Day]]&lt;&gt;"","Open",""))</f>
        <v/>
      </c>
      <c r="AG83" s="53" t="str">
        <f t="shared" si="26"/>
        <v>Closed Within</v>
      </c>
      <c r="AH83" s="53">
        <f t="shared" si="37"/>
        <v>0</v>
      </c>
      <c r="AI83" s="53">
        <f t="shared" si="38"/>
        <v>0</v>
      </c>
      <c r="AJ83" s="54">
        <f t="shared" ca="1" si="35"/>
        <v>44409</v>
      </c>
      <c r="AK83" s="52"/>
      <c r="AL83" s="52"/>
      <c r="AM83" s="52"/>
      <c r="AN83" s="51"/>
      <c r="AO83" s="48"/>
      <c r="AP83" s="50"/>
    </row>
    <row r="84" spans="1:42" ht="33" customHeight="1" thickTop="1" thickBot="1" x14ac:dyDescent="0.3">
      <c r="A84" s="17">
        <v>77</v>
      </c>
      <c r="B84" s="55"/>
      <c r="C84" s="51"/>
      <c r="D84" s="51"/>
      <c r="E84" s="41" t="str">
        <f t="shared" si="30"/>
        <v/>
      </c>
      <c r="F84" s="43" t="str">
        <f>IFERROR(TEXT(DATE(Main[[#This Row],[Year]],Main[[#This Row],[Month]],Main[[#This Row],[Day]]),"MMM"),"")</f>
        <v/>
      </c>
      <c r="G84" s="45"/>
      <c r="H84" s="51"/>
      <c r="I84" s="51"/>
      <c r="J84" s="51"/>
      <c r="K84" s="51"/>
      <c r="L84" s="43" t="str">
        <f>IFERROR(VLOOKUP(Main[[#This Row],[Reporter Name
اسم المبلغ]],'English Names'!$B$2:$G$192,2,FALSE),"")</f>
        <v/>
      </c>
      <c r="M84" s="43" t="str">
        <f>IFERROR(VLOOKUP(Main[[#This Row],[Reporter Name
اسم المبلغ]],'English Names'!$B$2:$G$192,3,FALSE),"")</f>
        <v/>
      </c>
      <c r="N84" s="43" t="str">
        <f>IFERROR(VLOOKUP(Main[[#This Row],[Reporter Name
اسم المبلغ]],'English Names'!$B$2:$G$192,4,FALSE),"")</f>
        <v/>
      </c>
      <c r="O84" s="51"/>
      <c r="P84" s="51"/>
      <c r="Q84" s="52"/>
      <c r="R84" s="51"/>
      <c r="S84" s="51"/>
      <c r="T84" s="51"/>
      <c r="U84" s="52"/>
      <c r="V84" s="51"/>
      <c r="W84" s="51"/>
      <c r="X84" s="55"/>
      <c r="Y84" s="51"/>
      <c r="Z84" s="51"/>
      <c r="AA84" s="41" t="str">
        <f t="shared" si="31"/>
        <v/>
      </c>
      <c r="AB84" s="43"/>
      <c r="AC84" s="43"/>
      <c r="AD84" s="43"/>
      <c r="AE84" s="41" t="str">
        <f t="shared" si="36"/>
        <v/>
      </c>
      <c r="AF84" s="40" t="str">
        <f>IF(Main[[#This Row],[Close Date]]&lt;&gt;"","Closed",IF(Main[[#This Row],[Day]]&lt;&gt;"","Open",""))</f>
        <v/>
      </c>
      <c r="AG84" s="53" t="str">
        <f t="shared" si="26"/>
        <v>Closed Within</v>
      </c>
      <c r="AH84" s="53">
        <f t="shared" si="37"/>
        <v>0</v>
      </c>
      <c r="AI84" s="53">
        <f t="shared" si="38"/>
        <v>0</v>
      </c>
      <c r="AJ84" s="54">
        <f t="shared" ca="1" si="35"/>
        <v>44409</v>
      </c>
      <c r="AK84" s="52"/>
      <c r="AL84" s="52"/>
      <c r="AM84" s="52"/>
      <c r="AN84" s="51"/>
      <c r="AO84" s="48"/>
      <c r="AP84" s="50"/>
    </row>
    <row r="85" spans="1:42" ht="33" customHeight="1" thickTop="1" thickBot="1" x14ac:dyDescent="0.3">
      <c r="A85" s="17">
        <v>78</v>
      </c>
      <c r="B85" s="55"/>
      <c r="C85" s="51"/>
      <c r="D85" s="51"/>
      <c r="E85" s="41" t="str">
        <f t="shared" si="30"/>
        <v/>
      </c>
      <c r="F85" s="43" t="str">
        <f>IFERROR(TEXT(DATE(Main[[#This Row],[Year]],Main[[#This Row],[Month]],Main[[#This Row],[Day]]),"MMM"),"")</f>
        <v/>
      </c>
      <c r="G85" s="45"/>
      <c r="H85" s="51"/>
      <c r="I85" s="51"/>
      <c r="J85" s="51"/>
      <c r="K85" s="51"/>
      <c r="L85" s="43" t="str">
        <f>IFERROR(VLOOKUP(Main[[#This Row],[Reporter Name
اسم المبلغ]],'English Names'!$B$2:$G$192,2,FALSE),"")</f>
        <v/>
      </c>
      <c r="M85" s="43" t="str">
        <f>IFERROR(VLOOKUP(Main[[#This Row],[Reporter Name
اسم المبلغ]],'English Names'!$B$2:$G$192,3,FALSE),"")</f>
        <v/>
      </c>
      <c r="N85" s="43" t="str">
        <f>IFERROR(VLOOKUP(Main[[#This Row],[Reporter Name
اسم المبلغ]],'English Names'!$B$2:$G$192,4,FALSE),"")</f>
        <v/>
      </c>
      <c r="O85" s="51"/>
      <c r="P85" s="51"/>
      <c r="Q85" s="52"/>
      <c r="R85" s="51"/>
      <c r="S85" s="51"/>
      <c r="T85" s="51"/>
      <c r="U85" s="52"/>
      <c r="V85" s="51"/>
      <c r="W85" s="51"/>
      <c r="X85" s="55"/>
      <c r="Y85" s="51"/>
      <c r="Z85" s="51"/>
      <c r="AA85" s="41" t="str">
        <f t="shared" si="31"/>
        <v/>
      </c>
      <c r="AB85" s="51"/>
      <c r="AC85" s="51"/>
      <c r="AD85" s="51"/>
      <c r="AE85" s="41" t="str">
        <f t="shared" si="36"/>
        <v/>
      </c>
      <c r="AF85" s="40" t="str">
        <f>IF(Main[[#This Row],[Close Date]]&lt;&gt;"","Closed",IF(Main[[#This Row],[Day]]&lt;&gt;"","Open",""))</f>
        <v/>
      </c>
      <c r="AG85" s="53" t="str">
        <f t="shared" si="26"/>
        <v>Closed Within</v>
      </c>
      <c r="AH85" s="53">
        <f t="shared" si="37"/>
        <v>0</v>
      </c>
      <c r="AI85" s="53">
        <f t="shared" si="38"/>
        <v>0</v>
      </c>
      <c r="AJ85" s="54">
        <f t="shared" ca="1" si="35"/>
        <v>44409</v>
      </c>
      <c r="AK85" s="52"/>
      <c r="AL85" s="52"/>
      <c r="AM85" s="52"/>
      <c r="AN85" s="51"/>
      <c r="AO85" s="48"/>
      <c r="AP85" s="50"/>
    </row>
    <row r="86" spans="1:42" ht="33" customHeight="1" thickTop="1" thickBot="1" x14ac:dyDescent="0.3">
      <c r="A86" s="17">
        <v>79</v>
      </c>
      <c r="B86" s="55"/>
      <c r="C86" s="51"/>
      <c r="D86" s="51"/>
      <c r="E86" s="41" t="str">
        <f t="shared" si="30"/>
        <v/>
      </c>
      <c r="F86" s="43" t="str">
        <f>IFERROR(TEXT(DATE(Main[[#This Row],[Year]],Main[[#This Row],[Month]],Main[[#This Row],[Day]]),"MMM"),"")</f>
        <v/>
      </c>
      <c r="G86" s="45"/>
      <c r="H86" s="51"/>
      <c r="I86" s="51"/>
      <c r="J86" s="51"/>
      <c r="K86" s="51"/>
      <c r="L86" s="43" t="str">
        <f>IFERROR(VLOOKUP(Main[[#This Row],[Reporter Name
اسم المبلغ]],'English Names'!$B$2:$G$192,2,FALSE),"")</f>
        <v/>
      </c>
      <c r="M86" s="43" t="str">
        <f>IFERROR(VLOOKUP(Main[[#This Row],[Reporter Name
اسم المبلغ]],'English Names'!$B$2:$G$192,3,FALSE),"")</f>
        <v/>
      </c>
      <c r="N86" s="43" t="str">
        <f>IFERROR(VLOOKUP(Main[[#This Row],[Reporter Name
اسم المبلغ]],'English Names'!$B$2:$G$192,4,FALSE),"")</f>
        <v/>
      </c>
      <c r="O86" s="51"/>
      <c r="P86" s="51"/>
      <c r="Q86" s="52"/>
      <c r="R86" s="51"/>
      <c r="S86" s="51"/>
      <c r="T86" s="51"/>
      <c r="U86" s="52"/>
      <c r="V86" s="51"/>
      <c r="W86" s="51"/>
      <c r="X86" s="55"/>
      <c r="Y86" s="51"/>
      <c r="Z86" s="51"/>
      <c r="AA86" s="41" t="str">
        <f t="shared" si="31"/>
        <v/>
      </c>
      <c r="AB86" s="51"/>
      <c r="AC86" s="51"/>
      <c r="AD86" s="51"/>
      <c r="AE86" s="41" t="str">
        <f t="shared" si="36"/>
        <v/>
      </c>
      <c r="AF86" s="40" t="str">
        <f>IF(Main[[#This Row],[Close Date]]&lt;&gt;"","Closed",IF(Main[[#This Row],[Day]]&lt;&gt;"","Open",""))</f>
        <v/>
      </c>
      <c r="AG86" s="53" t="str">
        <f t="shared" si="26"/>
        <v>Closed Within</v>
      </c>
      <c r="AH86" s="53">
        <f t="shared" si="37"/>
        <v>0</v>
      </c>
      <c r="AI86" s="53">
        <f t="shared" si="38"/>
        <v>0</v>
      </c>
      <c r="AJ86" s="54">
        <f t="shared" ca="1" si="35"/>
        <v>44409</v>
      </c>
      <c r="AK86" s="52"/>
      <c r="AL86" s="52"/>
      <c r="AM86" s="52"/>
      <c r="AN86" s="52"/>
      <c r="AO86" s="48"/>
      <c r="AP86" s="50"/>
    </row>
    <row r="87" spans="1:42" ht="33" customHeight="1" thickTop="1" thickBot="1" x14ac:dyDescent="0.3">
      <c r="A87" s="17">
        <v>80</v>
      </c>
      <c r="B87" s="55"/>
      <c r="C87" s="51"/>
      <c r="D87" s="51"/>
      <c r="E87" s="41" t="str">
        <f t="shared" si="25"/>
        <v/>
      </c>
      <c r="F87" s="43" t="str">
        <f>IFERROR(TEXT(DATE(Main[[#This Row],[Year]],Main[[#This Row],[Month]],Main[[#This Row],[Day]]),"MMM"),"")</f>
        <v/>
      </c>
      <c r="G87" s="45"/>
      <c r="H87" s="51"/>
      <c r="I87" s="51"/>
      <c r="J87" s="51"/>
      <c r="K87" s="51"/>
      <c r="L87" s="43" t="str">
        <f>IFERROR(VLOOKUP(Main[[#This Row],[Reporter Name
اسم المبلغ]],'English Names'!$B$2:$G$192,2,FALSE),"")</f>
        <v/>
      </c>
      <c r="M87" s="43" t="str">
        <f>IFERROR(VLOOKUP(Main[[#This Row],[Reporter Name
اسم المبلغ]],'English Names'!$B$2:$G$192,3,FALSE),"")</f>
        <v/>
      </c>
      <c r="N87" s="43" t="str">
        <f>IFERROR(VLOOKUP(Main[[#This Row],[Reporter Name
اسم المبلغ]],'English Names'!$B$2:$G$192,4,FALSE),"")</f>
        <v/>
      </c>
      <c r="O87" s="51"/>
      <c r="P87" s="51"/>
      <c r="Q87" s="51"/>
      <c r="R87" s="51"/>
      <c r="S87" s="51"/>
      <c r="T87" s="51"/>
      <c r="U87" s="51"/>
      <c r="V87" s="51"/>
      <c r="W87" s="51"/>
      <c r="X87" s="55"/>
      <c r="Y87" s="51"/>
      <c r="Z87" s="51"/>
      <c r="AA87" s="41" t="str">
        <f t="shared" ref="AA87:AA107" si="39">IF(X87&lt;&gt;"",DATE(Z87,Y87,X87),"")</f>
        <v/>
      </c>
      <c r="AB87" s="51"/>
      <c r="AC87" s="51"/>
      <c r="AD87" s="51"/>
      <c r="AE87" s="41" t="str">
        <f t="shared" si="32"/>
        <v/>
      </c>
      <c r="AF87" s="40" t="str">
        <f>IF(Main[[#This Row],[Close Date]]&lt;&gt;"","Closed",IF(Main[[#This Row],[Day]]&lt;&gt;"","Open",""))</f>
        <v/>
      </c>
      <c r="AG87" s="53" t="str">
        <f t="shared" si="26"/>
        <v>Closed Within</v>
      </c>
      <c r="AH87" s="53">
        <f t="shared" si="33"/>
        <v>0</v>
      </c>
      <c r="AI87" s="53">
        <f t="shared" si="34"/>
        <v>0</v>
      </c>
      <c r="AJ87" s="54">
        <f t="shared" ca="1" si="35"/>
        <v>44409</v>
      </c>
      <c r="AK87" s="52"/>
      <c r="AL87" s="52"/>
      <c r="AM87" s="52"/>
      <c r="AN87" s="52"/>
      <c r="AO87" s="48"/>
      <c r="AP87" s="50"/>
    </row>
    <row r="88" spans="1:42" ht="33" customHeight="1" thickTop="1" thickBot="1" x14ac:dyDescent="0.3">
      <c r="A88" s="17">
        <v>81</v>
      </c>
      <c r="B88" s="55"/>
      <c r="C88" s="51"/>
      <c r="D88" s="51"/>
      <c r="E88" s="41" t="str">
        <f>IF(B88&lt;&gt;"",DATE(D88,C88,B88),"")</f>
        <v/>
      </c>
      <c r="F88" s="43" t="str">
        <f>IFERROR(TEXT(DATE(Main[[#This Row],[Year]],Main[[#This Row],[Month]],Main[[#This Row],[Day]]),"MMM"),"")</f>
        <v/>
      </c>
      <c r="G88" s="45"/>
      <c r="H88" s="51"/>
      <c r="I88" s="51"/>
      <c r="J88" s="51"/>
      <c r="K88" s="51"/>
      <c r="L88" s="43" t="str">
        <f>IFERROR(VLOOKUP(Main[[#This Row],[Reporter Name
اسم المبلغ]],'English Names'!$B$2:$G$192,2,FALSE),"")</f>
        <v/>
      </c>
      <c r="M88" s="43" t="str">
        <f>IFERROR(VLOOKUP(Main[[#This Row],[Reporter Name
اسم المبلغ]],'English Names'!$B$2:$G$192,3,FALSE),"")</f>
        <v/>
      </c>
      <c r="N88" s="43" t="str">
        <f>IFERROR(VLOOKUP(Main[[#This Row],[Reporter Name
اسم المبلغ]],'English Names'!$B$2:$G$192,4,FALSE),"")</f>
        <v/>
      </c>
      <c r="O88" s="51"/>
      <c r="P88" s="51"/>
      <c r="Q88" s="51"/>
      <c r="R88" s="51"/>
      <c r="S88" s="51"/>
      <c r="T88" s="51"/>
      <c r="U88" s="51"/>
      <c r="V88" s="51"/>
      <c r="W88" s="51"/>
      <c r="X88" s="55"/>
      <c r="Y88" s="51"/>
      <c r="Z88" s="51"/>
      <c r="AA88" s="41" t="str">
        <f>IF(X88&lt;&gt;"",DATE(Z88,Y88,X88),"")</f>
        <v/>
      </c>
      <c r="AB88" s="51"/>
      <c r="AC88" s="51"/>
      <c r="AD88" s="51"/>
      <c r="AE88" s="41" t="str">
        <f>IF(AB88&lt;&gt;"",DATE(AD88,AC88,AB88),"")</f>
        <v/>
      </c>
      <c r="AF88" s="40" t="str">
        <f>IF(Main[[#This Row],[Close Date]]&lt;&gt;"","Closed",IF(Main[[#This Row],[Day]]&lt;&gt;"","Open",""))</f>
        <v/>
      </c>
      <c r="AG88" s="53" t="str">
        <f t="shared" si="26"/>
        <v>Closed Within</v>
      </c>
      <c r="AH88" s="53">
        <f>MAX(0,(IF(AF88="Open",AJ88-AA88,0)))</f>
        <v>0</v>
      </c>
      <c r="AI88" s="53">
        <f>MAX(0,(IF(AF88="Closed",AE88-AA88,0)))</f>
        <v>0</v>
      </c>
      <c r="AJ88" s="54">
        <f t="shared" ca="1" si="35"/>
        <v>44409</v>
      </c>
      <c r="AK88" s="52"/>
      <c r="AL88" s="52"/>
      <c r="AM88" s="52"/>
      <c r="AN88" s="52"/>
      <c r="AO88" s="51"/>
      <c r="AP88" s="50"/>
    </row>
    <row r="89" spans="1:42" ht="33" customHeight="1" thickTop="1" thickBot="1" x14ac:dyDescent="0.3">
      <c r="A89" s="17">
        <v>82</v>
      </c>
      <c r="B89" s="55"/>
      <c r="C89" s="51"/>
      <c r="D89" s="51"/>
      <c r="E89" s="41" t="str">
        <f>IF(B89&lt;&gt;"",DATE(D89,C89,B89),"")</f>
        <v/>
      </c>
      <c r="F89" s="43" t="str">
        <f>IFERROR(TEXT(DATE(Main[[#This Row],[Year]],Main[[#This Row],[Month]],Main[[#This Row],[Day]]),"MMM"),"")</f>
        <v/>
      </c>
      <c r="G89" s="45"/>
      <c r="H89" s="51"/>
      <c r="I89" s="51"/>
      <c r="J89" s="51"/>
      <c r="K89" s="51"/>
      <c r="L89" s="43" t="str">
        <f>IFERROR(VLOOKUP(Main[[#This Row],[Reporter Name
اسم المبلغ]],'English Names'!$B$2:$G$192,2,FALSE),"")</f>
        <v/>
      </c>
      <c r="M89" s="43" t="str">
        <f>IFERROR(VLOOKUP(Main[[#This Row],[Reporter Name
اسم المبلغ]],'English Names'!$B$2:$G$192,3,FALSE),"")</f>
        <v/>
      </c>
      <c r="N89" s="43" t="str">
        <f>IFERROR(VLOOKUP(Main[[#This Row],[Reporter Name
اسم المبلغ]],'English Names'!$B$2:$G$192,4,FALSE),"")</f>
        <v/>
      </c>
      <c r="O89" s="51"/>
      <c r="P89" s="51"/>
      <c r="Q89" s="52"/>
      <c r="R89" s="51"/>
      <c r="S89" s="51"/>
      <c r="T89" s="51"/>
      <c r="U89" s="52"/>
      <c r="V89" s="51"/>
      <c r="W89" s="51"/>
      <c r="X89" s="55"/>
      <c r="Y89" s="51"/>
      <c r="Z89" s="51"/>
      <c r="AA89" s="41" t="str">
        <f>IF(X89&lt;&gt;"",DATE(Z89,Y89,X89),"")</f>
        <v/>
      </c>
      <c r="AB89" s="51"/>
      <c r="AC89" s="51"/>
      <c r="AD89" s="51"/>
      <c r="AE89" s="41" t="str">
        <f>IF(AB89&lt;&gt;"",DATE(AD89,AC89,AB89),"")</f>
        <v/>
      </c>
      <c r="AF89" s="40" t="str">
        <f>IF(Main[[#This Row],[Close Date]]&lt;&gt;"","Closed",IF(Main[[#This Row],[Day]]&lt;&gt;"","Open",""))</f>
        <v/>
      </c>
      <c r="AG89" s="53" t="str">
        <f t="shared" si="26"/>
        <v>Closed Within</v>
      </c>
      <c r="AH89" s="53">
        <f>MAX(0,(IF(AF89="Open",AJ89-AA89,0)))</f>
        <v>0</v>
      </c>
      <c r="AI89" s="53">
        <f>MAX(0,(IF(AF89="Closed",AE89-AA89,0)))</f>
        <v>0</v>
      </c>
      <c r="AJ89" s="54">
        <f t="shared" ca="1" si="35"/>
        <v>44409</v>
      </c>
      <c r="AK89" s="52"/>
      <c r="AL89" s="52"/>
      <c r="AM89" s="52"/>
      <c r="AN89" s="52"/>
      <c r="AO89" s="48"/>
      <c r="AP89" s="50"/>
    </row>
    <row r="90" spans="1:42" ht="33" customHeight="1" thickTop="1" thickBot="1" x14ac:dyDescent="0.3">
      <c r="A90" s="17">
        <v>83</v>
      </c>
      <c r="B90" s="55"/>
      <c r="C90" s="51"/>
      <c r="D90" s="51"/>
      <c r="E90" s="41" t="str">
        <f>IF(B90&lt;&gt;"",DATE(D90,C90,B90),"")</f>
        <v/>
      </c>
      <c r="F90" s="43" t="str">
        <f>IFERROR(TEXT(DATE(Main[[#This Row],[Year]],Main[[#This Row],[Month]],Main[[#This Row],[Day]]),"MMM"),"")</f>
        <v/>
      </c>
      <c r="G90" s="45"/>
      <c r="H90" s="51"/>
      <c r="I90" s="51"/>
      <c r="J90" s="51"/>
      <c r="K90" s="51"/>
      <c r="L90" s="43" t="str">
        <f>IFERROR(VLOOKUP(Main[[#This Row],[Reporter Name
اسم المبلغ]],'English Names'!$B$2:$G$192,2,FALSE),"")</f>
        <v/>
      </c>
      <c r="M90" s="43" t="str">
        <f>IFERROR(VLOOKUP(Main[[#This Row],[Reporter Name
اسم المبلغ]],'English Names'!$B$2:$G$192,3,FALSE),"")</f>
        <v/>
      </c>
      <c r="N90" s="43" t="str">
        <f>IFERROR(VLOOKUP(Main[[#This Row],[Reporter Name
اسم المبلغ]],'English Names'!$B$2:$G$192,4,FALSE),"")</f>
        <v/>
      </c>
      <c r="O90" s="51"/>
      <c r="P90" s="51"/>
      <c r="Q90" s="52"/>
      <c r="R90" s="51"/>
      <c r="S90" s="51"/>
      <c r="T90" s="51"/>
      <c r="U90" s="52"/>
      <c r="V90" s="51"/>
      <c r="W90" s="51"/>
      <c r="X90" s="55"/>
      <c r="Y90" s="51"/>
      <c r="Z90" s="51"/>
      <c r="AA90" s="41" t="str">
        <f>IF(X90&lt;&gt;"",DATE(Z90,Y90,X90),"")</f>
        <v/>
      </c>
      <c r="AB90" s="51"/>
      <c r="AC90" s="51"/>
      <c r="AD90" s="51"/>
      <c r="AE90" s="41" t="str">
        <f>IF(AB90&lt;&gt;"",DATE(AD90,AC90,AB90),"")</f>
        <v/>
      </c>
      <c r="AF90" s="40" t="str">
        <f>IF(Main[[#This Row],[Close Date]]&lt;&gt;"","Closed",IF(Main[[#This Row],[Day]]&lt;&gt;"","Open",""))</f>
        <v/>
      </c>
      <c r="AG90" s="53" t="str">
        <f t="shared" si="26"/>
        <v>Closed Within</v>
      </c>
      <c r="AH90" s="53">
        <f>MAX(0,(IF(AF90="Open",AJ90-AA90,0)))</f>
        <v>0</v>
      </c>
      <c r="AI90" s="53">
        <f>MAX(0,(IF(AF90="Closed",AE90-AA90,0)))</f>
        <v>0</v>
      </c>
      <c r="AJ90" s="54">
        <f t="shared" ca="1" si="35"/>
        <v>44409</v>
      </c>
      <c r="AK90" s="52"/>
      <c r="AL90" s="52"/>
      <c r="AM90" s="52"/>
      <c r="AN90" s="52"/>
      <c r="AO90" s="48"/>
      <c r="AP90" s="50"/>
    </row>
    <row r="91" spans="1:42" ht="33" customHeight="1" thickTop="1" thickBot="1" x14ac:dyDescent="0.3">
      <c r="A91" s="17">
        <v>84</v>
      </c>
      <c r="B91" s="55"/>
      <c r="C91" s="51"/>
      <c r="D91" s="51"/>
      <c r="E91" s="41" t="str">
        <f>IF(B91&lt;&gt;"",DATE(D91,C91,B91),"")</f>
        <v/>
      </c>
      <c r="F91" s="43" t="str">
        <f>IFERROR(TEXT(DATE(Main[[#This Row],[Year]],Main[[#This Row],[Month]],Main[[#This Row],[Day]]),"MMM"),"")</f>
        <v/>
      </c>
      <c r="G91" s="45"/>
      <c r="H91" s="51"/>
      <c r="I91" s="51"/>
      <c r="J91" s="51"/>
      <c r="K91" s="51"/>
      <c r="L91" s="43" t="str">
        <f>IFERROR(VLOOKUP(Main[[#This Row],[Reporter Name
اسم المبلغ]],'English Names'!$B$2:$G$192,2,FALSE),"")</f>
        <v/>
      </c>
      <c r="M91" s="43" t="str">
        <f>IFERROR(VLOOKUP(Main[[#This Row],[Reporter Name
اسم المبلغ]],'English Names'!$B$2:$G$192,3,FALSE),"")</f>
        <v/>
      </c>
      <c r="N91" s="43" t="str">
        <f>IFERROR(VLOOKUP(Main[[#This Row],[Reporter Name
اسم المبلغ]],'English Names'!$B$2:$G$192,4,FALSE),"")</f>
        <v/>
      </c>
      <c r="O91" s="51"/>
      <c r="P91" s="51"/>
      <c r="Q91" s="52"/>
      <c r="R91" s="51"/>
      <c r="S91" s="51"/>
      <c r="T91" s="51"/>
      <c r="U91" s="52"/>
      <c r="V91" s="51"/>
      <c r="W91" s="51"/>
      <c r="X91" s="51"/>
      <c r="Y91" s="51"/>
      <c r="Z91" s="51"/>
      <c r="AA91" s="41" t="str">
        <f>IF(X91&lt;&gt;"",DATE(Z91,Y91,X91),"")</f>
        <v/>
      </c>
      <c r="AB91" s="51"/>
      <c r="AC91" s="51"/>
      <c r="AD91" s="51"/>
      <c r="AE91" s="41" t="str">
        <f>IF(AB91&lt;&gt;"",DATE(AD91,AC91,AB91),"")</f>
        <v/>
      </c>
      <c r="AF91" s="40" t="str">
        <f>IF(Main[[#This Row],[Close Date]]&lt;&gt;"","Closed",IF(Main[[#This Row],[Day]]&lt;&gt;"","Open",""))</f>
        <v/>
      </c>
      <c r="AG91" s="53" t="str">
        <f t="shared" si="26"/>
        <v>Closed Within</v>
      </c>
      <c r="AH91" s="53">
        <f>MAX(0,(IF(AF91="Open",AJ91-AA91,0)))</f>
        <v>0</v>
      </c>
      <c r="AI91" s="53">
        <f>MAX(0,(IF(AF91="Closed",AE91-AA91,0)))</f>
        <v>0</v>
      </c>
      <c r="AJ91" s="54">
        <f t="shared" ca="1" si="35"/>
        <v>44409</v>
      </c>
      <c r="AK91" s="52"/>
      <c r="AL91" s="52"/>
      <c r="AM91" s="52"/>
      <c r="AN91" s="52"/>
      <c r="AO91" s="48"/>
      <c r="AP91" s="50"/>
    </row>
    <row r="92" spans="1:42" ht="33" customHeight="1" thickTop="1" thickBot="1" x14ac:dyDescent="0.3">
      <c r="A92" s="17">
        <v>85</v>
      </c>
      <c r="B92" s="55"/>
      <c r="C92" s="51"/>
      <c r="D92" s="51"/>
      <c r="E92" s="41" t="str">
        <f t="shared" si="25"/>
        <v/>
      </c>
      <c r="F92" s="43" t="str">
        <f>IFERROR(TEXT(DATE(Main[[#This Row],[Year]],Main[[#This Row],[Month]],Main[[#This Row],[Day]]),"MMM"),"")</f>
        <v/>
      </c>
      <c r="G92" s="45"/>
      <c r="H92" s="51"/>
      <c r="I92" s="51"/>
      <c r="J92" s="51"/>
      <c r="K92" s="51"/>
      <c r="L92" s="43" t="str">
        <f>IFERROR(VLOOKUP(Main[[#This Row],[Reporter Name
اسم المبلغ]],'English Names'!$B$2:$G$192,2,FALSE),"")</f>
        <v/>
      </c>
      <c r="M92" s="43" t="str">
        <f>IFERROR(VLOOKUP(Main[[#This Row],[Reporter Name
اسم المبلغ]],'English Names'!$B$2:$G$192,3,FALSE),"")</f>
        <v/>
      </c>
      <c r="N92" s="43" t="str">
        <f>IFERROR(VLOOKUP(Main[[#This Row],[Reporter Name
اسم المبلغ]],'English Names'!$B$2:$G$192,4,FALSE),"")</f>
        <v/>
      </c>
      <c r="O92" s="51"/>
      <c r="P92" s="51"/>
      <c r="Q92" s="52"/>
      <c r="R92" s="51"/>
      <c r="S92" s="51"/>
      <c r="T92" s="51"/>
      <c r="U92" s="52"/>
      <c r="V92" s="51"/>
      <c r="W92" s="51"/>
      <c r="X92" s="55"/>
      <c r="Y92" s="51"/>
      <c r="Z92" s="51"/>
      <c r="AA92" s="41" t="str">
        <f>IF(X92&lt;&gt;"",DATE(Z92,Y92,X92),"")</f>
        <v/>
      </c>
      <c r="AB92" s="43"/>
      <c r="AC92" s="43"/>
      <c r="AD92" s="43"/>
      <c r="AE92" s="41" t="str">
        <f>IF(AB92&lt;&gt;"",DATE(AD92,AC92,AB92),"")</f>
        <v/>
      </c>
      <c r="AF92" s="40" t="str">
        <f>IF(Main[[#This Row],[Close Date]]&lt;&gt;"","Closed",IF(Main[[#This Row],[Day]]&lt;&gt;"","Open",""))</f>
        <v/>
      </c>
      <c r="AG92" s="53" t="str">
        <f t="shared" si="26"/>
        <v>Closed Within</v>
      </c>
      <c r="AH92" s="53">
        <f>MAX(0,(IF(AF92="Open",AJ92-AA92,0)))</f>
        <v>0</v>
      </c>
      <c r="AI92" s="53">
        <f>MAX(0,(IF(AF92="Closed",AE92-AA92,0)))</f>
        <v>0</v>
      </c>
      <c r="AJ92" s="54">
        <f t="shared" ca="1" si="35"/>
        <v>44409</v>
      </c>
      <c r="AK92" s="52"/>
      <c r="AL92" s="52"/>
      <c r="AM92" s="52"/>
      <c r="AN92" s="52"/>
      <c r="AO92" s="48"/>
      <c r="AP92" s="50"/>
    </row>
    <row r="93" spans="1:42" ht="33" customHeight="1" thickTop="1" thickBot="1" x14ac:dyDescent="0.3">
      <c r="A93" s="17">
        <v>86</v>
      </c>
      <c r="B93" s="55"/>
      <c r="C93" s="51"/>
      <c r="D93" s="51"/>
      <c r="E93" s="41" t="str">
        <f t="shared" si="25"/>
        <v/>
      </c>
      <c r="F93" s="43" t="str">
        <f>IFERROR(TEXT(DATE(Main[[#This Row],[Year]],Main[[#This Row],[Month]],Main[[#This Row],[Day]]),"MMM"),"")</f>
        <v/>
      </c>
      <c r="G93" s="45"/>
      <c r="H93" s="51"/>
      <c r="I93" s="51"/>
      <c r="J93" s="51"/>
      <c r="K93" s="51"/>
      <c r="L93" s="43" t="str">
        <f>IFERROR(VLOOKUP(Main[[#This Row],[Reporter Name
اسم المبلغ]],'English Names'!$B$2:$G$192,2,FALSE),"")</f>
        <v/>
      </c>
      <c r="M93" s="43" t="str">
        <f>IFERROR(VLOOKUP(Main[[#This Row],[Reporter Name
اسم المبلغ]],'English Names'!$B$2:$G$192,3,FALSE),"")</f>
        <v/>
      </c>
      <c r="N93" s="43" t="str">
        <f>IFERROR(VLOOKUP(Main[[#This Row],[Reporter Name
اسم المبلغ]],'English Names'!$B$2:$G$192,4,FALSE),"")</f>
        <v/>
      </c>
      <c r="O93" s="51"/>
      <c r="P93" s="51"/>
      <c r="Q93" s="51"/>
      <c r="R93" s="51"/>
      <c r="S93" s="51"/>
      <c r="T93" s="51"/>
      <c r="U93" s="51"/>
      <c r="V93" s="51"/>
      <c r="W93" s="51"/>
      <c r="X93" s="55"/>
      <c r="Y93" s="51"/>
      <c r="Z93" s="51"/>
      <c r="AA93" s="41" t="str">
        <f t="shared" si="39"/>
        <v/>
      </c>
      <c r="AB93" s="51"/>
      <c r="AC93" s="51"/>
      <c r="AD93" s="51"/>
      <c r="AE93" s="41" t="str">
        <f t="shared" si="32"/>
        <v/>
      </c>
      <c r="AF93" s="40" t="str">
        <f>IF(Main[[#This Row],[Close Date]]&lt;&gt;"","Closed",IF(Main[[#This Row],[Day]]&lt;&gt;"","Open",""))</f>
        <v/>
      </c>
      <c r="AG93" s="53" t="str">
        <f t="shared" si="26"/>
        <v>Closed Within</v>
      </c>
      <c r="AH93" s="53">
        <f t="shared" si="33"/>
        <v>0</v>
      </c>
      <c r="AI93" s="53">
        <f t="shared" si="34"/>
        <v>0</v>
      </c>
      <c r="AJ93" s="54">
        <f t="shared" ca="1" si="35"/>
        <v>44409</v>
      </c>
      <c r="AK93" s="52"/>
      <c r="AL93" s="52"/>
      <c r="AM93" s="52"/>
      <c r="AN93" s="52"/>
      <c r="AO93" s="48"/>
      <c r="AP93" s="50"/>
    </row>
    <row r="94" spans="1:42" ht="33" customHeight="1" thickTop="1" thickBot="1" x14ac:dyDescent="0.3">
      <c r="A94" s="17">
        <v>87</v>
      </c>
      <c r="B94" s="55"/>
      <c r="C94" s="51"/>
      <c r="D94" s="51"/>
      <c r="E94" s="41" t="str">
        <f t="shared" si="25"/>
        <v/>
      </c>
      <c r="F94" s="43" t="str">
        <f>IFERROR(TEXT(DATE(Main[[#This Row],[Year]],Main[[#This Row],[Month]],Main[[#This Row],[Day]]),"MMM"),"")</f>
        <v/>
      </c>
      <c r="G94" s="45"/>
      <c r="H94" s="51"/>
      <c r="I94" s="51"/>
      <c r="J94" s="51"/>
      <c r="K94" s="51"/>
      <c r="L94" s="43" t="str">
        <f>IFERROR(VLOOKUP(Main[[#This Row],[Reporter Name
اسم المبلغ]],'English Names'!$B$2:$G$192,2,FALSE),"")</f>
        <v/>
      </c>
      <c r="M94" s="43" t="str">
        <f>IFERROR(VLOOKUP(Main[[#This Row],[Reporter Name
اسم المبلغ]],'English Names'!$B$2:$G$192,3,FALSE),"")</f>
        <v/>
      </c>
      <c r="N94" s="43" t="str">
        <f>IFERROR(VLOOKUP(Main[[#This Row],[Reporter Name
اسم المبلغ]],'English Names'!$B$2:$G$192,4,FALSE),"")</f>
        <v/>
      </c>
      <c r="O94" s="51"/>
      <c r="P94" s="51"/>
      <c r="Q94" s="51"/>
      <c r="R94" s="51"/>
      <c r="S94" s="51"/>
      <c r="T94" s="51"/>
      <c r="U94" s="51"/>
      <c r="V94" s="51"/>
      <c r="W94" s="51"/>
      <c r="X94" s="55"/>
      <c r="Y94" s="51"/>
      <c r="Z94" s="51"/>
      <c r="AA94" s="41" t="str">
        <f t="shared" si="39"/>
        <v/>
      </c>
      <c r="AB94" s="51"/>
      <c r="AC94" s="51"/>
      <c r="AD94" s="51"/>
      <c r="AE94" s="41" t="str">
        <f t="shared" si="32"/>
        <v/>
      </c>
      <c r="AF94" s="40" t="str">
        <f>IF(Main[[#This Row],[Close Date]]&lt;&gt;"","Closed",IF(Main[[#This Row],[Day]]&lt;&gt;"","Open",""))</f>
        <v/>
      </c>
      <c r="AG94" s="53" t="str">
        <f t="shared" si="26"/>
        <v>Closed Within</v>
      </c>
      <c r="AH94" s="53">
        <f t="shared" si="33"/>
        <v>0</v>
      </c>
      <c r="AI94" s="53">
        <f t="shared" si="34"/>
        <v>0</v>
      </c>
      <c r="AJ94" s="54">
        <f t="shared" ca="1" si="35"/>
        <v>44409</v>
      </c>
      <c r="AK94" s="52"/>
      <c r="AL94" s="52"/>
      <c r="AM94" s="52"/>
      <c r="AN94" s="52"/>
      <c r="AO94" s="48"/>
      <c r="AP94" s="51"/>
    </row>
    <row r="95" spans="1:42" ht="33" customHeight="1" thickTop="1" thickBot="1" x14ac:dyDescent="0.3">
      <c r="A95" s="17">
        <v>88</v>
      </c>
      <c r="B95" s="55"/>
      <c r="C95" s="51"/>
      <c r="D95" s="51"/>
      <c r="E95" s="41" t="str">
        <f t="shared" si="25"/>
        <v/>
      </c>
      <c r="F95" s="43" t="str">
        <f>IFERROR(TEXT(DATE(Main[[#This Row],[Year]],Main[[#This Row],[Month]],Main[[#This Row],[Day]]),"MMM"),"")</f>
        <v/>
      </c>
      <c r="G95" s="45"/>
      <c r="H95" s="51"/>
      <c r="I95" s="51"/>
      <c r="J95" s="51"/>
      <c r="K95" s="51"/>
      <c r="L95" s="43" t="str">
        <f>IFERROR(VLOOKUP(Main[[#This Row],[Reporter Name
اسم المبلغ]],'English Names'!$B$2:$G$192,2,FALSE),"")</f>
        <v/>
      </c>
      <c r="M95" s="43" t="str">
        <f>IFERROR(VLOOKUP(Main[[#This Row],[Reporter Name
اسم المبلغ]],'English Names'!$B$2:$G$192,3,FALSE),"")</f>
        <v/>
      </c>
      <c r="N95" s="43" t="str">
        <f>IFERROR(VLOOKUP(Main[[#This Row],[Reporter Name
اسم المبلغ]],'English Names'!$B$2:$G$192,4,FALSE),"")</f>
        <v/>
      </c>
      <c r="O95" s="51"/>
      <c r="P95" s="51"/>
      <c r="Q95" s="51"/>
      <c r="R95" s="51"/>
      <c r="S95" s="51"/>
      <c r="T95" s="51"/>
      <c r="U95" s="51"/>
      <c r="V95" s="51"/>
      <c r="W95" s="51"/>
      <c r="X95" s="55"/>
      <c r="Y95" s="51"/>
      <c r="Z95" s="51"/>
      <c r="AA95" s="41" t="str">
        <f t="shared" si="39"/>
        <v/>
      </c>
      <c r="AB95" s="51"/>
      <c r="AC95" s="51"/>
      <c r="AD95" s="51"/>
      <c r="AE95" s="41" t="str">
        <f t="shared" si="32"/>
        <v/>
      </c>
      <c r="AF95" s="40" t="str">
        <f>IF(Main[[#This Row],[Close Date]]&lt;&gt;"","Closed",IF(Main[[#This Row],[Day]]&lt;&gt;"","Open",""))</f>
        <v/>
      </c>
      <c r="AG95" s="53" t="str">
        <f t="shared" si="26"/>
        <v>Closed Within</v>
      </c>
      <c r="AH95" s="53">
        <f t="shared" si="33"/>
        <v>0</v>
      </c>
      <c r="AI95" s="53">
        <f t="shared" si="34"/>
        <v>0</v>
      </c>
      <c r="AJ95" s="54">
        <f t="shared" ca="1" si="35"/>
        <v>44409</v>
      </c>
      <c r="AK95" s="52"/>
      <c r="AL95" s="52"/>
      <c r="AM95" s="52"/>
      <c r="AN95" s="52"/>
      <c r="AO95" s="48"/>
      <c r="AP95" s="50"/>
    </row>
    <row r="96" spans="1:42" ht="33" customHeight="1" thickTop="1" thickBot="1" x14ac:dyDescent="0.3">
      <c r="A96" s="17">
        <v>89</v>
      </c>
      <c r="B96" s="55"/>
      <c r="C96" s="51"/>
      <c r="D96" s="51"/>
      <c r="E96" s="41" t="str">
        <f t="shared" si="25"/>
        <v/>
      </c>
      <c r="F96" s="43" t="str">
        <f>IFERROR(TEXT(DATE(Main[[#This Row],[Year]],Main[[#This Row],[Month]],Main[[#This Row],[Day]]),"MMM"),"")</f>
        <v/>
      </c>
      <c r="G96" s="45"/>
      <c r="H96" s="51"/>
      <c r="I96" s="51"/>
      <c r="J96" s="51"/>
      <c r="K96" s="51"/>
      <c r="L96" s="43" t="str">
        <f>IFERROR(VLOOKUP(Main[[#This Row],[Reporter Name
اسم المبلغ]],'English Names'!$B$2:$G$192,2,FALSE),"")</f>
        <v/>
      </c>
      <c r="M96" s="43" t="str">
        <f>IFERROR(VLOOKUP(Main[[#This Row],[Reporter Name
اسم المبلغ]],'English Names'!$B$2:$G$192,3,FALSE),"")</f>
        <v/>
      </c>
      <c r="N96" s="43" t="str">
        <f>IFERROR(VLOOKUP(Main[[#This Row],[Reporter Name
اسم المبلغ]],'English Names'!$B$2:$G$192,4,FALSE),"")</f>
        <v/>
      </c>
      <c r="O96" s="51"/>
      <c r="P96" s="51"/>
      <c r="Q96" s="51"/>
      <c r="R96" s="51"/>
      <c r="S96" s="51"/>
      <c r="T96" s="51"/>
      <c r="U96" s="51"/>
      <c r="V96" s="51"/>
      <c r="W96" s="51"/>
      <c r="X96" s="55"/>
      <c r="Y96" s="51"/>
      <c r="Z96" s="51"/>
      <c r="AA96" s="41" t="str">
        <f t="shared" si="39"/>
        <v/>
      </c>
      <c r="AB96" s="51"/>
      <c r="AC96" s="51"/>
      <c r="AD96" s="51"/>
      <c r="AE96" s="41" t="str">
        <f t="shared" si="32"/>
        <v/>
      </c>
      <c r="AF96" s="40" t="str">
        <f>IF(Main[[#This Row],[Close Date]]&lt;&gt;"","Closed",IF(Main[[#This Row],[Day]]&lt;&gt;"","Open",""))</f>
        <v/>
      </c>
      <c r="AG96" s="53" t="str">
        <f t="shared" si="26"/>
        <v>Closed Within</v>
      </c>
      <c r="AH96" s="53">
        <f t="shared" si="33"/>
        <v>0</v>
      </c>
      <c r="AI96" s="53">
        <f t="shared" si="34"/>
        <v>0</v>
      </c>
      <c r="AJ96" s="54">
        <f t="shared" ca="1" si="35"/>
        <v>44409</v>
      </c>
      <c r="AK96" s="52"/>
      <c r="AL96" s="52"/>
      <c r="AM96" s="52"/>
      <c r="AN96" s="52"/>
      <c r="AO96" s="48"/>
      <c r="AP96" s="50"/>
    </row>
    <row r="97" spans="1:42" ht="33" customHeight="1" thickTop="1" thickBot="1" x14ac:dyDescent="0.3">
      <c r="A97" s="17">
        <v>90</v>
      </c>
      <c r="B97" s="55"/>
      <c r="C97" s="51"/>
      <c r="D97" s="51"/>
      <c r="E97" s="41" t="str">
        <f t="shared" si="25"/>
        <v/>
      </c>
      <c r="F97" s="43" t="str">
        <f>IFERROR(TEXT(DATE(Main[[#This Row],[Year]],Main[[#This Row],[Month]],Main[[#This Row],[Day]]),"MMM"),"")</f>
        <v/>
      </c>
      <c r="G97" s="45"/>
      <c r="H97" s="51"/>
      <c r="I97" s="51"/>
      <c r="J97" s="51"/>
      <c r="K97" s="43"/>
      <c r="L97" s="43" t="str">
        <f>IFERROR(VLOOKUP(Main[[#This Row],[Reporter Name
اسم المبلغ]],'English Names'!$B$2:$G$192,2,FALSE),"")</f>
        <v/>
      </c>
      <c r="M97" s="43" t="str">
        <f>IFERROR(VLOOKUP(Main[[#This Row],[Reporter Name
اسم المبلغ]],'English Names'!$B$2:$G$192,3,FALSE),"")</f>
        <v/>
      </c>
      <c r="N97" s="43" t="str">
        <f>IFERROR(VLOOKUP(Main[[#This Row],[Reporter Name
اسم المبلغ]],'English Names'!$B$2:$G$192,4,FALSE),"")</f>
        <v/>
      </c>
      <c r="O97" s="51"/>
      <c r="P97" s="51"/>
      <c r="Q97" s="51"/>
      <c r="R97" s="51"/>
      <c r="S97" s="51"/>
      <c r="T97" s="51"/>
      <c r="U97" s="51"/>
      <c r="V97" s="51"/>
      <c r="W97" s="51"/>
      <c r="X97" s="55"/>
      <c r="Y97" s="51"/>
      <c r="Z97" s="51"/>
      <c r="AA97" s="41" t="str">
        <f t="shared" si="39"/>
        <v/>
      </c>
      <c r="AB97" s="51"/>
      <c r="AC97" s="51"/>
      <c r="AD97" s="51"/>
      <c r="AE97" s="41" t="str">
        <f t="shared" si="32"/>
        <v/>
      </c>
      <c r="AF97" s="40" t="str">
        <f>IF(Main[[#This Row],[Close Date]]&lt;&gt;"","Closed",IF(Main[[#This Row],[Day]]&lt;&gt;"","Open",""))</f>
        <v/>
      </c>
      <c r="AG97" s="53" t="str">
        <f t="shared" si="26"/>
        <v>Closed Within</v>
      </c>
      <c r="AH97" s="53">
        <f t="shared" si="33"/>
        <v>0</v>
      </c>
      <c r="AI97" s="53">
        <f t="shared" si="34"/>
        <v>0</v>
      </c>
      <c r="AJ97" s="54">
        <f t="shared" ca="1" si="35"/>
        <v>44409</v>
      </c>
      <c r="AK97" s="52"/>
      <c r="AL97" s="52"/>
      <c r="AM97" s="52"/>
      <c r="AN97" s="52"/>
      <c r="AO97" s="48"/>
      <c r="AP97" s="50"/>
    </row>
    <row r="98" spans="1:42" ht="33" customHeight="1" thickTop="1" thickBot="1" x14ac:dyDescent="0.3">
      <c r="A98" s="17">
        <v>91</v>
      </c>
      <c r="B98" s="55"/>
      <c r="C98" s="51"/>
      <c r="D98" s="51"/>
      <c r="E98" s="41" t="str">
        <f t="shared" si="25"/>
        <v/>
      </c>
      <c r="F98" s="43" t="str">
        <f>IFERROR(TEXT(DATE(Main[[#This Row],[Year]],Main[[#This Row],[Month]],Main[[#This Row],[Day]]),"MMM"),"")</f>
        <v/>
      </c>
      <c r="G98" s="45"/>
      <c r="H98" s="51"/>
      <c r="I98" s="51"/>
      <c r="J98" s="51"/>
      <c r="K98" s="51"/>
      <c r="L98" s="43" t="str">
        <f>IFERROR(VLOOKUP(Main[[#This Row],[Reporter Name
اسم المبلغ]],'English Names'!$B$2:$G$192,2,FALSE),"")</f>
        <v/>
      </c>
      <c r="M98" s="43" t="str">
        <f>IFERROR(VLOOKUP(Main[[#This Row],[Reporter Name
اسم المبلغ]],'English Names'!$B$2:$G$192,3,FALSE),"")</f>
        <v/>
      </c>
      <c r="N98" s="43" t="str">
        <f>IFERROR(VLOOKUP(Main[[#This Row],[Reporter Name
اسم المبلغ]],'English Names'!$B$2:$G$192,4,FALSE),"")</f>
        <v/>
      </c>
      <c r="O98" s="51"/>
      <c r="P98" s="51"/>
      <c r="Q98" s="51"/>
      <c r="R98" s="51"/>
      <c r="S98" s="51"/>
      <c r="T98" s="51"/>
      <c r="U98" s="51"/>
      <c r="V98" s="51"/>
      <c r="W98" s="51"/>
      <c r="X98" s="55"/>
      <c r="Y98" s="51"/>
      <c r="Z98" s="51"/>
      <c r="AA98" s="41" t="str">
        <f t="shared" si="39"/>
        <v/>
      </c>
      <c r="AB98" s="51"/>
      <c r="AC98" s="51"/>
      <c r="AD98" s="51"/>
      <c r="AE98" s="41" t="str">
        <f t="shared" si="32"/>
        <v/>
      </c>
      <c r="AF98" s="40" t="str">
        <f>IF(Main[[#This Row],[Close Date]]&lt;&gt;"","Closed",IF(Main[[#This Row],[Day]]&lt;&gt;"","Open",""))</f>
        <v/>
      </c>
      <c r="AG98" s="53" t="str">
        <f t="shared" si="26"/>
        <v>Closed Within</v>
      </c>
      <c r="AH98" s="53">
        <f t="shared" si="33"/>
        <v>0</v>
      </c>
      <c r="AI98" s="53">
        <f t="shared" si="34"/>
        <v>0</v>
      </c>
      <c r="AJ98" s="54">
        <f t="shared" ca="1" si="35"/>
        <v>44409</v>
      </c>
      <c r="AK98" s="52"/>
      <c r="AL98" s="52"/>
      <c r="AM98" s="52"/>
      <c r="AN98" s="52"/>
      <c r="AO98" s="48"/>
      <c r="AP98" s="50"/>
    </row>
    <row r="99" spans="1:42" ht="33" customHeight="1" thickTop="1" thickBot="1" x14ac:dyDescent="0.3">
      <c r="A99" s="17">
        <v>92</v>
      </c>
      <c r="B99" s="55"/>
      <c r="C99" s="51"/>
      <c r="D99" s="51"/>
      <c r="E99" s="41" t="str">
        <f t="shared" si="25"/>
        <v/>
      </c>
      <c r="F99" s="43" t="str">
        <f>IFERROR(TEXT(DATE(Main[[#This Row],[Year]],Main[[#This Row],[Month]],Main[[#This Row],[Day]]),"MMM"),"")</f>
        <v/>
      </c>
      <c r="G99" s="45"/>
      <c r="H99" s="51"/>
      <c r="I99" s="51"/>
      <c r="J99" s="51"/>
      <c r="K99" s="51"/>
      <c r="L99" s="43" t="str">
        <f>IFERROR(VLOOKUP(Main[[#This Row],[Reporter Name
اسم المبلغ]],'English Names'!$B$2:$G$192,2,FALSE),"")</f>
        <v/>
      </c>
      <c r="M99" s="43" t="str">
        <f>IFERROR(VLOOKUP(Main[[#This Row],[Reporter Name
اسم المبلغ]],'English Names'!$B$2:$G$192,3,FALSE),"")</f>
        <v/>
      </c>
      <c r="N99" s="43" t="str">
        <f>IFERROR(VLOOKUP(Main[[#This Row],[Reporter Name
اسم المبلغ]],'English Names'!$B$2:$G$192,4,FALSE),"")</f>
        <v/>
      </c>
      <c r="O99" s="51"/>
      <c r="P99" s="51"/>
      <c r="Q99" s="51"/>
      <c r="R99" s="51"/>
      <c r="S99" s="51"/>
      <c r="T99" s="51"/>
      <c r="U99" s="51"/>
      <c r="V99" s="51"/>
      <c r="W99" s="51"/>
      <c r="X99" s="55"/>
      <c r="Y99" s="51"/>
      <c r="Z99" s="51"/>
      <c r="AA99" s="41" t="str">
        <f t="shared" si="39"/>
        <v/>
      </c>
      <c r="AB99" s="51"/>
      <c r="AC99" s="51"/>
      <c r="AD99" s="51"/>
      <c r="AE99" s="41" t="str">
        <f t="shared" si="32"/>
        <v/>
      </c>
      <c r="AF99" s="40" t="str">
        <f>IF(Main[[#This Row],[Close Date]]&lt;&gt;"","Closed",IF(Main[[#This Row],[Day]]&lt;&gt;"","Open",""))</f>
        <v/>
      </c>
      <c r="AG99" s="53" t="str">
        <f t="shared" si="26"/>
        <v>Closed Within</v>
      </c>
      <c r="AH99" s="53">
        <f t="shared" si="33"/>
        <v>0</v>
      </c>
      <c r="AI99" s="53">
        <f t="shared" si="34"/>
        <v>0</v>
      </c>
      <c r="AJ99" s="54">
        <f t="shared" ca="1" si="35"/>
        <v>44409</v>
      </c>
      <c r="AK99" s="52"/>
      <c r="AL99" s="52"/>
      <c r="AM99" s="52"/>
      <c r="AN99" s="52"/>
      <c r="AO99" s="48"/>
      <c r="AP99" s="50"/>
    </row>
    <row r="100" spans="1:42" ht="33" customHeight="1" thickTop="1" thickBot="1" x14ac:dyDescent="0.3">
      <c r="A100" s="17">
        <v>93</v>
      </c>
      <c r="B100" s="55"/>
      <c r="C100" s="51"/>
      <c r="D100" s="51"/>
      <c r="E100" s="41" t="str">
        <f t="shared" si="25"/>
        <v/>
      </c>
      <c r="F100" s="43" t="str">
        <f>IFERROR(TEXT(DATE(Main[[#This Row],[Year]],Main[[#This Row],[Month]],Main[[#This Row],[Day]]),"MMM"),"")</f>
        <v/>
      </c>
      <c r="G100" s="45"/>
      <c r="H100" s="51"/>
      <c r="I100" s="51"/>
      <c r="J100" s="51"/>
      <c r="K100" s="51"/>
      <c r="L100" s="43" t="str">
        <f>IFERROR(VLOOKUP(Main[[#This Row],[Reporter Name
اسم المبلغ]],'English Names'!$B$2:$G$192,2,FALSE),"")</f>
        <v/>
      </c>
      <c r="M100" s="43" t="str">
        <f>IFERROR(VLOOKUP(Main[[#This Row],[Reporter Name
اسم المبلغ]],'English Names'!$B$2:$G$192,3,FALSE),"")</f>
        <v/>
      </c>
      <c r="N100" s="43" t="str">
        <f>IFERROR(VLOOKUP(Main[[#This Row],[Reporter Name
اسم المبلغ]],'English Names'!$B$2:$G$192,4,FALSE),"")</f>
        <v/>
      </c>
      <c r="O100" s="51"/>
      <c r="P100" s="51"/>
      <c r="Q100" s="51"/>
      <c r="R100" s="51"/>
      <c r="S100" s="51"/>
      <c r="T100" s="51"/>
      <c r="U100" s="51"/>
      <c r="V100" s="51"/>
      <c r="W100" s="51"/>
      <c r="X100" s="55"/>
      <c r="Y100" s="51"/>
      <c r="Z100" s="51"/>
      <c r="AA100" s="41" t="str">
        <f t="shared" si="39"/>
        <v/>
      </c>
      <c r="AB100" s="51"/>
      <c r="AC100" s="51"/>
      <c r="AD100" s="51"/>
      <c r="AE100" s="41" t="str">
        <f t="shared" si="32"/>
        <v/>
      </c>
      <c r="AF100" s="40" t="str">
        <f>IF(Main[[#This Row],[Close Date]]&lt;&gt;"","Closed",IF(Main[[#This Row],[Day]]&lt;&gt;"","Open",""))</f>
        <v/>
      </c>
      <c r="AG100" s="53" t="str">
        <f t="shared" si="26"/>
        <v>Closed Within</v>
      </c>
      <c r="AH100" s="53">
        <f t="shared" si="33"/>
        <v>0</v>
      </c>
      <c r="AI100" s="53">
        <f t="shared" si="34"/>
        <v>0</v>
      </c>
      <c r="AJ100" s="54">
        <f t="shared" ca="1" si="35"/>
        <v>44409</v>
      </c>
      <c r="AK100" s="52"/>
      <c r="AL100" s="52"/>
      <c r="AM100" s="52"/>
      <c r="AN100" s="52"/>
      <c r="AO100" s="48"/>
      <c r="AP100" s="50"/>
    </row>
    <row r="101" spans="1:42" ht="33" customHeight="1" thickTop="1" thickBot="1" x14ac:dyDescent="0.3">
      <c r="A101" s="17">
        <v>94</v>
      </c>
      <c r="B101" s="55"/>
      <c r="C101" s="51"/>
      <c r="D101" s="51"/>
      <c r="E101" s="41" t="str">
        <f t="shared" si="25"/>
        <v/>
      </c>
      <c r="F101" s="43" t="str">
        <f>IFERROR(TEXT(DATE(Main[[#This Row],[Year]],Main[[#This Row],[Month]],Main[[#This Row],[Day]]),"MMM"),"")</f>
        <v/>
      </c>
      <c r="G101" s="45"/>
      <c r="H101" s="51"/>
      <c r="I101" s="51"/>
      <c r="J101" s="51"/>
      <c r="K101" s="51"/>
      <c r="L101" s="43" t="str">
        <f>IFERROR(VLOOKUP(Main[[#This Row],[Reporter Name
اسم المبلغ]],'English Names'!$B$2:$G$192,2,FALSE),"")</f>
        <v/>
      </c>
      <c r="M101" s="43" t="str">
        <f>IFERROR(VLOOKUP(Main[[#This Row],[Reporter Name
اسم المبلغ]],'English Names'!$B$2:$G$192,3,FALSE),"")</f>
        <v/>
      </c>
      <c r="N101" s="43" t="str">
        <f>IFERROR(VLOOKUP(Main[[#This Row],[Reporter Name
اسم المبلغ]],'English Names'!$B$2:$G$192,4,FALSE),"")</f>
        <v/>
      </c>
      <c r="O101" s="51"/>
      <c r="P101" s="51"/>
      <c r="Q101" s="51"/>
      <c r="R101" s="51"/>
      <c r="S101" s="51"/>
      <c r="T101" s="51"/>
      <c r="U101" s="51"/>
      <c r="V101" s="51"/>
      <c r="W101" s="51"/>
      <c r="X101" s="55"/>
      <c r="Y101" s="51"/>
      <c r="Z101" s="51"/>
      <c r="AA101" s="41" t="str">
        <f t="shared" si="39"/>
        <v/>
      </c>
      <c r="AB101" s="43"/>
      <c r="AC101" s="43"/>
      <c r="AD101" s="43"/>
      <c r="AE101" s="41" t="str">
        <f t="shared" si="32"/>
        <v/>
      </c>
      <c r="AF101" s="40" t="str">
        <f>IF(Main[[#This Row],[Close Date]]&lt;&gt;"","Closed",IF(Main[[#This Row],[Day]]&lt;&gt;"","Open",""))</f>
        <v/>
      </c>
      <c r="AG101" s="53" t="str">
        <f t="shared" si="26"/>
        <v>Closed Within</v>
      </c>
      <c r="AH101" s="53">
        <f t="shared" si="33"/>
        <v>0</v>
      </c>
      <c r="AI101" s="53">
        <f t="shared" si="34"/>
        <v>0</v>
      </c>
      <c r="AJ101" s="54">
        <f t="shared" ca="1" si="35"/>
        <v>44409</v>
      </c>
      <c r="AK101" s="52"/>
      <c r="AL101" s="52"/>
      <c r="AM101" s="52"/>
      <c r="AN101" s="52"/>
      <c r="AO101" s="48"/>
      <c r="AP101" s="50"/>
    </row>
    <row r="102" spans="1:42" ht="33" customHeight="1" thickTop="1" thickBot="1" x14ac:dyDescent="0.3">
      <c r="A102" s="17">
        <v>95</v>
      </c>
      <c r="B102" s="55"/>
      <c r="C102" s="51"/>
      <c r="D102" s="51"/>
      <c r="E102" s="41" t="str">
        <f t="shared" si="25"/>
        <v/>
      </c>
      <c r="F102" s="43" t="str">
        <f>IFERROR(TEXT(DATE(Main[[#This Row],[Year]],Main[[#This Row],[Month]],Main[[#This Row],[Day]]),"MMM"),"")</f>
        <v/>
      </c>
      <c r="G102" s="45"/>
      <c r="H102" s="51"/>
      <c r="I102" s="51"/>
      <c r="J102" s="51"/>
      <c r="K102" s="51"/>
      <c r="L102" s="43" t="str">
        <f>IFERROR(VLOOKUP(Main[[#This Row],[Reporter Name
اسم المبلغ]],'English Names'!$B$2:$G$192,2,FALSE),"")</f>
        <v/>
      </c>
      <c r="M102" s="43" t="str">
        <f>IFERROR(VLOOKUP(Main[[#This Row],[Reporter Name
اسم المبلغ]],'English Names'!$B$2:$G$192,3,FALSE),"")</f>
        <v/>
      </c>
      <c r="N102" s="43" t="str">
        <f>IFERROR(VLOOKUP(Main[[#This Row],[Reporter Name
اسم المبلغ]],'English Names'!$B$2:$G$192,4,FALSE),"")</f>
        <v/>
      </c>
      <c r="O102" s="51"/>
      <c r="P102" s="51"/>
      <c r="Q102" s="51"/>
      <c r="R102" s="51"/>
      <c r="S102" s="51"/>
      <c r="T102" s="51"/>
      <c r="U102" s="51"/>
      <c r="V102" s="51"/>
      <c r="W102" s="51"/>
      <c r="X102" s="55"/>
      <c r="Y102" s="51"/>
      <c r="Z102" s="51"/>
      <c r="AA102" s="41" t="str">
        <f t="shared" si="39"/>
        <v/>
      </c>
      <c r="AB102" s="51"/>
      <c r="AC102" s="51"/>
      <c r="AD102" s="51"/>
      <c r="AE102" s="41" t="str">
        <f t="shared" si="32"/>
        <v/>
      </c>
      <c r="AF102" s="40" t="str">
        <f>IF(Main[[#This Row],[Close Date]]&lt;&gt;"","Closed",IF(Main[[#This Row],[Day]]&lt;&gt;"","Open",""))</f>
        <v/>
      </c>
      <c r="AG102" s="53" t="str">
        <f t="shared" si="26"/>
        <v>Closed Within</v>
      </c>
      <c r="AH102" s="53">
        <f t="shared" si="33"/>
        <v>0</v>
      </c>
      <c r="AI102" s="53">
        <f t="shared" si="34"/>
        <v>0</v>
      </c>
      <c r="AJ102" s="54">
        <f t="shared" ca="1" si="35"/>
        <v>44409</v>
      </c>
      <c r="AK102" s="52"/>
      <c r="AL102" s="52"/>
      <c r="AM102" s="52"/>
      <c r="AN102" s="52"/>
      <c r="AO102" s="48"/>
      <c r="AP102" s="50"/>
    </row>
    <row r="103" spans="1:42" ht="33" customHeight="1" thickTop="1" thickBot="1" x14ac:dyDescent="0.3">
      <c r="A103" s="17">
        <v>96</v>
      </c>
      <c r="B103" s="55"/>
      <c r="C103" s="51"/>
      <c r="D103" s="51"/>
      <c r="E103" s="41" t="str">
        <f t="shared" si="25"/>
        <v/>
      </c>
      <c r="F103" s="43" t="str">
        <f>IFERROR(TEXT(DATE(Main[[#This Row],[Year]],Main[[#This Row],[Month]],Main[[#This Row],[Day]]),"MMM"),"")</f>
        <v/>
      </c>
      <c r="G103" s="45"/>
      <c r="H103" s="51"/>
      <c r="I103" s="51"/>
      <c r="J103" s="51"/>
      <c r="K103" s="51"/>
      <c r="L103" s="43" t="str">
        <f>IFERROR(VLOOKUP(Main[[#This Row],[Reporter Name
اسم المبلغ]],'English Names'!$B$2:$G$192,2,FALSE),"")</f>
        <v/>
      </c>
      <c r="M103" s="43" t="str">
        <f>IFERROR(VLOOKUP(Main[[#This Row],[Reporter Name
اسم المبلغ]],'English Names'!$B$2:$G$192,3,FALSE),"")</f>
        <v/>
      </c>
      <c r="N103" s="43" t="str">
        <f>IFERROR(VLOOKUP(Main[[#This Row],[Reporter Name
اسم المبلغ]],'English Names'!$B$2:$G$192,4,FALSE),"")</f>
        <v/>
      </c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41" t="str">
        <f t="shared" si="39"/>
        <v/>
      </c>
      <c r="AB103" s="51"/>
      <c r="AC103" s="51"/>
      <c r="AD103" s="51"/>
      <c r="AE103" s="41" t="str">
        <f t="shared" si="32"/>
        <v/>
      </c>
      <c r="AF103" s="40" t="str">
        <f>IF(Main[[#This Row],[Close Date]]&lt;&gt;"","Closed",IF(Main[[#This Row],[Day]]&lt;&gt;"","Open",""))</f>
        <v/>
      </c>
      <c r="AG103" s="53" t="str">
        <f t="shared" si="26"/>
        <v>Closed Within</v>
      </c>
      <c r="AH103" s="53">
        <f t="shared" si="33"/>
        <v>0</v>
      </c>
      <c r="AI103" s="53">
        <f t="shared" si="34"/>
        <v>0</v>
      </c>
      <c r="AJ103" s="54">
        <f t="shared" ca="1" si="35"/>
        <v>44409</v>
      </c>
      <c r="AK103" s="52"/>
      <c r="AL103" s="52"/>
      <c r="AM103" s="52"/>
      <c r="AN103" s="52"/>
      <c r="AO103" s="48"/>
      <c r="AP103" s="50"/>
    </row>
    <row r="104" spans="1:42" ht="33" customHeight="1" thickTop="1" thickBot="1" x14ac:dyDescent="0.3">
      <c r="A104" s="17">
        <v>97</v>
      </c>
      <c r="B104" s="55"/>
      <c r="C104" s="51"/>
      <c r="D104" s="51"/>
      <c r="E104" s="41" t="str">
        <f t="shared" si="25"/>
        <v/>
      </c>
      <c r="F104" s="43" t="str">
        <f>IFERROR(TEXT(DATE(Main[[#This Row],[Year]],Main[[#This Row],[Month]],Main[[#This Row],[Day]]),"MMM"),"")</f>
        <v/>
      </c>
      <c r="G104" s="45"/>
      <c r="H104" s="51"/>
      <c r="I104" s="51"/>
      <c r="J104" s="51"/>
      <c r="K104" s="51"/>
      <c r="L104" s="43" t="str">
        <f>IFERROR(VLOOKUP(Main[[#This Row],[Reporter Name
اسم المبلغ]],'English Names'!$B$2:$G$192,2,FALSE),"")</f>
        <v/>
      </c>
      <c r="M104" s="43" t="str">
        <f>IFERROR(VLOOKUP(Main[[#This Row],[Reporter Name
اسم المبلغ]],'English Names'!$B$2:$G$192,3,FALSE),"")</f>
        <v/>
      </c>
      <c r="N104" s="43" t="str">
        <f>IFERROR(VLOOKUP(Main[[#This Row],[Reporter Name
اسم المبلغ]],'English Names'!$B$2:$G$192,4,FALSE),"")</f>
        <v/>
      </c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41" t="str">
        <f t="shared" si="39"/>
        <v/>
      </c>
      <c r="AB104" s="51"/>
      <c r="AC104" s="51"/>
      <c r="AD104" s="51"/>
      <c r="AE104" s="41" t="str">
        <f t="shared" si="32"/>
        <v/>
      </c>
      <c r="AF104" s="40" t="str">
        <f>IF(Main[[#This Row],[Close Date]]&lt;&gt;"","Closed",IF(Main[[#This Row],[Day]]&lt;&gt;"","Open",""))</f>
        <v/>
      </c>
      <c r="AG104" s="53" t="str">
        <f t="shared" si="26"/>
        <v>Closed Within</v>
      </c>
      <c r="AH104" s="53">
        <f t="shared" si="33"/>
        <v>0</v>
      </c>
      <c r="AI104" s="53">
        <f t="shared" si="34"/>
        <v>0</v>
      </c>
      <c r="AJ104" s="54">
        <f t="shared" ca="1" si="35"/>
        <v>44409</v>
      </c>
      <c r="AK104" s="52"/>
      <c r="AL104" s="52"/>
      <c r="AM104" s="52"/>
      <c r="AN104" s="52"/>
      <c r="AO104" s="48"/>
      <c r="AP104" s="50"/>
    </row>
    <row r="105" spans="1:42" ht="33" customHeight="1" thickTop="1" thickBot="1" x14ac:dyDescent="0.3">
      <c r="A105" s="17">
        <v>98</v>
      </c>
      <c r="B105" s="55"/>
      <c r="C105" s="51"/>
      <c r="D105" s="51"/>
      <c r="E105" s="41" t="str">
        <f t="shared" si="25"/>
        <v/>
      </c>
      <c r="F105" s="43" t="str">
        <f>IFERROR(TEXT(DATE(Main[[#This Row],[Year]],Main[[#This Row],[Month]],Main[[#This Row],[Day]]),"MMM"),"")</f>
        <v/>
      </c>
      <c r="G105" s="45"/>
      <c r="H105" s="51"/>
      <c r="I105" s="51"/>
      <c r="J105" s="51"/>
      <c r="K105" s="51"/>
      <c r="L105" s="43" t="str">
        <f>IFERROR(VLOOKUP(Main[[#This Row],[Reporter Name
اسم المبلغ]],'English Names'!$B$2:$G$192,2,FALSE),"")</f>
        <v/>
      </c>
      <c r="M105" s="43" t="str">
        <f>IFERROR(VLOOKUP(Main[[#This Row],[Reporter Name
اسم المبلغ]],'English Names'!$B$2:$G$192,3,FALSE),"")</f>
        <v/>
      </c>
      <c r="N105" s="43" t="str">
        <f>IFERROR(VLOOKUP(Main[[#This Row],[Reporter Name
اسم المبلغ]],'English Names'!$B$2:$G$192,4,FALSE),"")</f>
        <v/>
      </c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41" t="str">
        <f t="shared" si="39"/>
        <v/>
      </c>
      <c r="AB105" s="51"/>
      <c r="AC105" s="51"/>
      <c r="AD105" s="51"/>
      <c r="AE105" s="41" t="str">
        <f t="shared" si="32"/>
        <v/>
      </c>
      <c r="AF105" s="40" t="str">
        <f>IF(Main[[#This Row],[Close Date]]&lt;&gt;"","Closed",IF(Main[[#This Row],[Day]]&lt;&gt;"","Open",""))</f>
        <v/>
      </c>
      <c r="AG105" s="53" t="str">
        <f t="shared" si="26"/>
        <v>Closed Within</v>
      </c>
      <c r="AH105" s="53">
        <f t="shared" si="33"/>
        <v>0</v>
      </c>
      <c r="AI105" s="53">
        <f t="shared" si="34"/>
        <v>0</v>
      </c>
      <c r="AJ105" s="54">
        <f t="shared" ca="1" si="35"/>
        <v>44409</v>
      </c>
      <c r="AK105" s="52"/>
      <c r="AL105" s="52"/>
      <c r="AM105" s="52"/>
      <c r="AN105" s="52"/>
      <c r="AO105" s="48"/>
      <c r="AP105" s="50"/>
    </row>
    <row r="106" spans="1:42" ht="33" customHeight="1" thickTop="1" thickBot="1" x14ac:dyDescent="0.3">
      <c r="A106" s="17">
        <v>99</v>
      </c>
      <c r="B106" s="55"/>
      <c r="C106" s="51"/>
      <c r="D106" s="51"/>
      <c r="E106" s="41" t="str">
        <f>IF(B106&lt;&gt;"",DATE(D106,C106,B106),"")</f>
        <v/>
      </c>
      <c r="F106" s="43" t="str">
        <f>IFERROR(TEXT(DATE(Main[[#This Row],[Year]],Main[[#This Row],[Month]],Main[[#This Row],[Day]]),"MMM"),"")</f>
        <v/>
      </c>
      <c r="G106" s="45"/>
      <c r="H106" s="51"/>
      <c r="I106" s="51"/>
      <c r="J106" s="51"/>
      <c r="K106" s="51"/>
      <c r="L106" s="43" t="str">
        <f>IFERROR(VLOOKUP(Main[[#This Row],[Reporter Name
اسم المبلغ]],'English Names'!$B$2:$G$192,2,FALSE),"")</f>
        <v/>
      </c>
      <c r="M106" s="43" t="str">
        <f>IFERROR(VLOOKUP(Main[[#This Row],[Reporter Name
اسم المبلغ]],'English Names'!$B$2:$G$192,3,FALSE),"")</f>
        <v/>
      </c>
      <c r="N106" s="43" t="str">
        <f>IFERROR(VLOOKUP(Main[[#This Row],[Reporter Name
اسم المبلغ]],'English Names'!$B$2:$G$192,4,FALSE),"")</f>
        <v/>
      </c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41" t="str">
        <f t="shared" si="39"/>
        <v/>
      </c>
      <c r="AB106" s="51"/>
      <c r="AC106" s="51"/>
      <c r="AD106" s="51"/>
      <c r="AE106" s="41" t="str">
        <f t="shared" si="32"/>
        <v/>
      </c>
      <c r="AF106" s="40" t="str">
        <f>IF(Main[[#This Row],[Close Date]]&lt;&gt;"","Closed",IF(Main[[#This Row],[Day]]&lt;&gt;"","Open",""))</f>
        <v/>
      </c>
      <c r="AG106" s="53" t="str">
        <f>IF(AI106&gt;0,"Closed OverDue",IF(AH106&gt;0,"Open OverDue",IF(AE106&lt;=AA106,"Closed Within",0)))</f>
        <v>Closed Within</v>
      </c>
      <c r="AH106" s="53">
        <f t="shared" si="33"/>
        <v>0</v>
      </c>
      <c r="AI106" s="53">
        <f t="shared" si="34"/>
        <v>0</v>
      </c>
      <c r="AJ106" s="54">
        <f t="shared" ca="1" si="35"/>
        <v>44409</v>
      </c>
      <c r="AK106" s="52"/>
      <c r="AL106" s="52"/>
      <c r="AM106" s="52"/>
      <c r="AN106" s="52"/>
      <c r="AO106" s="51"/>
      <c r="AP106" s="50"/>
    </row>
    <row r="107" spans="1:42" ht="33" customHeight="1" thickTop="1" thickBot="1" x14ac:dyDescent="0.3">
      <c r="A107" s="17">
        <v>100</v>
      </c>
      <c r="B107" s="55"/>
      <c r="C107" s="51"/>
      <c r="D107" s="51"/>
      <c r="E107" s="41" t="str">
        <f t="shared" si="25"/>
        <v/>
      </c>
      <c r="F107" s="43" t="str">
        <f>IFERROR(TEXT(DATE(Main[[#This Row],[Year]],Main[[#This Row],[Month]],Main[[#This Row],[Day]]),"MMM"),"")</f>
        <v/>
      </c>
      <c r="G107" s="45"/>
      <c r="H107" s="51"/>
      <c r="I107" s="51"/>
      <c r="J107" s="51"/>
      <c r="K107" s="51"/>
      <c r="L107" s="43" t="str">
        <f>IFERROR(VLOOKUP(Main[[#This Row],[Reporter Name
اسم المبلغ]],'English Names'!$B$2:$G$192,2,FALSE),"")</f>
        <v/>
      </c>
      <c r="M107" s="43" t="str">
        <f>IFERROR(VLOOKUP(Main[[#This Row],[Reporter Name
اسم المبلغ]],'English Names'!$B$2:$G$192,3,FALSE),"")</f>
        <v/>
      </c>
      <c r="N107" s="43" t="str">
        <f>IFERROR(VLOOKUP(Main[[#This Row],[Reporter Name
اسم المبلغ]],'English Names'!$B$2:$G$192,4,FALSE),"")</f>
        <v/>
      </c>
      <c r="O107" s="51"/>
      <c r="P107" s="51"/>
      <c r="Q107" s="51"/>
      <c r="R107" s="51"/>
      <c r="S107" s="51"/>
      <c r="T107" s="51"/>
      <c r="U107" s="51"/>
      <c r="V107" s="51"/>
      <c r="W107" s="51"/>
      <c r="X107" s="43"/>
      <c r="Y107" s="43"/>
      <c r="Z107" s="43"/>
      <c r="AA107" s="41" t="str">
        <f t="shared" si="39"/>
        <v/>
      </c>
      <c r="AB107" s="51"/>
      <c r="AC107" s="51"/>
      <c r="AD107" s="51"/>
      <c r="AE107" s="41" t="str">
        <f t="shared" si="32"/>
        <v/>
      </c>
      <c r="AF107" s="40" t="str">
        <f>IF(Main[[#This Row],[Close Date]]&lt;&gt;"","Closed",IF(Main[[#This Row],[Day]]&lt;&gt;"","Open",""))</f>
        <v/>
      </c>
      <c r="AG107" s="53" t="str">
        <f t="shared" si="26"/>
        <v>Closed Within</v>
      </c>
      <c r="AH107" s="53">
        <f t="shared" si="33"/>
        <v>0</v>
      </c>
      <c r="AI107" s="53">
        <f t="shared" si="34"/>
        <v>0</v>
      </c>
      <c r="AJ107" s="54">
        <f t="shared" ca="1" si="35"/>
        <v>44409</v>
      </c>
      <c r="AK107" s="52"/>
      <c r="AL107" s="52"/>
      <c r="AM107" s="52"/>
      <c r="AN107" s="52"/>
      <c r="AO107" s="48"/>
      <c r="AP107" s="50"/>
    </row>
    <row r="108" spans="1:42" ht="15.75" thickTop="1" x14ac:dyDescent="0.25"/>
  </sheetData>
  <sheetProtection sheet="1" objects="1" scenarios="1" selectLockedCells="1"/>
  <dataConsolidate/>
  <mergeCells count="14">
    <mergeCell ref="E1:E2"/>
    <mergeCell ref="E3:E4"/>
    <mergeCell ref="F1:AJ4"/>
    <mergeCell ref="H6:I6"/>
    <mergeCell ref="E6:G6"/>
    <mergeCell ref="J6:N6"/>
    <mergeCell ref="A5:AP5"/>
    <mergeCell ref="V6:W6"/>
    <mergeCell ref="O6:U6"/>
    <mergeCell ref="AK6:AO6"/>
    <mergeCell ref="AE6:AF6"/>
    <mergeCell ref="B6:D6"/>
    <mergeCell ref="X6:Z6"/>
    <mergeCell ref="AB6:AD6"/>
  </mergeCells>
  <phoneticPr fontId="9" type="noConversion"/>
  <conditionalFormatting sqref="T8:T77 T79:T107">
    <cfRule type="containsText" dxfId="193" priority="1370" operator="containsText" text="High">
      <formula>NOT(ISERROR(SEARCH("High",T8)))</formula>
    </cfRule>
    <cfRule type="containsText" dxfId="192" priority="1371" operator="containsText" text="Medium">
      <formula>NOT(ISERROR(SEARCH("Medium",T8)))</formula>
    </cfRule>
    <cfRule type="containsText" dxfId="191" priority="1372" operator="containsText" text="Low">
      <formula>NOT(ISERROR(SEARCH("Low",T8)))</formula>
    </cfRule>
  </conditionalFormatting>
  <conditionalFormatting sqref="X18:AP37 B8:AP17 B18:V37 B38:AP107">
    <cfRule type="expression" dxfId="190" priority="1357">
      <formula>AND($T8="High",$AG8="Open OverDue")</formula>
    </cfRule>
    <cfRule type="expression" dxfId="189" priority="1359">
      <formula>$AF8="Closed"</formula>
    </cfRule>
    <cfRule type="expression" dxfId="188" priority="1360">
      <formula>$AF8="Open"</formula>
    </cfRule>
  </conditionalFormatting>
  <conditionalFormatting sqref="W18:W37">
    <cfRule type="expression" dxfId="187" priority="1351">
      <formula>AND($T18="High",$AG18="Open OverDue")</formula>
    </cfRule>
    <cfRule type="expression" dxfId="186" priority="1352">
      <formula>$AF18="Closed"</formula>
    </cfRule>
    <cfRule type="expression" dxfId="185" priority="1353">
      <formula>$AF18="Open"</formula>
    </cfRule>
  </conditionalFormatting>
  <dataValidations count="5">
    <dataValidation type="list" allowBlank="1" showInputMessage="1" showErrorMessage="1" sqref="R8:R20" xr:uid="{00000000-0002-0000-0000-000000000000}">
      <formula1>Type</formula1>
    </dataValidation>
    <dataValidation type="list" allowBlank="1" showInputMessage="1" showErrorMessage="1" sqref="AN8:AN107 J8:J107" xr:uid="{00000000-0002-0000-0000-000001000000}">
      <formula1>ReporterDepartment</formula1>
    </dataValidation>
    <dataValidation type="list" allowBlank="1" showInputMessage="1" showErrorMessage="1" sqref="V8:V107" xr:uid="{00000000-0002-0000-0000-000002000000}">
      <formula1>Resp.Department</formula1>
    </dataValidation>
    <dataValidation type="list" allowBlank="1" showInputMessage="1" showErrorMessage="1" sqref="W8:W107 K8:K107" xr:uid="{00000000-0002-0000-0000-000003000000}">
      <formula1>INDIRECT(J8)</formula1>
    </dataValidation>
    <dataValidation type="list" allowBlank="1" showInputMessage="1" showErrorMessage="1" sqref="S8:S107" xr:uid="{00000000-0002-0000-0000-000004000000}">
      <formula1>INDIRECT($R8)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5000000}">
          <x14:formula1>
            <xm:f>Lists!$F$3:$F$16</xm:f>
          </x14:formula1>
          <xm:sqref>G8:G46 G59:G107</xm:sqref>
        </x14:dataValidation>
        <x14:dataValidation type="list" allowBlank="1" showInputMessage="1" showErrorMessage="1" xr:uid="{00000000-0002-0000-0000-000006000000}">
          <x14:formula1>
            <xm:f>Lists!$G$3:$G$4</xm:f>
          </x14:formula1>
          <xm:sqref>AK8:AK107 H8:H107</xm:sqref>
        </x14:dataValidation>
        <x14:dataValidation type="list" allowBlank="1" showInputMessage="1" showErrorMessage="1" xr:uid="{00000000-0002-0000-0000-000007000000}">
          <x14:formula1>
            <xm:f>Lists!$L$3:$L$4</xm:f>
          </x14:formula1>
          <xm:sqref>P8:P107</xm:sqref>
        </x14:dataValidation>
        <x14:dataValidation type="list" allowBlank="1" showInputMessage="1" showErrorMessage="1" xr:uid="{00000000-0002-0000-0000-000008000000}">
          <x14:formula1>
            <xm:f>Lists!$N$3:$N$9</xm:f>
          </x14:formula1>
          <xm:sqref>R21:R107</xm:sqref>
        </x14:dataValidation>
        <x14:dataValidation type="list" allowBlank="1" showInputMessage="1" showErrorMessage="1" xr:uid="{00000000-0002-0000-0000-000009000000}">
          <x14:formula1>
            <xm:f>Lists!$Q$3:$Q$5</xm:f>
          </x14:formula1>
          <xm:sqref>T8:T107</xm:sqref>
        </x14:dataValidation>
        <x14:dataValidation type="list" allowBlank="1" showInputMessage="1" showErrorMessage="1" xr:uid="{00000000-0002-0000-0000-00000A000000}">
          <x14:formula1>
            <xm:f>Lists!$AE$3:$AE$4</xm:f>
          </x14:formula1>
          <xm:sqref>AL8:AL107</xm:sqref>
        </x14:dataValidation>
        <x14:dataValidation type="list" allowBlank="1" showInputMessage="1" showErrorMessage="1" xr:uid="{00000000-0002-0000-0000-00000B000000}">
          <x14:formula1>
            <xm:f>Lists!$H$3:$H$30</xm:f>
          </x14:formula1>
          <xm:sqref>AM8:AM107 I8:I107</xm:sqref>
        </x14:dataValidation>
        <x14:dataValidation type="list" allowBlank="1" showInputMessage="1" showErrorMessage="1" xr:uid="{00000000-0002-0000-0000-00000C000000}">
          <x14:formula1>
            <xm:f>Lists!$K$3:$K$40</xm:f>
          </x14:formula1>
          <xm:sqref>O8:O107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247"/>
  <sheetViews>
    <sheetView topLeftCell="J6" zoomScale="115" zoomScaleNormal="115" workbookViewId="0">
      <selection activeCell="P17" sqref="P17"/>
    </sheetView>
  </sheetViews>
  <sheetFormatPr defaultColWidth="8.85546875" defaultRowHeight="15" x14ac:dyDescent="0.25"/>
  <cols>
    <col min="1" max="1" width="5.42578125" bestFit="1" customWidth="1"/>
    <col min="2" max="2" width="6.42578125" bestFit="1" customWidth="1"/>
    <col min="3" max="3" width="9.7109375" bestFit="1" customWidth="1"/>
    <col min="4" max="4" width="7.42578125" bestFit="1" customWidth="1"/>
    <col min="5" max="5" width="15.28515625" bestFit="1" customWidth="1"/>
    <col min="6" max="6" width="38.140625" bestFit="1" customWidth="1"/>
    <col min="7" max="7" width="14.85546875" bestFit="1" customWidth="1"/>
    <col min="8" max="8" width="25.85546875" bestFit="1" customWidth="1"/>
    <col min="9" max="9" width="29.42578125" bestFit="1" customWidth="1"/>
    <col min="10" max="10" width="59.7109375" bestFit="1" customWidth="1"/>
    <col min="11" max="11" width="27.7109375" bestFit="1" customWidth="1"/>
    <col min="12" max="12" width="7" bestFit="1" customWidth="1"/>
    <col min="13" max="13" width="40.28515625" bestFit="1" customWidth="1"/>
    <col min="14" max="14" width="22.42578125" bestFit="1" customWidth="1"/>
    <col min="15" max="15" width="24.28515625" customWidth="1"/>
    <col min="16" max="16" width="35.42578125" customWidth="1"/>
    <col min="17" max="17" width="10" customWidth="1"/>
    <col min="18" max="18" width="33.42578125" bestFit="1" customWidth="1"/>
    <col min="19" max="19" width="25.28515625" bestFit="1" customWidth="1"/>
    <col min="20" max="20" width="41.140625" bestFit="1" customWidth="1"/>
    <col min="21" max="21" width="6.42578125" bestFit="1" customWidth="1"/>
    <col min="22" max="22" width="9.7109375" bestFit="1" customWidth="1"/>
    <col min="23" max="23" width="7.42578125" bestFit="1" customWidth="1"/>
    <col min="24" max="24" width="13.42578125" bestFit="1" customWidth="1"/>
    <col min="25" max="25" width="6.42578125" bestFit="1" customWidth="1"/>
    <col min="26" max="26" width="9.7109375" bestFit="1" customWidth="1"/>
    <col min="27" max="27" width="7.42578125" bestFit="1" customWidth="1"/>
    <col min="28" max="28" width="15.7109375" bestFit="1" customWidth="1"/>
    <col min="29" max="29" width="9.7109375" bestFit="1" customWidth="1"/>
    <col min="30" max="30" width="20" bestFit="1" customWidth="1"/>
    <col min="31" max="31" width="25.42578125" bestFit="1" customWidth="1"/>
    <col min="32" max="32" width="17.42578125" customWidth="1"/>
    <col min="33" max="33" width="15.85546875" bestFit="1" customWidth="1"/>
    <col min="34" max="34" width="19.85546875" customWidth="1"/>
  </cols>
  <sheetData>
    <row r="1" spans="1:34" ht="15.75" thickBot="1" x14ac:dyDescent="0.3"/>
    <row r="2" spans="1:34" s="3" customFormat="1" ht="54" customHeight="1" thickTop="1" thickBot="1" x14ac:dyDescent="0.3">
      <c r="A2" s="1" t="s">
        <v>0</v>
      </c>
      <c r="B2" s="1" t="s">
        <v>9</v>
      </c>
      <c r="C2" s="1" t="s">
        <v>10</v>
      </c>
      <c r="D2" s="1" t="s">
        <v>11</v>
      </c>
      <c r="E2" s="2" t="s">
        <v>3</v>
      </c>
      <c r="F2" s="2" t="s">
        <v>15</v>
      </c>
      <c r="G2" s="2" t="s">
        <v>13</v>
      </c>
      <c r="H2" s="2" t="s">
        <v>12</v>
      </c>
      <c r="I2" s="2" t="s">
        <v>14</v>
      </c>
      <c r="J2" s="11" t="s">
        <v>22</v>
      </c>
      <c r="K2" s="2" t="s">
        <v>1</v>
      </c>
      <c r="L2" s="1" t="s">
        <v>20</v>
      </c>
      <c r="M2" s="1" t="s">
        <v>4</v>
      </c>
      <c r="N2" s="1" t="s">
        <v>2</v>
      </c>
      <c r="O2" s="15" t="s">
        <v>288</v>
      </c>
      <c r="P2" s="15" t="s">
        <v>289</v>
      </c>
      <c r="Q2" s="1" t="s">
        <v>21</v>
      </c>
      <c r="R2" s="1" t="s">
        <v>6</v>
      </c>
      <c r="S2" s="1" t="s">
        <v>7</v>
      </c>
      <c r="T2" s="1" t="s">
        <v>16</v>
      </c>
      <c r="U2" s="1" t="s">
        <v>9</v>
      </c>
      <c r="V2" s="1" t="s">
        <v>10</v>
      </c>
      <c r="W2" s="1" t="s">
        <v>11</v>
      </c>
      <c r="X2" s="1" t="s">
        <v>17</v>
      </c>
      <c r="Y2" s="1" t="s">
        <v>9</v>
      </c>
      <c r="Z2" s="1" t="s">
        <v>10</v>
      </c>
      <c r="AA2" s="1" t="s">
        <v>11</v>
      </c>
      <c r="AB2" s="1" t="s">
        <v>18</v>
      </c>
      <c r="AC2" s="1" t="s">
        <v>8</v>
      </c>
      <c r="AD2" s="13" t="s">
        <v>387</v>
      </c>
      <c r="AE2" s="13" t="s">
        <v>391</v>
      </c>
      <c r="AF2" s="13" t="s">
        <v>388</v>
      </c>
      <c r="AG2" s="13" t="s">
        <v>390</v>
      </c>
      <c r="AH2" s="13" t="s">
        <v>389</v>
      </c>
    </row>
    <row r="3" spans="1:34" ht="27.75" customHeight="1" thickTop="1" x14ac:dyDescent="0.25">
      <c r="A3" s="5"/>
      <c r="B3" s="6">
        <v>1</v>
      </c>
      <c r="C3" s="6">
        <v>1</v>
      </c>
      <c r="D3" s="6">
        <v>2020</v>
      </c>
      <c r="E3" s="6"/>
      <c r="F3" s="8" t="s">
        <v>793</v>
      </c>
      <c r="G3" s="6" t="s">
        <v>24</v>
      </c>
      <c r="H3" s="6" t="s">
        <v>24</v>
      </c>
      <c r="I3" s="6" t="s">
        <v>355</v>
      </c>
      <c r="J3" s="4"/>
      <c r="K3" s="4" t="s">
        <v>221</v>
      </c>
      <c r="L3" s="6">
        <v>1</v>
      </c>
      <c r="N3" s="8" t="s">
        <v>288</v>
      </c>
      <c r="O3" s="8" t="s">
        <v>398</v>
      </c>
      <c r="P3" s="8" t="s">
        <v>409</v>
      </c>
      <c r="Q3" s="6" t="s">
        <v>63</v>
      </c>
      <c r="R3" s="6"/>
      <c r="S3" s="6" t="s">
        <v>355</v>
      </c>
      <c r="T3" s="6" t="s">
        <v>249</v>
      </c>
      <c r="U3" s="6">
        <v>1</v>
      </c>
      <c r="V3" s="6">
        <v>1</v>
      </c>
      <c r="W3" s="6">
        <v>2020</v>
      </c>
      <c r="X3" s="6"/>
      <c r="Y3" s="6">
        <v>1</v>
      </c>
      <c r="Z3" s="6">
        <v>1</v>
      </c>
      <c r="AA3" s="6">
        <v>2020</v>
      </c>
      <c r="AB3" s="6"/>
      <c r="AC3" s="6"/>
      <c r="AD3" s="6"/>
      <c r="AE3" s="6" t="s">
        <v>396</v>
      </c>
    </row>
    <row r="4" spans="1:34" ht="30" x14ac:dyDescent="0.25">
      <c r="A4" s="5"/>
      <c r="B4" s="6">
        <v>2</v>
      </c>
      <c r="C4" s="6">
        <v>2</v>
      </c>
      <c r="D4" s="6">
        <v>2021</v>
      </c>
      <c r="E4" s="6"/>
      <c r="F4" s="8" t="s">
        <v>347</v>
      </c>
      <c r="G4" s="6" t="s">
        <v>25</v>
      </c>
      <c r="H4" s="6" t="s">
        <v>26</v>
      </c>
      <c r="I4" s="6" t="s">
        <v>305</v>
      </c>
      <c r="J4" s="4"/>
      <c r="K4" s="4" t="s">
        <v>222</v>
      </c>
      <c r="L4" s="6">
        <v>2</v>
      </c>
      <c r="N4" s="8" t="s">
        <v>289</v>
      </c>
      <c r="O4" s="8" t="s">
        <v>399</v>
      </c>
      <c r="P4" s="8" t="s">
        <v>410</v>
      </c>
      <c r="Q4" s="6" t="s">
        <v>64</v>
      </c>
      <c r="R4" s="6"/>
      <c r="S4" s="6" t="s">
        <v>305</v>
      </c>
      <c r="T4" s="6" t="s">
        <v>256</v>
      </c>
      <c r="U4" s="6">
        <v>2</v>
      </c>
      <c r="V4" s="6">
        <v>2</v>
      </c>
      <c r="W4" s="6">
        <v>2021</v>
      </c>
      <c r="X4" s="6"/>
      <c r="Y4" s="6">
        <v>2</v>
      </c>
      <c r="Z4" s="6">
        <v>2</v>
      </c>
      <c r="AA4" s="6">
        <v>2021</v>
      </c>
      <c r="AB4" s="6"/>
      <c r="AC4" s="7"/>
      <c r="AD4" s="6"/>
      <c r="AE4" s="6" t="s">
        <v>869</v>
      </c>
    </row>
    <row r="5" spans="1:34" ht="30" x14ac:dyDescent="0.25">
      <c r="B5" s="4">
        <v>3</v>
      </c>
      <c r="C5" s="4">
        <v>3</v>
      </c>
      <c r="D5" s="4">
        <v>2022</v>
      </c>
      <c r="E5" s="4"/>
      <c r="F5" s="8" t="s">
        <v>348</v>
      </c>
      <c r="G5" s="4"/>
      <c r="H5" s="4" t="s">
        <v>27</v>
      </c>
      <c r="I5" s="4" t="s">
        <v>50</v>
      </c>
      <c r="J5" s="4"/>
      <c r="K5" s="4" t="s">
        <v>299</v>
      </c>
      <c r="L5" s="4"/>
      <c r="N5" s="8" t="s">
        <v>290</v>
      </c>
      <c r="O5" s="8" t="s">
        <v>400</v>
      </c>
      <c r="P5" s="8" t="s">
        <v>411</v>
      </c>
      <c r="Q5" s="4" t="s">
        <v>65</v>
      </c>
      <c r="R5" s="4"/>
      <c r="S5" s="4" t="s">
        <v>50</v>
      </c>
      <c r="T5" s="6" t="s">
        <v>286</v>
      </c>
      <c r="U5" s="4">
        <v>3</v>
      </c>
      <c r="V5" s="4">
        <v>3</v>
      </c>
      <c r="W5" s="4">
        <v>2022</v>
      </c>
      <c r="X5" s="4"/>
      <c r="Y5" s="4">
        <v>3</v>
      </c>
      <c r="Z5" s="4">
        <v>3</v>
      </c>
      <c r="AA5" s="4">
        <v>2022</v>
      </c>
      <c r="AB5" s="4"/>
      <c r="AC5" s="4"/>
      <c r="AD5" s="4"/>
      <c r="AE5" s="4"/>
    </row>
    <row r="6" spans="1:34" ht="30" x14ac:dyDescent="0.25">
      <c r="B6" s="4">
        <v>4</v>
      </c>
      <c r="C6" s="4">
        <v>4</v>
      </c>
      <c r="D6" s="4"/>
      <c r="E6" s="4"/>
      <c r="F6" s="8" t="s">
        <v>792</v>
      </c>
      <c r="G6" s="4"/>
      <c r="H6" s="4" t="s">
        <v>28</v>
      </c>
      <c r="I6" s="4" t="s">
        <v>54</v>
      </c>
      <c r="J6" s="4"/>
      <c r="K6" s="4" t="s">
        <v>223</v>
      </c>
      <c r="L6" s="4"/>
      <c r="N6" s="8" t="s">
        <v>291</v>
      </c>
      <c r="O6" s="8" t="s">
        <v>401</v>
      </c>
      <c r="P6" s="8" t="s">
        <v>412</v>
      </c>
      <c r="Q6" s="4"/>
      <c r="R6" s="4"/>
      <c r="S6" s="4" t="s">
        <v>54</v>
      </c>
      <c r="T6" s="6" t="s">
        <v>273</v>
      </c>
      <c r="U6" s="4">
        <v>4</v>
      </c>
      <c r="V6" s="4">
        <v>4</v>
      </c>
      <c r="W6" s="4"/>
      <c r="X6" s="4"/>
      <c r="Y6" s="4">
        <v>4</v>
      </c>
      <c r="Z6" s="4">
        <v>4</v>
      </c>
      <c r="AA6" s="4"/>
      <c r="AB6" s="4"/>
      <c r="AD6" s="4"/>
      <c r="AE6" s="4"/>
    </row>
    <row r="7" spans="1:34" ht="30" x14ac:dyDescent="0.25">
      <c r="B7" s="4">
        <v>5</v>
      </c>
      <c r="C7" s="4">
        <v>5</v>
      </c>
      <c r="D7" s="4"/>
      <c r="E7" s="4"/>
      <c r="F7" s="8" t="s">
        <v>790</v>
      </c>
      <c r="G7" s="4"/>
      <c r="H7" s="4" t="s">
        <v>29</v>
      </c>
      <c r="I7" s="4" t="s">
        <v>51</v>
      </c>
      <c r="J7" s="4"/>
      <c r="K7" s="4" t="s">
        <v>224</v>
      </c>
      <c r="L7" s="4"/>
      <c r="N7" s="8" t="s">
        <v>292</v>
      </c>
      <c r="O7" s="8" t="s">
        <v>402</v>
      </c>
      <c r="P7" s="8" t="s">
        <v>413</v>
      </c>
      <c r="Q7" s="4"/>
      <c r="R7" s="4"/>
      <c r="S7" s="4" t="s">
        <v>51</v>
      </c>
      <c r="T7" s="6" t="s">
        <v>278</v>
      </c>
      <c r="U7" s="4">
        <v>5</v>
      </c>
      <c r="V7" s="4">
        <v>5</v>
      </c>
      <c r="W7" s="4"/>
      <c r="X7" s="4"/>
      <c r="Y7" s="4">
        <v>5</v>
      </c>
      <c r="Z7" s="4">
        <v>5</v>
      </c>
      <c r="AA7" s="4"/>
      <c r="AB7" s="4"/>
      <c r="AC7" s="4"/>
      <c r="AD7" s="4"/>
      <c r="AE7" s="4"/>
    </row>
    <row r="8" spans="1:34" ht="30" x14ac:dyDescent="0.25">
      <c r="B8" s="4">
        <v>6</v>
      </c>
      <c r="C8" s="4">
        <v>6</v>
      </c>
      <c r="D8" s="4"/>
      <c r="E8" s="4"/>
      <c r="F8" s="8" t="s">
        <v>349</v>
      </c>
      <c r="G8" s="4"/>
      <c r="H8" s="4" t="s">
        <v>30</v>
      </c>
      <c r="I8" s="4" t="s">
        <v>52</v>
      </c>
      <c r="J8" s="4"/>
      <c r="K8" s="4" t="s">
        <v>225</v>
      </c>
      <c r="L8" s="4"/>
      <c r="N8" s="8" t="s">
        <v>293</v>
      </c>
      <c r="O8" s="8" t="s">
        <v>403</v>
      </c>
      <c r="P8" s="8" t="s">
        <v>414</v>
      </c>
      <c r="Q8" s="4"/>
      <c r="R8" s="4"/>
      <c r="S8" s="4" t="s">
        <v>52</v>
      </c>
      <c r="T8" s="6" t="s">
        <v>254</v>
      </c>
      <c r="U8" s="4">
        <v>6</v>
      </c>
      <c r="V8" s="4">
        <v>6</v>
      </c>
      <c r="W8" s="4"/>
      <c r="X8" s="4"/>
      <c r="Y8" s="4">
        <v>6</v>
      </c>
      <c r="Z8" s="4">
        <v>6</v>
      </c>
      <c r="AA8" s="4"/>
      <c r="AB8" s="4"/>
      <c r="AC8" s="4"/>
      <c r="AD8" s="4"/>
      <c r="AE8" s="4"/>
    </row>
    <row r="9" spans="1:34" ht="30" x14ac:dyDescent="0.25">
      <c r="B9" s="4">
        <v>7</v>
      </c>
      <c r="C9" s="4">
        <v>7</v>
      </c>
      <c r="D9" s="4"/>
      <c r="E9" s="4"/>
      <c r="F9" s="8" t="s">
        <v>791</v>
      </c>
      <c r="G9" s="4"/>
      <c r="H9" s="4" t="s">
        <v>31</v>
      </c>
      <c r="I9" s="4" t="s">
        <v>53</v>
      </c>
      <c r="J9" s="4"/>
      <c r="K9" s="4" t="s">
        <v>226</v>
      </c>
      <c r="L9" s="4"/>
      <c r="N9" s="8" t="s">
        <v>294</v>
      </c>
      <c r="O9" s="8" t="s">
        <v>404</v>
      </c>
      <c r="P9" s="8" t="s">
        <v>415</v>
      </c>
      <c r="Q9" s="4"/>
      <c r="R9" s="4"/>
      <c r="S9" s="4" t="s">
        <v>53</v>
      </c>
      <c r="T9" s="6" t="s">
        <v>255</v>
      </c>
      <c r="U9" s="4">
        <v>7</v>
      </c>
      <c r="V9" s="4">
        <v>7</v>
      </c>
      <c r="W9" s="4"/>
      <c r="X9" s="4"/>
      <c r="Y9" s="4">
        <v>7</v>
      </c>
      <c r="Z9" s="4">
        <v>7</v>
      </c>
      <c r="AA9" s="4"/>
      <c r="AB9" s="4"/>
      <c r="AC9" s="4"/>
      <c r="AD9" s="4"/>
      <c r="AE9" s="4"/>
    </row>
    <row r="10" spans="1:34" ht="30" x14ac:dyDescent="0.25">
      <c r="B10" s="4">
        <v>8</v>
      </c>
      <c r="C10" s="4">
        <v>8</v>
      </c>
      <c r="D10" s="4"/>
      <c r="E10" s="4"/>
      <c r="F10" s="8" t="s">
        <v>350</v>
      </c>
      <c r="G10" s="4"/>
      <c r="H10" s="4" t="s">
        <v>32</v>
      </c>
      <c r="I10" s="4" t="s">
        <v>59</v>
      </c>
      <c r="J10" s="4"/>
      <c r="K10" s="4" t="s">
        <v>227</v>
      </c>
      <c r="L10" s="4"/>
      <c r="N10" s="8"/>
      <c r="O10" s="8" t="s">
        <v>405</v>
      </c>
      <c r="P10" s="8" t="s">
        <v>416</v>
      </c>
      <c r="Q10" s="4"/>
      <c r="R10" s="4"/>
      <c r="S10" s="4" t="s">
        <v>59</v>
      </c>
      <c r="T10" s="6" t="s">
        <v>257</v>
      </c>
      <c r="U10" s="4">
        <v>8</v>
      </c>
      <c r="V10" s="4">
        <v>8</v>
      </c>
      <c r="W10" s="4"/>
      <c r="X10" s="4"/>
      <c r="Y10" s="4">
        <v>8</v>
      </c>
      <c r="Z10" s="4">
        <v>8</v>
      </c>
      <c r="AA10" s="4"/>
      <c r="AB10" s="4"/>
      <c r="AC10" s="4"/>
      <c r="AD10" s="4"/>
      <c r="AE10" s="4"/>
    </row>
    <row r="11" spans="1:34" ht="30" x14ac:dyDescent="0.25">
      <c r="B11" s="4">
        <v>9</v>
      </c>
      <c r="C11" s="4">
        <v>9</v>
      </c>
      <c r="D11" s="4"/>
      <c r="E11" s="4"/>
      <c r="F11" s="8" t="s">
        <v>351</v>
      </c>
      <c r="G11" s="4"/>
      <c r="H11" s="4" t="s">
        <v>33</v>
      </c>
      <c r="I11" s="4" t="s">
        <v>216</v>
      </c>
      <c r="J11" s="4"/>
      <c r="K11" s="4" t="s">
        <v>228</v>
      </c>
      <c r="L11" s="4"/>
      <c r="N11" s="8"/>
      <c r="O11" s="8" t="s">
        <v>406</v>
      </c>
      <c r="P11" s="8" t="s">
        <v>417</v>
      </c>
      <c r="Q11" s="4"/>
      <c r="R11" s="4"/>
      <c r="S11" s="4" t="s">
        <v>216</v>
      </c>
      <c r="T11" s="6" t="s">
        <v>259</v>
      </c>
      <c r="U11" s="4">
        <v>9</v>
      </c>
      <c r="V11" s="4">
        <v>9</v>
      </c>
      <c r="W11" s="4"/>
      <c r="X11" s="4"/>
      <c r="Y11" s="4">
        <v>9</v>
      </c>
      <c r="Z11" s="4">
        <v>9</v>
      </c>
      <c r="AA11" s="4"/>
      <c r="AB11" s="4"/>
      <c r="AC11" s="4"/>
      <c r="AD11" s="4"/>
      <c r="AE11" s="4"/>
    </row>
    <row r="12" spans="1:34" ht="30" x14ac:dyDescent="0.25">
      <c r="B12" s="4">
        <v>10</v>
      </c>
      <c r="C12" s="4">
        <v>10</v>
      </c>
      <c r="D12" s="4"/>
      <c r="E12" s="4"/>
      <c r="F12" s="8" t="s">
        <v>352</v>
      </c>
      <c r="G12" s="4"/>
      <c r="H12" s="4" t="s">
        <v>34</v>
      </c>
      <c r="I12" s="4" t="s">
        <v>55</v>
      </c>
      <c r="J12" s="4"/>
      <c r="K12" s="4" t="s">
        <v>229</v>
      </c>
      <c r="L12" s="4"/>
      <c r="N12" s="8"/>
      <c r="O12" s="8" t="s">
        <v>407</v>
      </c>
      <c r="P12" s="8" t="s">
        <v>418</v>
      </c>
      <c r="Q12" s="4"/>
      <c r="R12" s="4"/>
      <c r="S12" s="4" t="s">
        <v>55</v>
      </c>
      <c r="T12" s="6" t="s">
        <v>262</v>
      </c>
      <c r="U12" s="4">
        <v>10</v>
      </c>
      <c r="V12" s="4">
        <v>10</v>
      </c>
      <c r="W12" s="4"/>
      <c r="X12" s="4"/>
      <c r="Y12" s="4">
        <v>10</v>
      </c>
      <c r="Z12" s="4">
        <v>10</v>
      </c>
      <c r="AA12" s="4"/>
      <c r="AB12" s="4"/>
      <c r="AC12" s="4"/>
      <c r="AD12" s="4"/>
      <c r="AE12" s="4"/>
    </row>
    <row r="13" spans="1:34" ht="30" x14ac:dyDescent="0.25">
      <c r="B13" s="4">
        <v>11</v>
      </c>
      <c r="C13" s="4">
        <v>11</v>
      </c>
      <c r="D13" s="4"/>
      <c r="E13" s="4"/>
      <c r="F13" s="8" t="s">
        <v>353</v>
      </c>
      <c r="G13" s="4"/>
      <c r="H13" s="4" t="s">
        <v>35</v>
      </c>
      <c r="I13" s="4" t="s">
        <v>56</v>
      </c>
      <c r="J13" s="4"/>
      <c r="K13" s="4" t="s">
        <v>298</v>
      </c>
      <c r="L13" s="4"/>
      <c r="M13" s="8"/>
      <c r="N13" s="8"/>
      <c r="O13" s="8" t="s">
        <v>408</v>
      </c>
      <c r="P13" s="8" t="s">
        <v>419</v>
      </c>
      <c r="Q13" s="4"/>
      <c r="R13" s="4"/>
      <c r="S13" s="4" t="s">
        <v>56</v>
      </c>
      <c r="T13" s="6" t="s">
        <v>263</v>
      </c>
      <c r="U13" s="4">
        <v>11</v>
      </c>
      <c r="V13" s="4">
        <v>11</v>
      </c>
      <c r="W13" s="4"/>
      <c r="X13" s="4"/>
      <c r="Y13" s="4">
        <v>11</v>
      </c>
      <c r="Z13" s="4">
        <v>11</v>
      </c>
      <c r="AA13" s="4"/>
      <c r="AB13" s="4"/>
      <c r="AC13" s="4"/>
      <c r="AD13" s="4"/>
      <c r="AE13" s="4"/>
    </row>
    <row r="14" spans="1:34" ht="30" x14ac:dyDescent="0.25">
      <c r="B14" s="4">
        <v>12</v>
      </c>
      <c r="C14" s="4">
        <v>12</v>
      </c>
      <c r="D14" s="4"/>
      <c r="E14" s="4"/>
      <c r="F14" s="8" t="s">
        <v>354</v>
      </c>
      <c r="G14" s="4"/>
      <c r="H14" s="4" t="s">
        <v>36</v>
      </c>
      <c r="I14" s="4" t="s">
        <v>61</v>
      </c>
      <c r="J14" s="4"/>
      <c r="K14" s="4" t="s">
        <v>58</v>
      </c>
      <c r="L14" s="4"/>
      <c r="M14" s="4"/>
      <c r="N14" s="8"/>
      <c r="O14" s="57" t="s">
        <v>905</v>
      </c>
      <c r="P14" s="8" t="s">
        <v>420</v>
      </c>
      <c r="Q14" s="4"/>
      <c r="R14" s="4"/>
      <c r="S14" s="4" t="s">
        <v>61</v>
      </c>
      <c r="T14" s="6" t="s">
        <v>264</v>
      </c>
      <c r="U14" s="4">
        <v>12</v>
      </c>
      <c r="V14" s="4">
        <v>12</v>
      </c>
      <c r="W14" s="4"/>
      <c r="X14" s="4"/>
      <c r="Y14" s="4">
        <v>12</v>
      </c>
      <c r="Z14" s="4">
        <v>12</v>
      </c>
      <c r="AA14" s="4"/>
      <c r="AB14" s="4"/>
      <c r="AC14" s="4"/>
      <c r="AD14" s="4"/>
      <c r="AE14" s="4"/>
    </row>
    <row r="15" spans="1:34" ht="30" x14ac:dyDescent="0.25">
      <c r="B15" s="4">
        <v>13</v>
      </c>
      <c r="C15" s="4" t="s">
        <v>373</v>
      </c>
      <c r="D15" s="4"/>
      <c r="E15" s="4"/>
      <c r="F15" s="8" t="s">
        <v>794</v>
      </c>
      <c r="G15" s="4"/>
      <c r="H15" s="4" t="s">
        <v>37</v>
      </c>
      <c r="I15" s="4" t="s">
        <v>57</v>
      </c>
      <c r="J15" s="4"/>
      <c r="K15" s="4" t="s">
        <v>230</v>
      </c>
      <c r="L15" s="4"/>
      <c r="N15" s="16" t="s">
        <v>290</v>
      </c>
      <c r="O15" s="57" t="s">
        <v>906</v>
      </c>
      <c r="P15" s="8" t="s">
        <v>421</v>
      </c>
      <c r="Q15" s="4"/>
      <c r="R15" s="4"/>
      <c r="S15" s="4" t="s">
        <v>57</v>
      </c>
      <c r="T15" s="6" t="s">
        <v>268</v>
      </c>
      <c r="U15" s="4">
        <v>13</v>
      </c>
      <c r="V15" s="4"/>
      <c r="W15" s="4"/>
      <c r="X15" s="4"/>
      <c r="Y15" s="4">
        <v>13</v>
      </c>
      <c r="Z15" s="4"/>
      <c r="AA15" s="4"/>
      <c r="AB15" s="4"/>
      <c r="AC15" s="4"/>
      <c r="AD15" s="4"/>
      <c r="AE15" s="4"/>
    </row>
    <row r="16" spans="1:34" ht="30" x14ac:dyDescent="0.25">
      <c r="B16" s="4">
        <v>14</v>
      </c>
      <c r="C16" s="4" t="s">
        <v>375</v>
      </c>
      <c r="D16" s="4"/>
      <c r="E16" s="4"/>
      <c r="F16" s="32" t="s">
        <v>896</v>
      </c>
      <c r="G16" s="4"/>
      <c r="H16" s="4" t="s">
        <v>38</v>
      </c>
      <c r="I16" s="4" t="s">
        <v>60</v>
      </c>
      <c r="J16" s="4"/>
      <c r="K16" s="4" t="s">
        <v>231</v>
      </c>
      <c r="L16" s="4"/>
      <c r="N16" s="8" t="s">
        <v>290</v>
      </c>
      <c r="O16" s="8"/>
      <c r="P16" s="57" t="s">
        <v>905</v>
      </c>
      <c r="Q16" s="4"/>
      <c r="R16" s="4"/>
      <c r="S16" s="4" t="s">
        <v>60</v>
      </c>
      <c r="T16" s="6" t="s">
        <v>272</v>
      </c>
      <c r="U16" s="4">
        <v>14</v>
      </c>
      <c r="V16" s="4"/>
      <c r="W16" s="4"/>
      <c r="X16" s="4"/>
      <c r="Y16" s="4">
        <v>14</v>
      </c>
      <c r="Z16" s="4"/>
      <c r="AA16" s="4"/>
      <c r="AB16" s="4"/>
      <c r="AC16" s="4"/>
      <c r="AD16" s="4"/>
      <c r="AE16" s="4"/>
    </row>
    <row r="17" spans="2:31" x14ac:dyDescent="0.25">
      <c r="B17" s="4">
        <v>15</v>
      </c>
      <c r="C17" s="4" t="s">
        <v>376</v>
      </c>
      <c r="D17" s="4"/>
      <c r="E17" s="4"/>
      <c r="F17" s="4"/>
      <c r="G17" s="4"/>
      <c r="H17" s="4" t="s">
        <v>39</v>
      </c>
      <c r="I17" s="4" t="s">
        <v>62</v>
      </c>
      <c r="J17" s="4"/>
      <c r="K17" s="4" t="s">
        <v>232</v>
      </c>
      <c r="L17" s="4"/>
      <c r="N17" s="8"/>
      <c r="O17" s="8"/>
      <c r="P17" s="57" t="s">
        <v>906</v>
      </c>
      <c r="Q17" s="4"/>
      <c r="R17" s="4"/>
      <c r="S17" s="4" t="s">
        <v>62</v>
      </c>
      <c r="T17" s="6" t="s">
        <v>276</v>
      </c>
      <c r="U17" s="4">
        <v>15</v>
      </c>
      <c r="V17" s="4"/>
      <c r="W17" s="4"/>
      <c r="X17" s="4"/>
      <c r="Y17" s="4">
        <v>15</v>
      </c>
      <c r="Z17" s="4"/>
      <c r="AA17" s="4"/>
      <c r="AB17" s="4"/>
      <c r="AC17" s="4"/>
      <c r="AD17" s="4"/>
      <c r="AE17" s="4"/>
    </row>
    <row r="18" spans="2:31" x14ac:dyDescent="0.25">
      <c r="B18" s="4">
        <v>16</v>
      </c>
      <c r="C18" s="4" t="s">
        <v>377</v>
      </c>
      <c r="D18" s="4"/>
      <c r="E18" s="4"/>
      <c r="F18" s="4"/>
      <c r="G18" s="4"/>
      <c r="H18" s="4" t="s">
        <v>40</v>
      </c>
      <c r="I18" s="4" t="s">
        <v>215</v>
      </c>
      <c r="J18" s="4"/>
      <c r="K18" s="4" t="s">
        <v>233</v>
      </c>
      <c r="L18" s="4"/>
      <c r="N18" s="8"/>
      <c r="O18" s="8"/>
      <c r="Q18" s="4"/>
      <c r="R18" s="4"/>
      <c r="S18" s="4" t="s">
        <v>215</v>
      </c>
      <c r="T18" s="6" t="s">
        <v>277</v>
      </c>
      <c r="U18" s="4">
        <v>16</v>
      </c>
      <c r="V18" s="4"/>
      <c r="W18" s="4"/>
      <c r="X18" s="4"/>
      <c r="Y18" s="4">
        <v>16</v>
      </c>
      <c r="Z18" s="4"/>
      <c r="AA18" s="4"/>
      <c r="AB18" s="4"/>
      <c r="AC18" s="4"/>
      <c r="AD18" s="4"/>
      <c r="AE18" s="4"/>
    </row>
    <row r="19" spans="2:31" x14ac:dyDescent="0.25">
      <c r="B19" s="4">
        <v>17</v>
      </c>
      <c r="C19" s="4" t="s">
        <v>378</v>
      </c>
      <c r="D19" s="4"/>
      <c r="E19" s="4"/>
      <c r="F19" s="4"/>
      <c r="G19" s="4"/>
      <c r="H19" s="4" t="s">
        <v>41</v>
      </c>
      <c r="I19" s="4" t="s">
        <v>214</v>
      </c>
      <c r="J19" s="4"/>
      <c r="K19" s="4" t="s">
        <v>234</v>
      </c>
      <c r="L19" s="4"/>
      <c r="N19" s="8" t="s">
        <v>291</v>
      </c>
      <c r="O19" s="8"/>
      <c r="Q19" s="4"/>
      <c r="R19" s="4"/>
      <c r="S19" s="4" t="s">
        <v>214</v>
      </c>
      <c r="T19" s="6" t="s">
        <v>284</v>
      </c>
      <c r="U19" s="4">
        <v>17</v>
      </c>
      <c r="V19" s="4"/>
      <c r="W19" s="4"/>
      <c r="X19" s="4"/>
      <c r="Y19" s="4">
        <v>17</v>
      </c>
      <c r="Z19" s="4"/>
      <c r="AA19" s="4"/>
      <c r="AB19" s="4"/>
      <c r="AC19" s="4"/>
      <c r="AD19" s="4"/>
      <c r="AE19" s="4"/>
    </row>
    <row r="20" spans="2:31" x14ac:dyDescent="0.25">
      <c r="B20" s="4">
        <v>18</v>
      </c>
      <c r="C20" s="4" t="s">
        <v>379</v>
      </c>
      <c r="D20" s="4"/>
      <c r="E20" s="4"/>
      <c r="F20" s="4"/>
      <c r="G20" s="4"/>
      <c r="H20" s="4" t="s">
        <v>42</v>
      </c>
      <c r="I20" s="4" t="s">
        <v>49</v>
      </c>
      <c r="J20" s="4"/>
      <c r="K20" s="4" t="s">
        <v>235</v>
      </c>
      <c r="L20" s="4"/>
      <c r="N20" s="8" t="s">
        <v>291</v>
      </c>
      <c r="O20" s="8"/>
      <c r="Q20" s="4"/>
      <c r="R20" s="4"/>
      <c r="S20" s="4" t="s">
        <v>49</v>
      </c>
      <c r="T20" s="6" t="s">
        <v>283</v>
      </c>
      <c r="U20" s="4">
        <v>18</v>
      </c>
      <c r="V20" s="4"/>
      <c r="W20" s="4"/>
      <c r="X20" s="4"/>
      <c r="Y20" s="4">
        <v>18</v>
      </c>
      <c r="Z20" s="4"/>
      <c r="AA20" s="4"/>
      <c r="AB20" s="4"/>
      <c r="AC20" s="4"/>
      <c r="AD20" s="4"/>
      <c r="AE20" s="4"/>
    </row>
    <row r="21" spans="2:31" x14ac:dyDescent="0.25">
      <c r="B21" s="4">
        <v>19</v>
      </c>
      <c r="C21" s="4" t="s">
        <v>380</v>
      </c>
      <c r="D21" s="4"/>
      <c r="E21" s="4"/>
      <c r="F21" s="4"/>
      <c r="G21" s="4"/>
      <c r="H21" s="4" t="s">
        <v>43</v>
      </c>
      <c r="I21" s="4"/>
      <c r="J21" s="4"/>
      <c r="K21" s="4" t="s">
        <v>236</v>
      </c>
      <c r="L21" s="4"/>
      <c r="N21" s="8"/>
      <c r="O21" s="8"/>
      <c r="Q21" s="4"/>
      <c r="R21" s="4"/>
      <c r="S21" s="4"/>
      <c r="T21" s="6" t="s">
        <v>252</v>
      </c>
      <c r="U21" s="4">
        <v>19</v>
      </c>
      <c r="V21" s="4"/>
      <c r="W21" s="4"/>
      <c r="X21" s="4"/>
      <c r="Y21" s="4">
        <v>19</v>
      </c>
      <c r="Z21" s="4"/>
      <c r="AA21" s="4"/>
      <c r="AB21" s="4"/>
      <c r="AC21" s="4"/>
      <c r="AD21" s="4"/>
      <c r="AE21" s="4"/>
    </row>
    <row r="22" spans="2:31" x14ac:dyDescent="0.25">
      <c r="B22" s="4">
        <v>20</v>
      </c>
      <c r="C22" s="4" t="s">
        <v>381</v>
      </c>
      <c r="D22" s="4"/>
      <c r="E22" s="4"/>
      <c r="F22" s="4"/>
      <c r="G22" s="4"/>
      <c r="H22" s="4" t="s">
        <v>44</v>
      </c>
      <c r="J22" s="4"/>
      <c r="K22" s="4" t="s">
        <v>237</v>
      </c>
      <c r="L22" s="4"/>
      <c r="N22" s="8"/>
      <c r="O22" s="8"/>
      <c r="Q22" s="4"/>
      <c r="R22" s="4"/>
      <c r="S22" s="4"/>
      <c r="T22" s="6" t="s">
        <v>253</v>
      </c>
      <c r="U22" s="4">
        <v>20</v>
      </c>
      <c r="V22" s="4"/>
      <c r="W22" s="4"/>
      <c r="X22" s="4"/>
      <c r="Y22" s="4">
        <v>20</v>
      </c>
      <c r="Z22" s="4"/>
      <c r="AA22" s="4"/>
      <c r="AB22" s="4"/>
      <c r="AC22" s="4"/>
      <c r="AD22" s="4"/>
      <c r="AE22" s="4"/>
    </row>
    <row r="23" spans="2:31" x14ac:dyDescent="0.25">
      <c r="B23" s="4">
        <v>21</v>
      </c>
      <c r="C23" s="4" t="s">
        <v>382</v>
      </c>
      <c r="D23" s="4"/>
      <c r="E23" s="4"/>
      <c r="F23" s="4"/>
      <c r="G23" s="4"/>
      <c r="H23" s="4" t="s">
        <v>45</v>
      </c>
      <c r="J23" s="4"/>
      <c r="K23" s="4" t="s">
        <v>238</v>
      </c>
      <c r="L23" s="4"/>
      <c r="N23" s="8" t="s">
        <v>292</v>
      </c>
      <c r="O23" s="8"/>
      <c r="Q23" s="4"/>
      <c r="R23" s="4"/>
      <c r="S23" s="4"/>
      <c r="T23" s="6" t="s">
        <v>271</v>
      </c>
      <c r="U23" s="4">
        <v>21</v>
      </c>
      <c r="V23" s="4"/>
      <c r="W23" s="4"/>
      <c r="X23" s="4"/>
      <c r="Y23" s="4">
        <v>21</v>
      </c>
      <c r="Z23" s="4"/>
      <c r="AA23" s="4"/>
      <c r="AB23" s="4"/>
      <c r="AC23" s="4"/>
      <c r="AD23" s="4"/>
      <c r="AE23" s="4"/>
    </row>
    <row r="24" spans="2:31" x14ac:dyDescent="0.25">
      <c r="B24" s="4">
        <v>22</v>
      </c>
      <c r="C24" s="4" t="s">
        <v>383</v>
      </c>
      <c r="D24" s="4"/>
      <c r="E24" s="4"/>
      <c r="F24" s="4"/>
      <c r="G24" s="4"/>
      <c r="H24" s="4" t="s">
        <v>46</v>
      </c>
      <c r="I24" s="4"/>
      <c r="J24" s="4"/>
      <c r="K24" s="4" t="s">
        <v>239</v>
      </c>
      <c r="L24" s="4"/>
      <c r="N24" s="8" t="s">
        <v>292</v>
      </c>
      <c r="O24" s="8"/>
      <c r="Q24" s="4"/>
      <c r="R24" s="4"/>
      <c r="S24" s="4"/>
      <c r="T24" s="6" t="s">
        <v>274</v>
      </c>
      <c r="U24" s="4">
        <v>22</v>
      </c>
      <c r="V24" s="4"/>
      <c r="W24" s="4"/>
      <c r="X24" s="4"/>
      <c r="Y24" s="4">
        <v>22</v>
      </c>
      <c r="Z24" s="4"/>
      <c r="AA24" s="4"/>
      <c r="AB24" s="4"/>
      <c r="AC24" s="4"/>
      <c r="AD24" s="4"/>
      <c r="AE24" s="4"/>
    </row>
    <row r="25" spans="2:31" x14ac:dyDescent="0.25">
      <c r="B25" s="4">
        <v>23</v>
      </c>
      <c r="C25" s="4" t="s">
        <v>384</v>
      </c>
      <c r="D25" s="4"/>
      <c r="E25" s="4"/>
      <c r="F25" s="4"/>
      <c r="G25" s="4"/>
      <c r="H25" s="4" t="s">
        <v>47</v>
      </c>
      <c r="I25" s="4"/>
      <c r="J25" s="4"/>
      <c r="K25" s="4" t="s">
        <v>240</v>
      </c>
      <c r="L25" s="4"/>
      <c r="N25" s="8"/>
      <c r="O25" s="8"/>
      <c r="Q25" s="4"/>
      <c r="R25" s="4"/>
      <c r="S25" s="4"/>
      <c r="T25" s="6" t="s">
        <v>280</v>
      </c>
      <c r="U25" s="4">
        <v>23</v>
      </c>
      <c r="V25" s="4"/>
      <c r="W25" s="4"/>
      <c r="X25" s="4"/>
      <c r="Y25" s="4">
        <v>23</v>
      </c>
      <c r="Z25" s="4"/>
      <c r="AA25" s="4"/>
      <c r="AB25" s="4"/>
      <c r="AC25" s="4"/>
      <c r="AD25" s="4"/>
      <c r="AE25" s="4"/>
    </row>
    <row r="26" spans="2:31" x14ac:dyDescent="0.25">
      <c r="B26" s="4">
        <v>24</v>
      </c>
      <c r="C26" s="4" t="s">
        <v>385</v>
      </c>
      <c r="D26" s="4"/>
      <c r="E26" s="4"/>
      <c r="F26" s="4"/>
      <c r="G26" s="4"/>
      <c r="H26" s="4" t="s">
        <v>48</v>
      </c>
      <c r="I26" s="4"/>
      <c r="J26" s="4"/>
      <c r="K26" s="4" t="s">
        <v>241</v>
      </c>
      <c r="L26" s="4"/>
      <c r="N26" s="8"/>
      <c r="O26" s="8"/>
      <c r="Q26" s="4"/>
      <c r="R26" s="4"/>
      <c r="S26" s="4"/>
      <c r="T26" s="6" t="s">
        <v>282</v>
      </c>
      <c r="U26" s="4">
        <v>24</v>
      </c>
      <c r="V26" s="4"/>
      <c r="W26" s="4"/>
      <c r="X26" s="4"/>
      <c r="Y26" s="4">
        <v>24</v>
      </c>
      <c r="Z26" s="4"/>
      <c r="AA26" s="4"/>
      <c r="AB26" s="4"/>
      <c r="AC26" s="4"/>
      <c r="AD26" s="4"/>
      <c r="AE26" s="4"/>
    </row>
    <row r="27" spans="2:31" x14ac:dyDescent="0.25">
      <c r="B27" s="4">
        <v>25</v>
      </c>
      <c r="C27" s="4"/>
      <c r="D27" s="4"/>
      <c r="E27" s="4"/>
      <c r="F27" s="4"/>
      <c r="G27" s="4"/>
      <c r="H27" s="4" t="s">
        <v>220</v>
      </c>
      <c r="I27" s="4"/>
      <c r="J27" s="4"/>
      <c r="K27" s="4" t="s">
        <v>242</v>
      </c>
      <c r="L27" s="4"/>
      <c r="N27" s="8"/>
      <c r="O27" s="8"/>
      <c r="Q27" s="4"/>
      <c r="R27" s="4"/>
      <c r="S27" s="4"/>
      <c r="T27" s="6" t="s">
        <v>287</v>
      </c>
      <c r="U27" s="4">
        <v>25</v>
      </c>
      <c r="V27" s="4"/>
      <c r="W27" s="4"/>
      <c r="X27" s="4"/>
      <c r="Y27" s="4">
        <v>25</v>
      </c>
      <c r="Z27" s="4"/>
      <c r="AA27" s="4"/>
      <c r="AB27" s="4"/>
      <c r="AC27" s="4"/>
      <c r="AD27" s="4"/>
      <c r="AE27" s="4"/>
    </row>
    <row r="28" spans="2:31" x14ac:dyDescent="0.25">
      <c r="B28" s="4">
        <v>26</v>
      </c>
      <c r="C28" s="4"/>
      <c r="D28" s="4"/>
      <c r="E28" s="4"/>
      <c r="F28" s="4"/>
      <c r="G28" s="4"/>
      <c r="H28" s="4" t="s">
        <v>890</v>
      </c>
      <c r="I28" s="4"/>
      <c r="J28" s="4"/>
      <c r="K28" s="4" t="s">
        <v>243</v>
      </c>
      <c r="L28" s="4"/>
      <c r="N28" s="8" t="s">
        <v>293</v>
      </c>
      <c r="O28" s="8"/>
      <c r="Q28" s="4"/>
      <c r="R28" s="4"/>
      <c r="S28" s="4"/>
      <c r="T28" s="6" t="s">
        <v>250</v>
      </c>
      <c r="U28" s="4">
        <v>26</v>
      </c>
      <c r="V28" s="4"/>
      <c r="W28" s="4"/>
      <c r="X28" s="4"/>
      <c r="Y28" s="4">
        <v>26</v>
      </c>
      <c r="Z28" s="4"/>
      <c r="AA28" s="4"/>
      <c r="AB28" s="4"/>
      <c r="AC28" s="4"/>
      <c r="AD28" s="4"/>
      <c r="AE28" s="4"/>
    </row>
    <row r="29" spans="2:31" x14ac:dyDescent="0.25">
      <c r="B29" s="4">
        <v>27</v>
      </c>
      <c r="C29" s="4"/>
      <c r="D29" s="4"/>
      <c r="E29" s="4"/>
      <c r="F29" s="4"/>
      <c r="G29" s="4"/>
      <c r="H29" s="4" t="s">
        <v>901</v>
      </c>
      <c r="I29" s="4"/>
      <c r="J29" s="4"/>
      <c r="K29" s="4" t="s">
        <v>244</v>
      </c>
      <c r="L29" s="4"/>
      <c r="N29" s="8" t="s">
        <v>293</v>
      </c>
      <c r="O29" s="8"/>
      <c r="Q29" s="4"/>
      <c r="R29" s="4"/>
      <c r="S29" s="4"/>
      <c r="T29" s="6" t="s">
        <v>261</v>
      </c>
      <c r="U29" s="4">
        <v>27</v>
      </c>
      <c r="V29" s="4"/>
      <c r="W29" s="4"/>
      <c r="X29" s="4"/>
      <c r="Y29" s="4">
        <v>27</v>
      </c>
      <c r="Z29" s="4"/>
      <c r="AA29" s="4"/>
      <c r="AB29" s="4"/>
      <c r="AC29" s="4"/>
      <c r="AD29" s="4"/>
      <c r="AE29" s="4"/>
    </row>
    <row r="30" spans="2:31" x14ac:dyDescent="0.25">
      <c r="B30" s="4">
        <v>28</v>
      </c>
      <c r="C30" s="4"/>
      <c r="D30" s="4"/>
      <c r="E30" s="4"/>
      <c r="F30" s="4"/>
      <c r="G30" s="4"/>
      <c r="H30" s="4" t="s">
        <v>49</v>
      </c>
      <c r="I30" s="4"/>
      <c r="J30" s="4"/>
      <c r="K30" s="4" t="s">
        <v>245</v>
      </c>
      <c r="L30" s="4"/>
      <c r="N30" s="8"/>
      <c r="O30" s="8"/>
      <c r="Q30" s="4"/>
      <c r="R30" s="4"/>
      <c r="S30" s="4"/>
      <c r="T30" s="6" t="s">
        <v>275</v>
      </c>
      <c r="U30" s="4">
        <v>28</v>
      </c>
      <c r="V30" s="4"/>
      <c r="W30" s="4"/>
      <c r="X30" s="4"/>
      <c r="Y30" s="4">
        <v>28</v>
      </c>
      <c r="Z30" s="4"/>
      <c r="AA30" s="4"/>
      <c r="AB30" s="4"/>
      <c r="AC30" s="4"/>
      <c r="AD30" s="4"/>
      <c r="AE30" s="4"/>
    </row>
    <row r="31" spans="2:31" x14ac:dyDescent="0.25">
      <c r="B31" s="4">
        <v>29</v>
      </c>
      <c r="C31" s="4"/>
      <c r="D31" s="4"/>
      <c r="E31" s="4"/>
      <c r="F31" s="4"/>
      <c r="G31" s="4"/>
      <c r="H31" s="4"/>
      <c r="I31" s="4"/>
      <c r="J31" s="4"/>
      <c r="K31" s="4" t="s">
        <v>246</v>
      </c>
      <c r="L31" s="4"/>
      <c r="N31" s="8"/>
      <c r="O31" s="8"/>
      <c r="Q31" s="4"/>
      <c r="R31" s="4"/>
      <c r="S31" s="4"/>
      <c r="T31" s="6" t="s">
        <v>269</v>
      </c>
      <c r="U31" s="4">
        <v>29</v>
      </c>
      <c r="V31" s="4"/>
      <c r="W31" s="4"/>
      <c r="X31" s="4"/>
      <c r="Y31" s="4">
        <v>29</v>
      </c>
      <c r="Z31" s="4"/>
      <c r="AA31" s="4"/>
      <c r="AB31" s="4"/>
      <c r="AC31" s="4"/>
      <c r="AD31" s="4"/>
      <c r="AE31" s="4"/>
    </row>
    <row r="32" spans="2:31" x14ac:dyDescent="0.25">
      <c r="B32" s="4">
        <v>30</v>
      </c>
      <c r="C32" s="4"/>
      <c r="D32" s="4"/>
      <c r="E32" s="4"/>
      <c r="F32" s="4"/>
      <c r="G32" s="4"/>
      <c r="H32" s="4"/>
      <c r="I32" s="4"/>
      <c r="J32" s="4"/>
      <c r="K32" s="4" t="s">
        <v>247</v>
      </c>
      <c r="L32" s="4"/>
      <c r="N32" s="8"/>
      <c r="O32" s="8"/>
      <c r="Q32" s="4"/>
      <c r="R32" s="4"/>
      <c r="S32" s="4"/>
      <c r="T32" s="6" t="s">
        <v>270</v>
      </c>
      <c r="U32" s="4">
        <v>30</v>
      </c>
      <c r="V32" s="4"/>
      <c r="W32" s="4"/>
      <c r="X32" s="4"/>
      <c r="Y32" s="4">
        <v>30</v>
      </c>
      <c r="Z32" s="4"/>
      <c r="AA32" s="4"/>
      <c r="AB32" s="4"/>
      <c r="AC32" s="4"/>
      <c r="AD32" s="4"/>
      <c r="AE32" s="4"/>
    </row>
    <row r="33" spans="2:31" x14ac:dyDescent="0.25">
      <c r="B33" s="4">
        <v>31</v>
      </c>
      <c r="C33" s="4"/>
      <c r="D33" s="4"/>
      <c r="E33" s="4"/>
      <c r="F33" s="4"/>
      <c r="G33" s="4"/>
      <c r="H33" s="4"/>
      <c r="I33" s="4"/>
      <c r="J33" s="4"/>
      <c r="K33" s="4" t="s">
        <v>248</v>
      </c>
      <c r="L33" s="4"/>
      <c r="N33" s="8" t="s">
        <v>294</v>
      </c>
      <c r="O33" s="8"/>
      <c r="Q33" s="4"/>
      <c r="R33" s="4"/>
      <c r="S33" s="4"/>
      <c r="T33" s="6" t="s">
        <v>266</v>
      </c>
      <c r="U33" s="4">
        <v>31</v>
      </c>
      <c r="V33" s="4"/>
      <c r="W33" s="4"/>
      <c r="X33" s="4"/>
      <c r="Y33" s="4">
        <v>31</v>
      </c>
      <c r="Z33" s="4"/>
      <c r="AA33" s="4"/>
      <c r="AB33" s="4"/>
      <c r="AC33" s="4"/>
      <c r="AD33" s="4"/>
      <c r="AE33" s="4"/>
    </row>
    <row r="34" spans="2:31" x14ac:dyDescent="0.25">
      <c r="C34" s="4"/>
      <c r="D34" s="4"/>
      <c r="E34" s="4"/>
      <c r="F34" s="4"/>
      <c r="G34" s="4"/>
      <c r="H34" s="4"/>
      <c r="I34" s="4"/>
      <c r="J34" s="4"/>
      <c r="K34" s="4" t="s">
        <v>867</v>
      </c>
      <c r="L34" s="4"/>
      <c r="N34" s="8" t="s">
        <v>294</v>
      </c>
      <c r="O34" s="8"/>
      <c r="Q34" s="4"/>
      <c r="R34" s="4"/>
      <c r="S34" s="4"/>
      <c r="T34" s="6" t="s">
        <v>260</v>
      </c>
      <c r="V34" s="4"/>
      <c r="W34" s="4"/>
      <c r="X34" s="4"/>
      <c r="Z34" s="4"/>
      <c r="AA34" s="4"/>
      <c r="AB34" s="4"/>
      <c r="AC34" s="4"/>
      <c r="AD34" s="4"/>
      <c r="AE34" s="4"/>
    </row>
    <row r="35" spans="2:31" x14ac:dyDescent="0.25">
      <c r="C35" s="4"/>
      <c r="D35" s="4"/>
      <c r="E35" s="4"/>
      <c r="F35" s="4"/>
      <c r="G35" s="4"/>
      <c r="H35" s="4"/>
      <c r="I35" s="4"/>
      <c r="J35" s="4"/>
      <c r="K35" s="4" t="s">
        <v>868</v>
      </c>
      <c r="L35" s="4"/>
      <c r="N35" s="8"/>
      <c r="O35" s="8"/>
      <c r="Q35" s="4"/>
      <c r="R35" s="4"/>
      <c r="S35" s="4"/>
      <c r="T35" s="6" t="s">
        <v>281</v>
      </c>
      <c r="V35" s="4"/>
      <c r="W35" s="4"/>
      <c r="X35" s="4"/>
      <c r="Z35" s="4"/>
      <c r="AA35" s="4"/>
      <c r="AB35" s="4"/>
      <c r="AC35" s="4"/>
      <c r="AD35" s="4"/>
      <c r="AE35" s="4"/>
    </row>
    <row r="36" spans="2:31" x14ac:dyDescent="0.25">
      <c r="C36" s="4"/>
      <c r="D36" s="4"/>
      <c r="E36" s="4"/>
      <c r="F36" s="4"/>
      <c r="G36" s="4"/>
      <c r="H36" s="4"/>
      <c r="I36" s="4"/>
      <c r="J36" s="4"/>
      <c r="K36" s="4" t="s">
        <v>892</v>
      </c>
      <c r="L36" s="4"/>
      <c r="N36" s="8"/>
      <c r="O36" s="8"/>
      <c r="Q36" s="4"/>
      <c r="R36" s="4"/>
      <c r="S36" s="4"/>
      <c r="T36" s="6" t="s">
        <v>258</v>
      </c>
      <c r="V36" s="4"/>
      <c r="W36" s="4"/>
      <c r="X36" s="4"/>
      <c r="Z36" s="4"/>
      <c r="AA36" s="4"/>
      <c r="AB36" s="4"/>
      <c r="AC36" s="4"/>
      <c r="AD36" s="4"/>
      <c r="AE36" s="4"/>
    </row>
    <row r="37" spans="2:31" x14ac:dyDescent="0.25">
      <c r="C37" s="4"/>
      <c r="D37" s="4"/>
      <c r="E37" s="4"/>
      <c r="F37" s="4"/>
      <c r="G37" s="4"/>
      <c r="H37" s="4"/>
      <c r="I37" s="4"/>
      <c r="J37" s="4"/>
      <c r="K37" s="4" t="s">
        <v>897</v>
      </c>
      <c r="L37" s="4"/>
      <c r="N37" s="8"/>
      <c r="O37" s="8"/>
      <c r="Q37" s="4"/>
      <c r="R37" s="4"/>
      <c r="S37" s="4"/>
      <c r="T37" s="6" t="s">
        <v>265</v>
      </c>
      <c r="V37" s="4"/>
      <c r="W37" s="4"/>
      <c r="X37" s="4"/>
      <c r="Z37" s="4"/>
      <c r="AA37" s="4"/>
      <c r="AB37" s="4"/>
      <c r="AC37" s="4"/>
      <c r="AD37" s="4"/>
      <c r="AE37" s="4"/>
    </row>
    <row r="38" spans="2:31" x14ac:dyDescent="0.25">
      <c r="C38" s="4"/>
      <c r="D38" s="4"/>
      <c r="E38" s="4"/>
      <c r="F38" s="4"/>
      <c r="G38" s="4"/>
      <c r="H38" s="4"/>
      <c r="I38" s="4"/>
      <c r="J38" s="4"/>
      <c r="K38" s="4" t="s">
        <v>898</v>
      </c>
      <c r="L38" s="4"/>
      <c r="N38" s="8"/>
      <c r="O38" s="8"/>
      <c r="Q38" s="4"/>
      <c r="R38" s="4"/>
      <c r="S38" s="4"/>
      <c r="T38" s="6" t="s">
        <v>279</v>
      </c>
      <c r="V38" s="4"/>
      <c r="W38" s="4"/>
      <c r="X38" s="4"/>
      <c r="Z38" s="4"/>
      <c r="AA38" s="4"/>
      <c r="AB38" s="4"/>
      <c r="AC38" s="4"/>
      <c r="AD38" s="4"/>
      <c r="AE38" s="4"/>
    </row>
    <row r="39" spans="2:31" x14ac:dyDescent="0.25">
      <c r="C39" s="4"/>
      <c r="D39" s="4"/>
      <c r="E39" s="4"/>
      <c r="F39" s="4"/>
      <c r="G39" s="4"/>
      <c r="H39" s="4"/>
      <c r="I39" s="4"/>
      <c r="J39" s="4"/>
      <c r="K39" s="4" t="s">
        <v>902</v>
      </c>
      <c r="L39" s="4"/>
      <c r="N39" s="8"/>
      <c r="O39" s="8"/>
      <c r="Q39" s="4"/>
      <c r="R39" s="4"/>
      <c r="S39" s="4"/>
      <c r="T39" s="6" t="s">
        <v>251</v>
      </c>
      <c r="V39" s="4"/>
      <c r="W39" s="4"/>
      <c r="X39" s="4"/>
      <c r="Z39" s="4"/>
      <c r="AA39" s="4"/>
      <c r="AB39" s="4"/>
      <c r="AC39" s="4"/>
      <c r="AD39" s="4"/>
      <c r="AE39" s="4"/>
    </row>
    <row r="40" spans="2:31" x14ac:dyDescent="0.25">
      <c r="C40" s="4"/>
      <c r="D40" s="4"/>
      <c r="E40" s="4"/>
      <c r="F40" s="4"/>
      <c r="G40" s="4"/>
      <c r="H40" s="4"/>
      <c r="I40" s="4"/>
      <c r="J40" s="4"/>
      <c r="K40" s="4" t="s">
        <v>49</v>
      </c>
      <c r="L40" s="4"/>
      <c r="N40" s="8"/>
      <c r="O40" s="8"/>
      <c r="Q40" s="4"/>
      <c r="R40" s="4"/>
      <c r="S40" s="4"/>
      <c r="T40" s="6" t="s">
        <v>267</v>
      </c>
      <c r="V40" s="4"/>
      <c r="W40" s="4"/>
      <c r="X40" s="4"/>
      <c r="Z40" s="4"/>
      <c r="AA40" s="4"/>
      <c r="AB40" s="4"/>
      <c r="AC40" s="4"/>
      <c r="AD40" s="4"/>
      <c r="AE40" s="4"/>
    </row>
    <row r="41" spans="2:31" x14ac:dyDescent="0.25">
      <c r="C41" s="4"/>
      <c r="D41" s="4"/>
      <c r="E41" s="4"/>
      <c r="F41" s="4"/>
      <c r="G41" s="4"/>
      <c r="H41" s="4"/>
      <c r="I41" s="4"/>
      <c r="J41" s="4"/>
      <c r="K41" s="4"/>
      <c r="L41" s="4"/>
      <c r="N41" s="8"/>
      <c r="O41" s="8"/>
      <c r="Q41" s="4"/>
      <c r="R41" s="4"/>
      <c r="S41" s="4"/>
      <c r="T41" s="6" t="s">
        <v>285</v>
      </c>
      <c r="V41" s="4"/>
      <c r="W41" s="4"/>
      <c r="X41" s="4"/>
      <c r="Z41" s="4"/>
      <c r="AA41" s="4"/>
      <c r="AB41" s="4"/>
      <c r="AC41" s="4"/>
      <c r="AD41" s="4"/>
      <c r="AE41" s="4"/>
    </row>
    <row r="42" spans="2:31" ht="30" x14ac:dyDescent="0.25">
      <c r="C42" s="4"/>
      <c r="D42" s="4"/>
      <c r="E42" s="4"/>
      <c r="F42" s="4"/>
      <c r="G42" s="4"/>
      <c r="H42" s="4"/>
      <c r="I42" s="4"/>
      <c r="J42" s="4"/>
      <c r="K42" s="4"/>
      <c r="L42" s="4"/>
      <c r="N42" s="8"/>
      <c r="O42" s="8"/>
      <c r="P42" s="8" t="s">
        <v>306</v>
      </c>
      <c r="Q42" s="4"/>
      <c r="R42" s="4"/>
      <c r="S42" s="4"/>
      <c r="T42" s="12" t="s">
        <v>360</v>
      </c>
      <c r="V42" s="4"/>
      <c r="W42" s="4"/>
      <c r="X42" s="4"/>
      <c r="Z42" s="4"/>
      <c r="AA42" s="4"/>
      <c r="AB42" s="4"/>
      <c r="AC42" s="4"/>
      <c r="AD42" s="4"/>
      <c r="AE42" s="4"/>
    </row>
    <row r="43" spans="2:31" ht="30" x14ac:dyDescent="0.25">
      <c r="C43" s="4"/>
      <c r="D43" s="4"/>
      <c r="E43" s="4"/>
      <c r="F43" s="4"/>
      <c r="G43" s="4"/>
      <c r="H43" s="4"/>
      <c r="I43" s="4"/>
      <c r="J43" s="4"/>
      <c r="K43" s="4"/>
      <c r="L43" s="4"/>
      <c r="M43" s="8"/>
      <c r="N43" s="8"/>
      <c r="O43" s="8"/>
      <c r="P43" s="8" t="s">
        <v>324</v>
      </c>
      <c r="Q43" s="4"/>
      <c r="R43" s="4"/>
      <c r="S43" s="4"/>
      <c r="T43" s="12" t="s">
        <v>357</v>
      </c>
      <c r="V43" s="4"/>
      <c r="W43" s="4"/>
      <c r="X43" s="4"/>
      <c r="Z43" s="4"/>
      <c r="AA43" s="4"/>
      <c r="AB43" s="4"/>
      <c r="AC43" s="4"/>
      <c r="AD43" s="4"/>
      <c r="AE43" s="4"/>
    </row>
    <row r="44" spans="2:31" ht="30" x14ac:dyDescent="0.25">
      <c r="C44" s="4"/>
      <c r="D44" s="4"/>
      <c r="E44" s="4"/>
      <c r="F44" s="4"/>
      <c r="G44" s="4"/>
      <c r="H44" s="4"/>
      <c r="I44" s="4"/>
      <c r="J44" s="4"/>
      <c r="K44" s="4"/>
      <c r="L44" s="4"/>
      <c r="M44" s="8"/>
      <c r="N44" s="8"/>
      <c r="O44" s="8"/>
      <c r="P44" s="8" t="s">
        <v>326</v>
      </c>
      <c r="Q44" s="4"/>
      <c r="R44" s="4"/>
      <c r="S44" s="4"/>
      <c r="T44" s="12" t="s">
        <v>358</v>
      </c>
      <c r="V44" s="4"/>
      <c r="W44" s="4"/>
      <c r="X44" s="4"/>
      <c r="Z44" s="4"/>
      <c r="AA44" s="4"/>
      <c r="AB44" s="4"/>
      <c r="AC44" s="4"/>
      <c r="AD44" s="4"/>
      <c r="AE44" s="4"/>
    </row>
    <row r="45" spans="2:31" ht="30" x14ac:dyDescent="0.25">
      <c r="C45" s="4"/>
      <c r="D45" s="4"/>
      <c r="E45" s="4"/>
      <c r="F45" s="4"/>
      <c r="G45" s="4"/>
      <c r="H45" s="4"/>
      <c r="I45" s="4"/>
      <c r="J45" s="4"/>
      <c r="K45" s="4"/>
      <c r="L45" s="4"/>
      <c r="M45" s="8"/>
      <c r="N45" s="8"/>
      <c r="O45" s="8"/>
      <c r="P45" s="8" t="s">
        <v>346</v>
      </c>
      <c r="Q45" s="4"/>
      <c r="R45" s="4"/>
      <c r="S45" s="4"/>
      <c r="T45" s="12" t="s">
        <v>359</v>
      </c>
      <c r="V45" s="4"/>
      <c r="W45" s="4"/>
      <c r="X45" s="4"/>
      <c r="Z45" s="4"/>
      <c r="AA45" s="4"/>
      <c r="AB45" s="4"/>
      <c r="AC45" s="4"/>
      <c r="AD45" s="4"/>
      <c r="AE45" s="4"/>
    </row>
    <row r="46" spans="2:31" ht="30" x14ac:dyDescent="0.25">
      <c r="C46" s="4"/>
      <c r="D46" s="4"/>
      <c r="E46" s="4"/>
      <c r="F46" s="4"/>
      <c r="G46" s="4"/>
      <c r="H46" s="4"/>
      <c r="I46" s="4"/>
      <c r="J46" s="4"/>
      <c r="K46" s="4"/>
      <c r="L46" s="4"/>
      <c r="M46" s="8"/>
      <c r="N46" s="8"/>
      <c r="O46" s="8"/>
      <c r="P46" s="8" t="s">
        <v>312</v>
      </c>
      <c r="Q46" s="4"/>
      <c r="R46" s="4"/>
      <c r="S46" s="4"/>
      <c r="V46" s="4"/>
      <c r="W46" s="4"/>
      <c r="X46" s="4"/>
      <c r="Z46" s="4"/>
      <c r="AA46" s="4"/>
      <c r="AB46" s="4"/>
      <c r="AC46" s="4"/>
      <c r="AD46" s="4"/>
      <c r="AE46" s="4"/>
    </row>
    <row r="47" spans="2:31" ht="30" x14ac:dyDescent="0.25">
      <c r="C47" s="4"/>
      <c r="D47" s="4"/>
      <c r="E47" s="4"/>
      <c r="F47" s="4"/>
      <c r="G47" s="4"/>
      <c r="H47" s="4"/>
      <c r="I47" s="4"/>
      <c r="J47" s="4"/>
      <c r="K47" s="4"/>
      <c r="L47" s="4"/>
      <c r="M47" s="8"/>
      <c r="N47" s="8"/>
      <c r="O47" s="8"/>
      <c r="P47" s="8" t="s">
        <v>308</v>
      </c>
      <c r="Q47" s="4"/>
      <c r="R47" s="4"/>
      <c r="S47" s="4"/>
      <c r="V47" s="4"/>
      <c r="W47" s="4"/>
      <c r="X47" s="4"/>
      <c r="Z47" s="4"/>
      <c r="AA47" s="4"/>
      <c r="AB47" s="4"/>
      <c r="AC47" s="4"/>
      <c r="AD47" s="4"/>
      <c r="AE47" s="4"/>
    </row>
    <row r="48" spans="2:31" ht="30" x14ac:dyDescent="0.25">
      <c r="C48" s="4"/>
      <c r="D48" s="4"/>
      <c r="E48" s="4"/>
      <c r="F48" s="4"/>
      <c r="G48" s="4"/>
      <c r="H48" s="4"/>
      <c r="I48" s="4"/>
      <c r="J48" s="4"/>
      <c r="K48" s="4"/>
      <c r="L48" s="4"/>
      <c r="M48" s="8"/>
      <c r="N48" s="8"/>
      <c r="O48" s="8"/>
      <c r="P48" s="8" t="s">
        <v>309</v>
      </c>
      <c r="Q48" s="4"/>
      <c r="R48" s="4"/>
      <c r="S48" s="4"/>
      <c r="V48" s="4"/>
      <c r="W48" s="4"/>
      <c r="X48" s="4"/>
      <c r="Z48" s="4"/>
      <c r="AA48" s="4"/>
      <c r="AB48" s="4"/>
      <c r="AC48" s="4"/>
      <c r="AD48" s="4"/>
      <c r="AE48" s="4"/>
    </row>
    <row r="49" spans="10:20" ht="30" x14ac:dyDescent="0.25">
      <c r="J49" s="4"/>
      <c r="K49" s="4"/>
      <c r="M49" s="8"/>
      <c r="N49" s="8"/>
      <c r="O49" s="8"/>
      <c r="P49" s="8" t="s">
        <v>322</v>
      </c>
    </row>
    <row r="50" spans="10:20" ht="30" x14ac:dyDescent="0.25">
      <c r="J50" s="4"/>
      <c r="K50" s="4"/>
      <c r="M50" s="8"/>
      <c r="N50" s="8"/>
      <c r="O50" s="8"/>
      <c r="P50" s="8" t="s">
        <v>356</v>
      </c>
    </row>
    <row r="51" spans="10:20" ht="30" x14ac:dyDescent="0.25">
      <c r="J51" s="4"/>
      <c r="K51" s="4"/>
      <c r="P51" s="8" t="s">
        <v>323</v>
      </c>
    </row>
    <row r="52" spans="10:20" ht="30" x14ac:dyDescent="0.25">
      <c r="J52" s="4"/>
      <c r="K52" s="4"/>
      <c r="P52" s="8" t="s">
        <v>386</v>
      </c>
    </row>
    <row r="53" spans="10:20" ht="30" x14ac:dyDescent="0.25">
      <c r="J53" s="4"/>
      <c r="K53" s="4"/>
      <c r="P53" s="8" t="s">
        <v>329</v>
      </c>
    </row>
    <row r="54" spans="10:20" ht="30" x14ac:dyDescent="0.25">
      <c r="J54" s="4"/>
      <c r="K54" s="4"/>
      <c r="P54" s="8" t="s">
        <v>327</v>
      </c>
    </row>
    <row r="55" spans="10:20" ht="30" x14ac:dyDescent="0.25">
      <c r="J55" s="4"/>
      <c r="K55" s="4"/>
      <c r="P55" s="8" t="s">
        <v>337</v>
      </c>
      <c r="T55" s="6"/>
    </row>
    <row r="56" spans="10:20" ht="30" x14ac:dyDescent="0.25">
      <c r="J56" s="4"/>
      <c r="K56" s="4"/>
      <c r="P56" s="8" t="s">
        <v>330</v>
      </c>
    </row>
    <row r="57" spans="10:20" ht="30" x14ac:dyDescent="0.25">
      <c r="J57" s="4"/>
      <c r="K57" s="4"/>
      <c r="P57" s="8" t="s">
        <v>332</v>
      </c>
    </row>
    <row r="58" spans="10:20" ht="30" x14ac:dyDescent="0.25">
      <c r="J58" s="4"/>
      <c r="K58" s="4"/>
      <c r="P58" s="8" t="s">
        <v>325</v>
      </c>
    </row>
    <row r="59" spans="10:20" ht="30" x14ac:dyDescent="0.25">
      <c r="J59" s="4"/>
      <c r="K59" s="4"/>
      <c r="P59" s="8" t="s">
        <v>345</v>
      </c>
    </row>
    <row r="60" spans="10:20" ht="30" x14ac:dyDescent="0.25">
      <c r="J60" s="4"/>
      <c r="K60" s="4"/>
      <c r="P60" s="8" t="s">
        <v>328</v>
      </c>
    </row>
    <row r="61" spans="10:20" ht="30" x14ac:dyDescent="0.25">
      <c r="J61" s="4"/>
      <c r="K61" s="4"/>
      <c r="P61" s="8" t="s">
        <v>315</v>
      </c>
    </row>
    <row r="62" spans="10:20" ht="30" x14ac:dyDescent="0.25">
      <c r="J62" s="4"/>
      <c r="K62" s="4"/>
      <c r="P62" s="8" t="s">
        <v>316</v>
      </c>
    </row>
    <row r="63" spans="10:20" ht="30" x14ac:dyDescent="0.25">
      <c r="J63" s="4"/>
      <c r="K63" s="4"/>
      <c r="P63" s="8" t="s">
        <v>317</v>
      </c>
    </row>
    <row r="64" spans="10:20" ht="30" x14ac:dyDescent="0.25">
      <c r="J64" s="4"/>
      <c r="K64" s="4"/>
      <c r="P64" s="8" t="s">
        <v>320</v>
      </c>
    </row>
    <row r="65" spans="10:16" ht="30" x14ac:dyDescent="0.25">
      <c r="J65" s="4"/>
      <c r="K65" s="4"/>
      <c r="P65" s="8" t="s">
        <v>313</v>
      </c>
    </row>
    <row r="66" spans="10:16" ht="30" x14ac:dyDescent="0.25">
      <c r="J66" s="4"/>
      <c r="K66" s="4"/>
      <c r="P66" s="8" t="s">
        <v>307</v>
      </c>
    </row>
    <row r="67" spans="10:16" ht="30" x14ac:dyDescent="0.25">
      <c r="J67" s="4"/>
      <c r="K67" s="4"/>
      <c r="P67" s="8" t="s">
        <v>310</v>
      </c>
    </row>
    <row r="68" spans="10:16" ht="30" x14ac:dyDescent="0.25">
      <c r="J68" s="4"/>
      <c r="K68" s="4"/>
      <c r="P68" s="8" t="s">
        <v>311</v>
      </c>
    </row>
    <row r="69" spans="10:16" ht="30" x14ac:dyDescent="0.25">
      <c r="J69" s="4"/>
      <c r="K69" s="4"/>
      <c r="P69" s="8" t="s">
        <v>313</v>
      </c>
    </row>
    <row r="70" spans="10:16" ht="30" x14ac:dyDescent="0.25">
      <c r="J70" s="4"/>
      <c r="K70" s="4"/>
      <c r="P70" s="8" t="s">
        <v>314</v>
      </c>
    </row>
    <row r="71" spans="10:16" ht="30" x14ac:dyDescent="0.25">
      <c r="J71" s="4"/>
      <c r="K71" s="4"/>
      <c r="P71" s="8" t="s">
        <v>318</v>
      </c>
    </row>
    <row r="72" spans="10:16" ht="30" x14ac:dyDescent="0.25">
      <c r="J72" s="4"/>
      <c r="K72" s="4"/>
      <c r="P72" s="8" t="s">
        <v>296</v>
      </c>
    </row>
    <row r="73" spans="10:16" ht="30" x14ac:dyDescent="0.25">
      <c r="J73" s="4"/>
      <c r="K73" s="4"/>
      <c r="P73" s="8" t="s">
        <v>319</v>
      </c>
    </row>
    <row r="74" spans="10:16" ht="30" x14ac:dyDescent="0.25">
      <c r="J74" s="4"/>
      <c r="K74" s="4"/>
      <c r="P74" s="8" t="s">
        <v>321</v>
      </c>
    </row>
    <row r="75" spans="10:16" ht="30" x14ac:dyDescent="0.25">
      <c r="J75" s="4"/>
      <c r="K75" s="4"/>
      <c r="P75" s="8" t="s">
        <v>295</v>
      </c>
    </row>
    <row r="76" spans="10:16" ht="30" x14ac:dyDescent="0.25">
      <c r="J76" s="4"/>
      <c r="K76" s="4"/>
      <c r="P76" s="8" t="s">
        <v>331</v>
      </c>
    </row>
    <row r="77" spans="10:16" ht="30" x14ac:dyDescent="0.25">
      <c r="J77" s="4"/>
      <c r="K77" s="4"/>
      <c r="P77" s="8" t="s">
        <v>333</v>
      </c>
    </row>
    <row r="78" spans="10:16" ht="30" x14ac:dyDescent="0.25">
      <c r="J78" s="4"/>
      <c r="K78" s="4"/>
      <c r="P78" s="8" t="s">
        <v>334</v>
      </c>
    </row>
    <row r="79" spans="10:16" ht="30" x14ac:dyDescent="0.25">
      <c r="J79" s="4"/>
      <c r="K79" s="4"/>
      <c r="P79" s="8" t="s">
        <v>336</v>
      </c>
    </row>
    <row r="80" spans="10:16" ht="30" x14ac:dyDescent="0.25">
      <c r="J80" s="4"/>
      <c r="K80" s="4"/>
      <c r="P80" s="8" t="s">
        <v>335</v>
      </c>
    </row>
    <row r="81" spans="10:20" x14ac:dyDescent="0.25">
      <c r="J81" s="4"/>
      <c r="K81" s="4"/>
    </row>
    <row r="82" spans="10:20" x14ac:dyDescent="0.25">
      <c r="J82" s="4"/>
      <c r="K82" s="4"/>
    </row>
    <row r="83" spans="10:20" x14ac:dyDescent="0.25">
      <c r="J83" s="4"/>
      <c r="K83" s="4"/>
    </row>
    <row r="84" spans="10:20" x14ac:dyDescent="0.25">
      <c r="J84" s="4"/>
      <c r="K84" s="4"/>
      <c r="T84" s="6"/>
    </row>
    <row r="85" spans="10:20" x14ac:dyDescent="0.25">
      <c r="J85" s="4"/>
      <c r="K85" s="4"/>
      <c r="T85" s="6"/>
    </row>
    <row r="86" spans="10:20" x14ac:dyDescent="0.25">
      <c r="J86" s="4"/>
      <c r="K86" s="4"/>
      <c r="T86" s="6"/>
    </row>
    <row r="87" spans="10:20" x14ac:dyDescent="0.25">
      <c r="J87" s="4"/>
      <c r="K87" s="4"/>
      <c r="T87" s="6"/>
    </row>
    <row r="88" spans="10:20" x14ac:dyDescent="0.25">
      <c r="J88" s="4"/>
      <c r="K88" s="4"/>
      <c r="T88" s="6"/>
    </row>
    <row r="89" spans="10:20" x14ac:dyDescent="0.25">
      <c r="J89" s="4"/>
      <c r="K89" s="4"/>
      <c r="T89" s="6"/>
    </row>
    <row r="90" spans="10:20" x14ac:dyDescent="0.25">
      <c r="J90" s="4"/>
      <c r="K90" s="4"/>
      <c r="T90" s="6"/>
    </row>
    <row r="91" spans="10:20" x14ac:dyDescent="0.25">
      <c r="J91" s="4"/>
      <c r="K91" s="4"/>
      <c r="T91" s="6"/>
    </row>
    <row r="92" spans="10:20" x14ac:dyDescent="0.25">
      <c r="J92" s="4"/>
      <c r="K92" s="4"/>
      <c r="T92" s="6"/>
    </row>
    <row r="93" spans="10:20" x14ac:dyDescent="0.25">
      <c r="J93" s="4"/>
      <c r="K93" s="4"/>
      <c r="T93" s="6"/>
    </row>
    <row r="94" spans="10:20" x14ac:dyDescent="0.25">
      <c r="J94" s="4"/>
      <c r="K94" s="4"/>
      <c r="T94" s="6"/>
    </row>
    <row r="95" spans="10:20" x14ac:dyDescent="0.25">
      <c r="J95" s="4"/>
      <c r="K95" s="4"/>
      <c r="T95" s="6"/>
    </row>
    <row r="96" spans="10:20" x14ac:dyDescent="0.25">
      <c r="J96" s="4"/>
      <c r="K96" s="4"/>
      <c r="T96" s="6"/>
    </row>
    <row r="97" spans="10:20" x14ac:dyDescent="0.25">
      <c r="J97" s="4"/>
      <c r="K97" s="4"/>
      <c r="T97" s="6"/>
    </row>
    <row r="98" spans="10:20" x14ac:dyDescent="0.25">
      <c r="J98" s="4"/>
      <c r="K98" s="4"/>
    </row>
    <row r="99" spans="10:20" x14ac:dyDescent="0.25">
      <c r="J99" s="4"/>
      <c r="K99" s="4"/>
    </row>
    <row r="100" spans="10:20" x14ac:dyDescent="0.25">
      <c r="J100" s="4"/>
      <c r="K100" s="4"/>
    </row>
    <row r="101" spans="10:20" x14ac:dyDescent="0.25">
      <c r="J101" s="4"/>
      <c r="K101" s="4"/>
    </row>
    <row r="102" spans="10:20" x14ac:dyDescent="0.25">
      <c r="J102" s="4"/>
      <c r="K102" s="4"/>
    </row>
    <row r="103" spans="10:20" x14ac:dyDescent="0.25">
      <c r="J103" s="4"/>
      <c r="K103" s="4"/>
    </row>
    <row r="104" spans="10:20" x14ac:dyDescent="0.25">
      <c r="J104" s="4"/>
      <c r="K104" s="4"/>
    </row>
    <row r="105" spans="10:20" x14ac:dyDescent="0.25">
      <c r="J105" s="4"/>
      <c r="K105" s="4"/>
    </row>
    <row r="106" spans="10:20" x14ac:dyDescent="0.25">
      <c r="J106" s="4"/>
      <c r="K106" s="4"/>
    </row>
    <row r="107" spans="10:20" x14ac:dyDescent="0.25">
      <c r="J107" s="4"/>
      <c r="K107" s="4"/>
    </row>
    <row r="108" spans="10:20" x14ac:dyDescent="0.25">
      <c r="J108" s="4"/>
      <c r="K108" s="4"/>
    </row>
    <row r="109" spans="10:20" x14ac:dyDescent="0.25">
      <c r="J109" s="4"/>
      <c r="K109" s="4"/>
    </row>
    <row r="110" spans="10:20" x14ac:dyDescent="0.25">
      <c r="J110" s="4"/>
      <c r="K110" s="4"/>
    </row>
    <row r="111" spans="10:20" x14ac:dyDescent="0.25">
      <c r="J111" s="4"/>
      <c r="K111" s="4"/>
    </row>
    <row r="112" spans="10:20" x14ac:dyDescent="0.25">
      <c r="J112" s="4"/>
      <c r="K112" s="4"/>
    </row>
    <row r="113" spans="10:11" x14ac:dyDescent="0.25">
      <c r="J113" s="4"/>
      <c r="K113" s="4"/>
    </row>
    <row r="114" spans="10:11" x14ac:dyDescent="0.25">
      <c r="J114" s="4"/>
      <c r="K114" s="4"/>
    </row>
    <row r="115" spans="10:11" x14ac:dyDescent="0.25">
      <c r="J115" s="4"/>
      <c r="K115" s="4"/>
    </row>
    <row r="116" spans="10:11" x14ac:dyDescent="0.25">
      <c r="J116" s="4"/>
      <c r="K116" s="4"/>
    </row>
    <row r="117" spans="10:11" x14ac:dyDescent="0.25">
      <c r="J117" s="4"/>
      <c r="K117" s="4"/>
    </row>
    <row r="118" spans="10:11" x14ac:dyDescent="0.25">
      <c r="J118" s="4"/>
      <c r="K118" s="4"/>
    </row>
    <row r="119" spans="10:11" x14ac:dyDescent="0.25">
      <c r="J119" s="4"/>
      <c r="K119" s="4"/>
    </row>
    <row r="120" spans="10:11" x14ac:dyDescent="0.25">
      <c r="J120" s="4"/>
      <c r="K120" s="4"/>
    </row>
    <row r="121" spans="10:11" x14ac:dyDescent="0.25">
      <c r="J121" s="4"/>
      <c r="K121" s="4"/>
    </row>
    <row r="122" spans="10:11" x14ac:dyDescent="0.25">
      <c r="J122" s="4"/>
      <c r="K122" s="4"/>
    </row>
    <row r="123" spans="10:11" x14ac:dyDescent="0.25">
      <c r="J123" s="4"/>
      <c r="K123" s="4"/>
    </row>
    <row r="124" spans="10:11" x14ac:dyDescent="0.25">
      <c r="J124" s="4"/>
      <c r="K124" s="4"/>
    </row>
    <row r="125" spans="10:11" x14ac:dyDescent="0.25">
      <c r="J125" s="4"/>
      <c r="K125" s="4"/>
    </row>
    <row r="126" spans="10:11" x14ac:dyDescent="0.25">
      <c r="J126" s="4"/>
      <c r="K126" s="4"/>
    </row>
    <row r="127" spans="10:11" x14ac:dyDescent="0.25">
      <c r="J127" s="4"/>
      <c r="K127" s="4"/>
    </row>
    <row r="128" spans="10:11" x14ac:dyDescent="0.25">
      <c r="J128" s="4"/>
      <c r="K128" s="4"/>
    </row>
    <row r="129" spans="10:11" x14ac:dyDescent="0.25">
      <c r="J129" s="4"/>
      <c r="K129" s="4"/>
    </row>
    <row r="130" spans="10:11" x14ac:dyDescent="0.25">
      <c r="J130" s="4"/>
      <c r="K130" s="4"/>
    </row>
    <row r="131" spans="10:11" x14ac:dyDescent="0.25">
      <c r="J131" s="4"/>
      <c r="K131" s="4"/>
    </row>
    <row r="132" spans="10:11" x14ac:dyDescent="0.25">
      <c r="J132" s="4"/>
      <c r="K132" s="4"/>
    </row>
    <row r="133" spans="10:11" x14ac:dyDescent="0.25">
      <c r="J133" s="4"/>
      <c r="K133" s="4"/>
    </row>
    <row r="134" spans="10:11" x14ac:dyDescent="0.25">
      <c r="J134" s="4"/>
      <c r="K134" s="4"/>
    </row>
    <row r="135" spans="10:11" x14ac:dyDescent="0.25">
      <c r="J135" s="4"/>
      <c r="K135" s="4"/>
    </row>
    <row r="136" spans="10:11" x14ac:dyDescent="0.25">
      <c r="J136" s="4"/>
      <c r="K136" s="4"/>
    </row>
    <row r="137" spans="10:11" x14ac:dyDescent="0.25">
      <c r="J137" s="4"/>
      <c r="K137" s="4"/>
    </row>
    <row r="138" spans="10:11" x14ac:dyDescent="0.25">
      <c r="J138" s="4"/>
      <c r="K138" s="4"/>
    </row>
    <row r="139" spans="10:11" x14ac:dyDescent="0.25">
      <c r="J139" s="4"/>
      <c r="K139" s="4"/>
    </row>
    <row r="140" spans="10:11" x14ac:dyDescent="0.25">
      <c r="J140" s="4"/>
      <c r="K140" s="4"/>
    </row>
    <row r="141" spans="10:11" x14ac:dyDescent="0.25">
      <c r="J141" s="4"/>
      <c r="K141" s="4"/>
    </row>
    <row r="142" spans="10:11" x14ac:dyDescent="0.25">
      <c r="J142" s="4"/>
    </row>
    <row r="143" spans="10:11" x14ac:dyDescent="0.25">
      <c r="J143" s="4"/>
    </row>
    <row r="144" spans="10:11" x14ac:dyDescent="0.25">
      <c r="J144" s="4"/>
    </row>
    <row r="145" spans="10:10" x14ac:dyDescent="0.25">
      <c r="J145" s="4"/>
    </row>
    <row r="146" spans="10:10" x14ac:dyDescent="0.25">
      <c r="J146" s="4"/>
    </row>
    <row r="147" spans="10:10" x14ac:dyDescent="0.25">
      <c r="J147" s="4"/>
    </row>
    <row r="148" spans="10:10" x14ac:dyDescent="0.25">
      <c r="J148" s="4"/>
    </row>
    <row r="149" spans="10:10" x14ac:dyDescent="0.25">
      <c r="J149" s="4"/>
    </row>
    <row r="150" spans="10:10" x14ac:dyDescent="0.25">
      <c r="J150" s="4"/>
    </row>
    <row r="151" spans="10:10" x14ac:dyDescent="0.25">
      <c r="J151" s="4"/>
    </row>
    <row r="152" spans="10:10" x14ac:dyDescent="0.25">
      <c r="J152" s="4"/>
    </row>
    <row r="153" spans="10:10" x14ac:dyDescent="0.25">
      <c r="J153" s="4"/>
    </row>
    <row r="154" spans="10:10" x14ac:dyDescent="0.25">
      <c r="J154" s="4"/>
    </row>
    <row r="155" spans="10:10" x14ac:dyDescent="0.25">
      <c r="J155" s="4"/>
    </row>
    <row r="156" spans="10:10" x14ac:dyDescent="0.25">
      <c r="J156" s="4"/>
    </row>
    <row r="157" spans="10:10" x14ac:dyDescent="0.25">
      <c r="J157" s="4"/>
    </row>
    <row r="158" spans="10:10" x14ac:dyDescent="0.25">
      <c r="J158" s="4"/>
    </row>
    <row r="159" spans="10:10" x14ac:dyDescent="0.25">
      <c r="J159" s="4"/>
    </row>
    <row r="160" spans="10:10" x14ac:dyDescent="0.25">
      <c r="J160" s="4"/>
    </row>
    <row r="161" spans="10:10" x14ac:dyDescent="0.25">
      <c r="J161" s="4"/>
    </row>
    <row r="162" spans="10:10" x14ac:dyDescent="0.25">
      <c r="J162" s="4"/>
    </row>
    <row r="163" spans="10:10" x14ac:dyDescent="0.25">
      <c r="J163" s="4"/>
    </row>
    <row r="164" spans="10:10" x14ac:dyDescent="0.25">
      <c r="J164" s="4"/>
    </row>
    <row r="165" spans="10:10" x14ac:dyDescent="0.25">
      <c r="J165" s="4"/>
    </row>
    <row r="166" spans="10:10" x14ac:dyDescent="0.25">
      <c r="J166" s="4"/>
    </row>
    <row r="167" spans="10:10" x14ac:dyDescent="0.25">
      <c r="J167" s="4"/>
    </row>
    <row r="168" spans="10:10" x14ac:dyDescent="0.25">
      <c r="J168" s="4"/>
    </row>
    <row r="169" spans="10:10" x14ac:dyDescent="0.25">
      <c r="J169" s="4"/>
    </row>
    <row r="170" spans="10:10" x14ac:dyDescent="0.25">
      <c r="J170" s="4"/>
    </row>
    <row r="171" spans="10:10" x14ac:dyDescent="0.25">
      <c r="J171" s="4"/>
    </row>
    <row r="172" spans="10:10" x14ac:dyDescent="0.25">
      <c r="J172" s="4"/>
    </row>
    <row r="173" spans="10:10" x14ac:dyDescent="0.25">
      <c r="J173" s="4"/>
    </row>
    <row r="174" spans="10:10" x14ac:dyDescent="0.25">
      <c r="J174" s="4"/>
    </row>
    <row r="175" spans="10:10" x14ac:dyDescent="0.25">
      <c r="J175" s="4"/>
    </row>
    <row r="176" spans="10:10" x14ac:dyDescent="0.25">
      <c r="J176" s="4"/>
    </row>
    <row r="177" spans="10:10" x14ac:dyDescent="0.25">
      <c r="J177" s="4"/>
    </row>
    <row r="178" spans="10:10" x14ac:dyDescent="0.25">
      <c r="J178" s="4"/>
    </row>
    <row r="179" spans="10:10" x14ac:dyDescent="0.25">
      <c r="J179" s="4"/>
    </row>
    <row r="180" spans="10:10" x14ac:dyDescent="0.25">
      <c r="J180" s="4"/>
    </row>
    <row r="181" spans="10:10" x14ac:dyDescent="0.25">
      <c r="J181" s="4"/>
    </row>
    <row r="182" spans="10:10" x14ac:dyDescent="0.25">
      <c r="J182" s="4"/>
    </row>
    <row r="183" spans="10:10" x14ac:dyDescent="0.25">
      <c r="J183" s="4"/>
    </row>
    <row r="184" spans="10:10" x14ac:dyDescent="0.25">
      <c r="J184" s="4"/>
    </row>
    <row r="185" spans="10:10" x14ac:dyDescent="0.25">
      <c r="J185" s="4"/>
    </row>
    <row r="186" spans="10:10" x14ac:dyDescent="0.25">
      <c r="J186" s="4"/>
    </row>
    <row r="187" spans="10:10" x14ac:dyDescent="0.25">
      <c r="J187" s="4"/>
    </row>
    <row r="188" spans="10:10" x14ac:dyDescent="0.25">
      <c r="J188" s="4"/>
    </row>
    <row r="189" spans="10:10" x14ac:dyDescent="0.25">
      <c r="J189" s="4"/>
    </row>
    <row r="190" spans="10:10" x14ac:dyDescent="0.25">
      <c r="J190" s="4"/>
    </row>
    <row r="191" spans="10:10" x14ac:dyDescent="0.25">
      <c r="J191" s="4"/>
    </row>
    <row r="192" spans="10:10" x14ac:dyDescent="0.25">
      <c r="J192" s="4"/>
    </row>
    <row r="193" spans="10:10" x14ac:dyDescent="0.25">
      <c r="J193" s="4"/>
    </row>
    <row r="194" spans="10:10" x14ac:dyDescent="0.25">
      <c r="J194" s="4"/>
    </row>
    <row r="195" spans="10:10" x14ac:dyDescent="0.25">
      <c r="J195" s="4"/>
    </row>
    <row r="196" spans="10:10" x14ac:dyDescent="0.25">
      <c r="J196" s="4"/>
    </row>
    <row r="197" spans="10:10" x14ac:dyDescent="0.25">
      <c r="J197" s="4"/>
    </row>
    <row r="198" spans="10:10" x14ac:dyDescent="0.25">
      <c r="J198" s="4"/>
    </row>
    <row r="199" spans="10:10" x14ac:dyDescent="0.25">
      <c r="J199" s="4"/>
    </row>
    <row r="200" spans="10:10" x14ac:dyDescent="0.25">
      <c r="J200" s="4"/>
    </row>
    <row r="201" spans="10:10" x14ac:dyDescent="0.25">
      <c r="J201" s="4"/>
    </row>
    <row r="202" spans="10:10" x14ac:dyDescent="0.25">
      <c r="J202" s="4"/>
    </row>
    <row r="203" spans="10:10" x14ac:dyDescent="0.25">
      <c r="J203" s="4"/>
    </row>
    <row r="204" spans="10:10" x14ac:dyDescent="0.25">
      <c r="J204" s="4"/>
    </row>
    <row r="205" spans="10:10" x14ac:dyDescent="0.25">
      <c r="J205" s="4"/>
    </row>
    <row r="206" spans="10:10" x14ac:dyDescent="0.25">
      <c r="J206" s="4"/>
    </row>
    <row r="207" spans="10:10" x14ac:dyDescent="0.25">
      <c r="J207" s="4"/>
    </row>
    <row r="208" spans="10:10" x14ac:dyDescent="0.25">
      <c r="J208" s="4"/>
    </row>
    <row r="209" spans="10:10" x14ac:dyDescent="0.25">
      <c r="J209" s="4"/>
    </row>
    <row r="210" spans="10:10" x14ac:dyDescent="0.25">
      <c r="J210" s="4"/>
    </row>
    <row r="211" spans="10:10" x14ac:dyDescent="0.25">
      <c r="J211" s="4"/>
    </row>
    <row r="212" spans="10:10" x14ac:dyDescent="0.25">
      <c r="J212" s="4"/>
    </row>
    <row r="213" spans="10:10" x14ac:dyDescent="0.25">
      <c r="J213" s="4"/>
    </row>
    <row r="214" spans="10:10" x14ac:dyDescent="0.25">
      <c r="J214" s="4"/>
    </row>
    <row r="215" spans="10:10" x14ac:dyDescent="0.25">
      <c r="J215" s="4"/>
    </row>
    <row r="216" spans="10:10" x14ac:dyDescent="0.25">
      <c r="J216" s="4"/>
    </row>
    <row r="217" spans="10:10" x14ac:dyDescent="0.25">
      <c r="J217" s="4"/>
    </row>
    <row r="218" spans="10:10" x14ac:dyDescent="0.25">
      <c r="J218" s="4"/>
    </row>
    <row r="219" spans="10:10" x14ac:dyDescent="0.25">
      <c r="J219" s="4"/>
    </row>
    <row r="220" spans="10:10" x14ac:dyDescent="0.25">
      <c r="J220" s="4"/>
    </row>
    <row r="221" spans="10:10" x14ac:dyDescent="0.25">
      <c r="J221" s="4"/>
    </row>
    <row r="222" spans="10:10" x14ac:dyDescent="0.25">
      <c r="J222" s="4"/>
    </row>
    <row r="223" spans="10:10" x14ac:dyDescent="0.25">
      <c r="J223" s="4"/>
    </row>
    <row r="224" spans="10:10" x14ac:dyDescent="0.25">
      <c r="J224" s="4"/>
    </row>
    <row r="225" spans="10:10" x14ac:dyDescent="0.25">
      <c r="J225" s="4"/>
    </row>
    <row r="226" spans="10:10" x14ac:dyDescent="0.25">
      <c r="J226" s="4"/>
    </row>
    <row r="227" spans="10:10" x14ac:dyDescent="0.25">
      <c r="J227" s="4"/>
    </row>
    <row r="228" spans="10:10" x14ac:dyDescent="0.25">
      <c r="J228" s="4"/>
    </row>
    <row r="229" spans="10:10" x14ac:dyDescent="0.25">
      <c r="J229" s="4"/>
    </row>
    <row r="230" spans="10:10" x14ac:dyDescent="0.25">
      <c r="J230" s="4"/>
    </row>
    <row r="231" spans="10:10" x14ac:dyDescent="0.25">
      <c r="J231" s="4"/>
    </row>
    <row r="232" spans="10:10" x14ac:dyDescent="0.25">
      <c r="J232" s="4"/>
    </row>
    <row r="233" spans="10:10" x14ac:dyDescent="0.25">
      <c r="J233" s="4"/>
    </row>
    <row r="234" spans="10:10" x14ac:dyDescent="0.25">
      <c r="J234" s="4"/>
    </row>
    <row r="235" spans="10:10" x14ac:dyDescent="0.25">
      <c r="J235" s="4"/>
    </row>
    <row r="236" spans="10:10" x14ac:dyDescent="0.25">
      <c r="J236" s="4"/>
    </row>
    <row r="237" spans="10:10" x14ac:dyDescent="0.25">
      <c r="J237" s="4"/>
    </row>
    <row r="238" spans="10:10" x14ac:dyDescent="0.25">
      <c r="J238" s="4"/>
    </row>
    <row r="239" spans="10:10" x14ac:dyDescent="0.25">
      <c r="J239" s="4"/>
    </row>
    <row r="240" spans="10:10" x14ac:dyDescent="0.25">
      <c r="J240" s="4"/>
    </row>
    <row r="241" spans="10:10" x14ac:dyDescent="0.25">
      <c r="J241" s="4"/>
    </row>
    <row r="242" spans="10:10" x14ac:dyDescent="0.25">
      <c r="J242" s="4"/>
    </row>
    <row r="243" spans="10:10" x14ac:dyDescent="0.25">
      <c r="J243" s="4"/>
    </row>
    <row r="244" spans="10:10" x14ac:dyDescent="0.25">
      <c r="J244" s="4"/>
    </row>
    <row r="245" spans="10:10" x14ac:dyDescent="0.25">
      <c r="J245" s="4"/>
    </row>
    <row r="246" spans="10:10" x14ac:dyDescent="0.25">
      <c r="J246" s="4"/>
    </row>
    <row r="247" spans="10:10" x14ac:dyDescent="0.25">
      <c r="J247" s="4"/>
    </row>
  </sheetData>
  <protectedRanges>
    <protectedRange sqref="F4" name="Range1_1"/>
    <protectedRange sqref="F5" name="Range1_1_1"/>
    <protectedRange sqref="F6:F7" name="Range1_1_2"/>
    <protectedRange sqref="F8" name="Range1_1_3"/>
    <protectedRange sqref="F9" name="Range1_1_4"/>
    <protectedRange sqref="F10" name="Range1_1_5"/>
    <protectedRange sqref="F11" name="Range1_1_6"/>
    <protectedRange sqref="F12" name="Range1_1_7"/>
    <protectedRange sqref="F13" name="Range1_1_8"/>
    <protectedRange sqref="F14" name="Range1_1_9"/>
    <protectedRange sqref="F15" name="Range1_1_10"/>
  </protectedRanges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S87"/>
  <sheetViews>
    <sheetView topLeftCell="H1" zoomScaleNormal="100" workbookViewId="0">
      <selection activeCell="I38" sqref="I38"/>
    </sheetView>
  </sheetViews>
  <sheetFormatPr defaultColWidth="8.85546875" defaultRowHeight="15" x14ac:dyDescent="0.25"/>
  <cols>
    <col min="2" max="2" width="31.42578125" bestFit="1" customWidth="1"/>
    <col min="3" max="3" width="27.42578125" bestFit="1" customWidth="1"/>
    <col min="4" max="4" width="23.140625" bestFit="1" customWidth="1"/>
    <col min="5" max="5" width="34" bestFit="1" customWidth="1"/>
    <col min="6" max="6" width="30.140625" bestFit="1" customWidth="1"/>
    <col min="7" max="7" width="29.140625" bestFit="1" customWidth="1"/>
    <col min="8" max="8" width="26.28515625" bestFit="1" customWidth="1"/>
    <col min="9" max="9" width="29.42578125" bestFit="1" customWidth="1"/>
    <col min="10" max="10" width="25" bestFit="1" customWidth="1"/>
    <col min="11" max="11" width="31.140625" bestFit="1" customWidth="1"/>
    <col min="12" max="12" width="20" bestFit="1" customWidth="1"/>
    <col min="13" max="13" width="22.140625" customWidth="1"/>
    <col min="14" max="14" width="15" bestFit="1" customWidth="1"/>
    <col min="15" max="15" width="59.7109375" customWidth="1"/>
    <col min="16" max="16" width="11.140625" customWidth="1"/>
    <col min="17" max="17" width="19.28515625" bestFit="1" customWidth="1"/>
    <col min="18" max="19" width="8.140625" bestFit="1" customWidth="1"/>
  </cols>
  <sheetData>
    <row r="2" spans="2:19" x14ac:dyDescent="0.25">
      <c r="B2" s="6" t="s">
        <v>885</v>
      </c>
      <c r="C2" s="6" t="s">
        <v>305</v>
      </c>
      <c r="D2" s="4" t="s">
        <v>50</v>
      </c>
      <c r="E2" s="4" t="s">
        <v>54</v>
      </c>
      <c r="F2" s="4" t="s">
        <v>51</v>
      </c>
      <c r="G2" s="4" t="s">
        <v>52</v>
      </c>
      <c r="H2" s="4" t="s">
        <v>53</v>
      </c>
      <c r="I2" s="4" t="s">
        <v>59</v>
      </c>
      <c r="J2" s="4" t="s">
        <v>216</v>
      </c>
      <c r="K2" s="4" t="s">
        <v>55</v>
      </c>
      <c r="L2" s="4" t="s">
        <v>56</v>
      </c>
      <c r="M2" s="4" t="s">
        <v>61</v>
      </c>
      <c r="N2" s="4" t="s">
        <v>62</v>
      </c>
      <c r="O2" s="4" t="s">
        <v>25</v>
      </c>
      <c r="P2" s="6" t="s">
        <v>49</v>
      </c>
      <c r="Q2" s="34" t="s">
        <v>903</v>
      </c>
      <c r="R2" s="4"/>
      <c r="S2" s="4"/>
    </row>
    <row r="3" spans="2:19" x14ac:dyDescent="0.25">
      <c r="B3" s="4" t="s">
        <v>156</v>
      </c>
      <c r="C3" s="4" t="s">
        <v>140</v>
      </c>
      <c r="D3" s="19" t="s">
        <v>204</v>
      </c>
      <c r="E3" s="4" t="s">
        <v>66</v>
      </c>
      <c r="F3" s="4" t="s">
        <v>68</v>
      </c>
      <c r="G3" s="4" t="s">
        <v>442</v>
      </c>
      <c r="H3" s="4" t="s">
        <v>105</v>
      </c>
      <c r="I3" s="4" t="s">
        <v>69</v>
      </c>
      <c r="J3" s="4" t="s">
        <v>340</v>
      </c>
      <c r="K3" s="4" t="s">
        <v>117</v>
      </c>
      <c r="L3" s="4" t="s">
        <v>219</v>
      </c>
      <c r="M3" s="19" t="s">
        <v>177</v>
      </c>
      <c r="N3" s="4" t="s">
        <v>62</v>
      </c>
      <c r="O3" s="4" t="s">
        <v>803</v>
      </c>
      <c r="P3" s="4" t="s">
        <v>49</v>
      </c>
      <c r="Q3" s="4" t="s">
        <v>180</v>
      </c>
    </row>
    <row r="4" spans="2:19" x14ac:dyDescent="0.25">
      <c r="B4" s="4" t="s">
        <v>172</v>
      </c>
      <c r="C4" s="4" t="s">
        <v>165</v>
      </c>
      <c r="E4" s="4" t="s">
        <v>67</v>
      </c>
      <c r="F4" s="4" t="s">
        <v>81</v>
      </c>
      <c r="G4" s="4" t="s">
        <v>465</v>
      </c>
      <c r="H4" s="4" t="s">
        <v>109</v>
      </c>
      <c r="I4" s="4" t="s">
        <v>71</v>
      </c>
      <c r="J4" s="4" t="s">
        <v>341</v>
      </c>
      <c r="K4" s="4" t="s">
        <v>161</v>
      </c>
      <c r="L4" s="22" t="s">
        <v>629</v>
      </c>
      <c r="O4" s="4" t="s">
        <v>804</v>
      </c>
      <c r="P4" s="14"/>
      <c r="Q4" s="4" t="s">
        <v>849</v>
      </c>
    </row>
    <row r="5" spans="2:19" x14ac:dyDescent="0.25">
      <c r="B5" s="4" t="s">
        <v>176</v>
      </c>
      <c r="C5" s="4" t="s">
        <v>189</v>
      </c>
      <c r="E5" s="4" t="s">
        <v>70</v>
      </c>
      <c r="F5" s="4" t="s">
        <v>87</v>
      </c>
      <c r="G5" s="4" t="s">
        <v>492</v>
      </c>
      <c r="H5" s="4" t="s">
        <v>123</v>
      </c>
      <c r="I5" s="4" t="s">
        <v>72</v>
      </c>
      <c r="J5" s="4" t="s">
        <v>342</v>
      </c>
      <c r="K5" s="4" t="s">
        <v>162</v>
      </c>
      <c r="O5" s="4" t="s">
        <v>805</v>
      </c>
      <c r="P5" s="14"/>
      <c r="Q5" s="34"/>
    </row>
    <row r="6" spans="2:19" x14ac:dyDescent="0.25">
      <c r="C6" s="4" t="s">
        <v>218</v>
      </c>
      <c r="E6" s="4" t="s">
        <v>75</v>
      </c>
      <c r="F6" s="4" t="s">
        <v>92</v>
      </c>
      <c r="G6" s="4" t="s">
        <v>494</v>
      </c>
      <c r="H6" s="4" t="s">
        <v>125</v>
      </c>
      <c r="I6" s="4" t="s">
        <v>73</v>
      </c>
      <c r="J6" s="4" t="s">
        <v>343</v>
      </c>
      <c r="K6" s="4" t="s">
        <v>163</v>
      </c>
      <c r="O6" s="4" t="s">
        <v>806</v>
      </c>
      <c r="P6" s="14"/>
      <c r="Q6" s="34"/>
    </row>
    <row r="7" spans="2:19" x14ac:dyDescent="0.25">
      <c r="C7" s="4" t="s">
        <v>217</v>
      </c>
      <c r="E7" s="4" t="s">
        <v>76</v>
      </c>
      <c r="F7" s="4" t="s">
        <v>97</v>
      </c>
      <c r="G7" s="4" t="s">
        <v>498</v>
      </c>
      <c r="H7" s="4" t="s">
        <v>127</v>
      </c>
      <c r="I7" s="4" t="s">
        <v>74</v>
      </c>
      <c r="J7" s="4" t="s">
        <v>344</v>
      </c>
      <c r="K7" s="4" t="s">
        <v>164</v>
      </c>
      <c r="O7" s="4" t="s">
        <v>807</v>
      </c>
      <c r="P7" s="14"/>
      <c r="Q7" s="34"/>
    </row>
    <row r="8" spans="2:19" x14ac:dyDescent="0.25">
      <c r="C8" s="4" t="s">
        <v>199</v>
      </c>
      <c r="E8" s="4" t="s">
        <v>77</v>
      </c>
      <c r="F8" s="4" t="s">
        <v>98</v>
      </c>
      <c r="G8" s="4" t="s">
        <v>504</v>
      </c>
      <c r="H8" s="4" t="s">
        <v>141</v>
      </c>
      <c r="I8" s="4" t="s">
        <v>95</v>
      </c>
      <c r="J8" s="4" t="s">
        <v>174</v>
      </c>
      <c r="K8" s="4" t="s">
        <v>166</v>
      </c>
      <c r="O8" s="4" t="s">
        <v>808</v>
      </c>
      <c r="P8" s="14"/>
      <c r="Q8" s="34"/>
    </row>
    <row r="9" spans="2:19" x14ac:dyDescent="0.25">
      <c r="C9" s="4" t="s">
        <v>213</v>
      </c>
      <c r="E9" s="4" t="s">
        <v>78</v>
      </c>
      <c r="F9" s="4" t="s">
        <v>99</v>
      </c>
      <c r="G9" s="4" t="s">
        <v>515</v>
      </c>
      <c r="H9" s="4" t="s">
        <v>179</v>
      </c>
      <c r="I9" s="4" t="s">
        <v>96</v>
      </c>
      <c r="K9" s="4" t="s">
        <v>167</v>
      </c>
      <c r="O9" s="4" t="s">
        <v>809</v>
      </c>
      <c r="P9" s="14"/>
      <c r="Q9" s="34"/>
    </row>
    <row r="10" spans="2:19" x14ac:dyDescent="0.25">
      <c r="C10" s="4" t="s">
        <v>184</v>
      </c>
      <c r="E10" s="4" t="s">
        <v>79</v>
      </c>
      <c r="F10" s="4" t="s">
        <v>100</v>
      </c>
      <c r="G10" s="4" t="s">
        <v>558</v>
      </c>
      <c r="H10" s="4" t="s">
        <v>678</v>
      </c>
      <c r="I10" s="4" t="s">
        <v>110</v>
      </c>
      <c r="K10" s="4" t="s">
        <v>168</v>
      </c>
      <c r="O10" s="4" t="s">
        <v>810</v>
      </c>
      <c r="P10" s="14"/>
      <c r="Q10" s="34"/>
    </row>
    <row r="11" spans="2:19" x14ac:dyDescent="0.25">
      <c r="E11" s="4" t="s">
        <v>80</v>
      </c>
      <c r="F11" s="4" t="s">
        <v>103</v>
      </c>
      <c r="G11" s="4" t="s">
        <v>585</v>
      </c>
      <c r="H11" s="4" t="s">
        <v>181</v>
      </c>
      <c r="I11" s="4" t="s">
        <v>133</v>
      </c>
      <c r="K11" s="4" t="s">
        <v>185</v>
      </c>
      <c r="O11" s="4" t="s">
        <v>811</v>
      </c>
      <c r="P11" s="14"/>
      <c r="Q11" s="34"/>
    </row>
    <row r="12" spans="2:19" x14ac:dyDescent="0.25">
      <c r="E12" s="4" t="s">
        <v>82</v>
      </c>
      <c r="F12" s="4" t="s">
        <v>104</v>
      </c>
      <c r="G12" s="4" t="s">
        <v>588</v>
      </c>
      <c r="H12" s="4" t="s">
        <v>190</v>
      </c>
      <c r="I12" s="4" t="s">
        <v>134</v>
      </c>
      <c r="K12" s="4" t="s">
        <v>186</v>
      </c>
      <c r="O12" s="4" t="s">
        <v>812</v>
      </c>
      <c r="P12" s="14"/>
      <c r="Q12" s="34"/>
    </row>
    <row r="13" spans="2:19" x14ac:dyDescent="0.25">
      <c r="E13" s="4" t="s">
        <v>83</v>
      </c>
      <c r="F13" s="4" t="s">
        <v>106</v>
      </c>
      <c r="G13" s="4" t="s">
        <v>602</v>
      </c>
      <c r="H13" s="4" t="s">
        <v>205</v>
      </c>
      <c r="I13" s="4" t="s">
        <v>150</v>
      </c>
      <c r="K13" s="4" t="s">
        <v>187</v>
      </c>
      <c r="O13" s="4" t="s">
        <v>813</v>
      </c>
      <c r="P13" s="14"/>
      <c r="Q13" s="34"/>
    </row>
    <row r="14" spans="2:19" x14ac:dyDescent="0.25">
      <c r="E14" s="4" t="s">
        <v>84</v>
      </c>
      <c r="F14" s="4" t="s">
        <v>107</v>
      </c>
      <c r="G14" s="4" t="s">
        <v>606</v>
      </c>
      <c r="H14" s="4" t="s">
        <v>207</v>
      </c>
      <c r="I14" s="4" t="s">
        <v>151</v>
      </c>
      <c r="K14" s="4" t="s">
        <v>188</v>
      </c>
      <c r="O14" s="4" t="s">
        <v>814</v>
      </c>
      <c r="P14" s="14"/>
      <c r="Q14" s="34"/>
    </row>
    <row r="15" spans="2:19" x14ac:dyDescent="0.25">
      <c r="E15" s="4" t="s">
        <v>85</v>
      </c>
      <c r="F15" s="4" t="s">
        <v>113</v>
      </c>
      <c r="G15" s="4" t="s">
        <v>608</v>
      </c>
      <c r="H15" s="4" t="s">
        <v>208</v>
      </c>
      <c r="I15" s="4" t="s">
        <v>170</v>
      </c>
      <c r="K15" s="4" t="s">
        <v>195</v>
      </c>
      <c r="O15" s="4" t="s">
        <v>815</v>
      </c>
      <c r="P15" s="14"/>
      <c r="Q15" s="34"/>
    </row>
    <row r="16" spans="2:19" x14ac:dyDescent="0.25">
      <c r="E16" s="4" t="s">
        <v>86</v>
      </c>
      <c r="F16" s="4" t="s">
        <v>114</v>
      </c>
      <c r="G16" s="4" t="s">
        <v>610</v>
      </c>
      <c r="H16" s="4"/>
      <c r="I16" s="4" t="s">
        <v>191</v>
      </c>
      <c r="K16" s="4" t="s">
        <v>196</v>
      </c>
      <c r="O16" s="4" t="s">
        <v>816</v>
      </c>
      <c r="P16" s="14"/>
      <c r="Q16" s="34"/>
    </row>
    <row r="17" spans="5:17" x14ac:dyDescent="0.25">
      <c r="E17" s="4" t="s">
        <v>88</v>
      </c>
      <c r="F17" s="4" t="s">
        <v>119</v>
      </c>
      <c r="G17" s="4" t="s">
        <v>685</v>
      </c>
      <c r="H17" s="4"/>
      <c r="I17" s="4" t="s">
        <v>211</v>
      </c>
      <c r="K17" s="4" t="s">
        <v>197</v>
      </c>
      <c r="O17" s="4" t="s">
        <v>817</v>
      </c>
      <c r="P17" s="14"/>
      <c r="Q17" s="34"/>
    </row>
    <row r="18" spans="5:17" x14ac:dyDescent="0.25">
      <c r="E18" s="4" t="s">
        <v>89</v>
      </c>
      <c r="F18" s="4" t="s">
        <v>121</v>
      </c>
      <c r="G18" s="4" t="s">
        <v>706</v>
      </c>
      <c r="K18" s="4" t="s">
        <v>198</v>
      </c>
      <c r="O18" s="4" t="s">
        <v>818</v>
      </c>
      <c r="P18" s="14"/>
      <c r="Q18" s="34"/>
    </row>
    <row r="19" spans="5:17" x14ac:dyDescent="0.25">
      <c r="E19" s="4" t="s">
        <v>90</v>
      </c>
      <c r="F19" s="4" t="s">
        <v>122</v>
      </c>
      <c r="G19" s="4" t="s">
        <v>711</v>
      </c>
      <c r="K19" s="4" t="s">
        <v>200</v>
      </c>
      <c r="O19" s="4" t="s">
        <v>819</v>
      </c>
      <c r="P19" s="14"/>
      <c r="Q19" s="34"/>
    </row>
    <row r="20" spans="5:17" x14ac:dyDescent="0.25">
      <c r="E20" s="4" t="s">
        <v>91</v>
      </c>
      <c r="F20" s="4" t="s">
        <v>126</v>
      </c>
      <c r="G20" s="4" t="s">
        <v>714</v>
      </c>
      <c r="K20" s="4" t="s">
        <v>212</v>
      </c>
      <c r="O20" s="4" t="s">
        <v>820</v>
      </c>
      <c r="P20" s="14"/>
      <c r="Q20" s="34"/>
    </row>
    <row r="21" spans="5:17" x14ac:dyDescent="0.25">
      <c r="E21" s="4" t="s">
        <v>93</v>
      </c>
      <c r="F21" s="4" t="s">
        <v>142</v>
      </c>
      <c r="G21" s="4" t="s">
        <v>731</v>
      </c>
      <c r="O21" s="4" t="s">
        <v>821</v>
      </c>
      <c r="P21" s="14"/>
      <c r="Q21" s="34"/>
    </row>
    <row r="22" spans="5:17" x14ac:dyDescent="0.25">
      <c r="E22" s="4" t="s">
        <v>94</v>
      </c>
      <c r="F22" s="4" t="s">
        <v>143</v>
      </c>
      <c r="G22" s="4"/>
      <c r="O22" s="4" t="s">
        <v>822</v>
      </c>
      <c r="P22" s="14"/>
      <c r="Q22" s="34"/>
    </row>
    <row r="23" spans="5:17" x14ac:dyDescent="0.25">
      <c r="E23" s="4" t="s">
        <v>101</v>
      </c>
      <c r="F23" s="4" t="s">
        <v>146</v>
      </c>
      <c r="G23" s="4"/>
      <c r="O23" s="4" t="s">
        <v>823</v>
      </c>
      <c r="P23" s="14"/>
      <c r="Q23" s="34"/>
    </row>
    <row r="24" spans="5:17" x14ac:dyDescent="0.25">
      <c r="E24" s="4" t="s">
        <v>102</v>
      </c>
      <c r="F24" s="4" t="s">
        <v>148</v>
      </c>
      <c r="O24" s="4" t="s">
        <v>824</v>
      </c>
      <c r="P24" s="14"/>
      <c r="Q24" s="34"/>
    </row>
    <row r="25" spans="5:17" x14ac:dyDescent="0.25">
      <c r="E25" s="4" t="s">
        <v>108</v>
      </c>
      <c r="F25" s="4" t="s">
        <v>149</v>
      </c>
      <c r="O25" s="4" t="s">
        <v>825</v>
      </c>
      <c r="P25" s="14"/>
      <c r="Q25" s="34"/>
    </row>
    <row r="26" spans="5:17" x14ac:dyDescent="0.25">
      <c r="E26" s="4" t="s">
        <v>111</v>
      </c>
      <c r="F26" s="4" t="s">
        <v>153</v>
      </c>
      <c r="O26" s="4" t="s">
        <v>826</v>
      </c>
      <c r="P26" s="14"/>
      <c r="Q26" s="34"/>
    </row>
    <row r="27" spans="5:17" x14ac:dyDescent="0.25">
      <c r="E27" s="4" t="s">
        <v>112</v>
      </c>
      <c r="F27" s="4" t="s">
        <v>157</v>
      </c>
      <c r="O27" s="4" t="s">
        <v>827</v>
      </c>
      <c r="P27" s="14"/>
      <c r="Q27" s="34"/>
    </row>
    <row r="28" spans="5:17" x14ac:dyDescent="0.25">
      <c r="E28" s="4" t="s">
        <v>115</v>
      </c>
      <c r="F28" s="4" t="s">
        <v>158</v>
      </c>
      <c r="O28" s="4" t="s">
        <v>828</v>
      </c>
      <c r="P28" s="14"/>
      <c r="Q28" s="34"/>
    </row>
    <row r="29" spans="5:17" x14ac:dyDescent="0.25">
      <c r="E29" s="4" t="s">
        <v>116</v>
      </c>
      <c r="F29" s="4" t="s">
        <v>193</v>
      </c>
      <c r="O29" s="4" t="s">
        <v>829</v>
      </c>
      <c r="P29" s="14"/>
      <c r="Q29" s="34"/>
    </row>
    <row r="30" spans="5:17" x14ac:dyDescent="0.25">
      <c r="E30" s="4" t="s">
        <v>118</v>
      </c>
      <c r="F30" s="4" t="s">
        <v>758</v>
      </c>
      <c r="O30" s="4" t="s">
        <v>830</v>
      </c>
      <c r="P30" s="14"/>
      <c r="Q30" s="34"/>
    </row>
    <row r="31" spans="5:17" x14ac:dyDescent="0.25">
      <c r="E31" s="4" t="s">
        <v>120</v>
      </c>
      <c r="F31" s="4" t="s">
        <v>201</v>
      </c>
      <c r="O31" s="4" t="s">
        <v>831</v>
      </c>
      <c r="P31" s="14"/>
      <c r="Q31" s="34"/>
    </row>
    <row r="32" spans="5:17" x14ac:dyDescent="0.25">
      <c r="E32" s="4" t="s">
        <v>124</v>
      </c>
      <c r="F32" s="4" t="s">
        <v>206</v>
      </c>
      <c r="O32" s="4" t="s">
        <v>832</v>
      </c>
      <c r="P32" s="14"/>
      <c r="Q32" s="34"/>
    </row>
    <row r="33" spans="5:17" x14ac:dyDescent="0.25">
      <c r="E33" s="4" t="s">
        <v>128</v>
      </c>
      <c r="F33" s="4" t="s">
        <v>339</v>
      </c>
      <c r="O33" s="4" t="s">
        <v>833</v>
      </c>
      <c r="P33" s="14"/>
      <c r="Q33" s="34"/>
    </row>
    <row r="34" spans="5:17" x14ac:dyDescent="0.25">
      <c r="E34" s="4" t="s">
        <v>129</v>
      </c>
      <c r="F34" s="4" t="s">
        <v>338</v>
      </c>
      <c r="O34" s="4" t="s">
        <v>834</v>
      </c>
      <c r="P34" s="14"/>
      <c r="Q34" s="34"/>
    </row>
    <row r="35" spans="5:17" x14ac:dyDescent="0.25">
      <c r="E35" s="4" t="s">
        <v>130</v>
      </c>
      <c r="F35" s="4"/>
      <c r="O35" s="4" t="s">
        <v>835</v>
      </c>
      <c r="P35" s="14"/>
      <c r="Q35" s="34"/>
    </row>
    <row r="36" spans="5:17" x14ac:dyDescent="0.25">
      <c r="E36" s="4" t="s">
        <v>131</v>
      </c>
      <c r="O36" s="4" t="s">
        <v>836</v>
      </c>
      <c r="P36" s="14"/>
      <c r="Q36" s="34"/>
    </row>
    <row r="37" spans="5:17" x14ac:dyDescent="0.25">
      <c r="E37" s="4" t="s">
        <v>132</v>
      </c>
      <c r="O37" s="4" t="s">
        <v>837</v>
      </c>
      <c r="P37" s="14"/>
      <c r="Q37" s="34"/>
    </row>
    <row r="38" spans="5:17" x14ac:dyDescent="0.25">
      <c r="E38" s="4" t="s">
        <v>135</v>
      </c>
      <c r="O38" s="4" t="s">
        <v>838</v>
      </c>
      <c r="P38" s="14"/>
      <c r="Q38" s="34"/>
    </row>
    <row r="39" spans="5:17" x14ac:dyDescent="0.25">
      <c r="E39" s="4" t="s">
        <v>136</v>
      </c>
      <c r="O39" s="4" t="s">
        <v>839</v>
      </c>
      <c r="P39" s="14"/>
      <c r="Q39" s="34"/>
    </row>
    <row r="40" spans="5:17" x14ac:dyDescent="0.25">
      <c r="E40" s="4" t="s">
        <v>137</v>
      </c>
      <c r="O40" s="4" t="s">
        <v>840</v>
      </c>
      <c r="P40" s="14"/>
      <c r="Q40" s="34"/>
    </row>
    <row r="41" spans="5:17" x14ac:dyDescent="0.25">
      <c r="E41" s="4" t="s">
        <v>138</v>
      </c>
      <c r="O41" s="4" t="s">
        <v>841</v>
      </c>
      <c r="P41" s="14"/>
      <c r="Q41" s="34"/>
    </row>
    <row r="42" spans="5:17" x14ac:dyDescent="0.25">
      <c r="E42" s="4" t="s">
        <v>139</v>
      </c>
      <c r="O42" s="4" t="s">
        <v>842</v>
      </c>
      <c r="P42" s="14"/>
      <c r="Q42" s="34"/>
    </row>
    <row r="43" spans="5:17" x14ac:dyDescent="0.25">
      <c r="E43" s="4" t="s">
        <v>144</v>
      </c>
      <c r="O43" s="4" t="s">
        <v>843</v>
      </c>
      <c r="P43" s="14"/>
      <c r="Q43" s="34"/>
    </row>
    <row r="44" spans="5:17" x14ac:dyDescent="0.25">
      <c r="E44" s="4" t="s">
        <v>145</v>
      </c>
      <c r="O44" s="4" t="s">
        <v>844</v>
      </c>
      <c r="P44" s="14"/>
      <c r="Q44" s="34"/>
    </row>
    <row r="45" spans="5:17" x14ac:dyDescent="0.25">
      <c r="E45" s="4" t="s">
        <v>147</v>
      </c>
      <c r="O45" s="4" t="s">
        <v>845</v>
      </c>
      <c r="P45" s="14"/>
      <c r="Q45" s="34"/>
    </row>
    <row r="46" spans="5:17" x14ac:dyDescent="0.25">
      <c r="E46" s="4" t="s">
        <v>152</v>
      </c>
      <c r="O46" s="4" t="s">
        <v>846</v>
      </c>
      <c r="P46" s="14"/>
      <c r="Q46" s="34"/>
    </row>
    <row r="47" spans="5:17" x14ac:dyDescent="0.25">
      <c r="E47" s="4" t="s">
        <v>154</v>
      </c>
      <c r="O47" s="4" t="s">
        <v>847</v>
      </c>
      <c r="P47" s="14"/>
      <c r="Q47" s="34"/>
    </row>
    <row r="48" spans="5:17" x14ac:dyDescent="0.25">
      <c r="E48" s="4" t="s">
        <v>155</v>
      </c>
      <c r="O48" s="4" t="s">
        <v>848</v>
      </c>
      <c r="P48" s="14"/>
      <c r="Q48" s="34"/>
    </row>
    <row r="49" spans="5:17" x14ac:dyDescent="0.25">
      <c r="E49" s="4" t="s">
        <v>159</v>
      </c>
      <c r="O49" s="4" t="s">
        <v>850</v>
      </c>
      <c r="P49" s="14"/>
      <c r="Q49" s="34"/>
    </row>
    <row r="50" spans="5:17" x14ac:dyDescent="0.25">
      <c r="E50" s="4" t="s">
        <v>160</v>
      </c>
      <c r="O50" s="34" t="s">
        <v>851</v>
      </c>
      <c r="P50" s="14"/>
      <c r="Q50" s="34"/>
    </row>
    <row r="51" spans="5:17" x14ac:dyDescent="0.25">
      <c r="E51" s="4" t="s">
        <v>169</v>
      </c>
      <c r="O51" s="34" t="s">
        <v>852</v>
      </c>
      <c r="P51" s="14"/>
      <c r="Q51" s="34"/>
    </row>
    <row r="52" spans="5:17" x14ac:dyDescent="0.25">
      <c r="E52" s="4" t="s">
        <v>171</v>
      </c>
      <c r="O52" s="34" t="s">
        <v>853</v>
      </c>
      <c r="P52" s="14"/>
      <c r="Q52" s="34"/>
    </row>
    <row r="53" spans="5:17" x14ac:dyDescent="0.25">
      <c r="E53" s="4" t="s">
        <v>173</v>
      </c>
      <c r="O53" s="34" t="s">
        <v>854</v>
      </c>
      <c r="P53" s="14"/>
      <c r="Q53" s="34"/>
    </row>
    <row r="54" spans="5:17" x14ac:dyDescent="0.25">
      <c r="E54" s="4" t="s">
        <v>175</v>
      </c>
      <c r="O54" s="34" t="s">
        <v>855</v>
      </c>
      <c r="P54" s="14"/>
      <c r="Q54" s="34"/>
    </row>
    <row r="55" spans="5:17" x14ac:dyDescent="0.25">
      <c r="E55" s="4" t="s">
        <v>178</v>
      </c>
      <c r="O55" s="34" t="s">
        <v>856</v>
      </c>
      <c r="P55" s="14"/>
      <c r="Q55" s="34"/>
    </row>
    <row r="56" spans="5:17" x14ac:dyDescent="0.25">
      <c r="E56" s="4" t="s">
        <v>182</v>
      </c>
      <c r="O56" s="34" t="s">
        <v>857</v>
      </c>
      <c r="P56" s="14"/>
      <c r="Q56" s="34"/>
    </row>
    <row r="57" spans="5:17" x14ac:dyDescent="0.25">
      <c r="E57" s="34" t="s">
        <v>183</v>
      </c>
      <c r="O57" s="34" t="s">
        <v>858</v>
      </c>
      <c r="P57" s="14"/>
      <c r="Q57" s="34"/>
    </row>
    <row r="58" spans="5:17" x14ac:dyDescent="0.25">
      <c r="E58" s="34" t="s">
        <v>184</v>
      </c>
      <c r="O58" s="34" t="s">
        <v>859</v>
      </c>
      <c r="P58" s="14"/>
      <c r="Q58" s="34"/>
    </row>
    <row r="59" spans="5:17" x14ac:dyDescent="0.25">
      <c r="E59" s="34" t="s">
        <v>192</v>
      </c>
      <c r="O59" s="34" t="s">
        <v>860</v>
      </c>
      <c r="P59" s="14"/>
      <c r="Q59" s="34"/>
    </row>
    <row r="60" spans="5:17" x14ac:dyDescent="0.25">
      <c r="E60" s="34" t="s">
        <v>194</v>
      </c>
      <c r="O60" s="34" t="s">
        <v>861</v>
      </c>
      <c r="P60" s="14"/>
      <c r="Q60" s="34"/>
    </row>
    <row r="61" spans="5:17" x14ac:dyDescent="0.25">
      <c r="E61" s="34" t="s">
        <v>202</v>
      </c>
      <c r="O61" s="34" t="s">
        <v>862</v>
      </c>
      <c r="P61" s="14"/>
      <c r="Q61" s="34"/>
    </row>
    <row r="62" spans="5:17" x14ac:dyDescent="0.25">
      <c r="E62" s="37" t="s">
        <v>203</v>
      </c>
      <c r="O62" s="34" t="s">
        <v>863</v>
      </c>
      <c r="P62" s="14"/>
      <c r="Q62" s="34"/>
    </row>
    <row r="63" spans="5:17" x14ac:dyDescent="0.25">
      <c r="E63" s="34" t="s">
        <v>209</v>
      </c>
      <c r="O63" s="34" t="s">
        <v>864</v>
      </c>
      <c r="P63" s="14"/>
      <c r="Q63" s="34"/>
    </row>
    <row r="64" spans="5:17" x14ac:dyDescent="0.25">
      <c r="E64" s="34" t="s">
        <v>210</v>
      </c>
      <c r="O64" s="34" t="s">
        <v>865</v>
      </c>
      <c r="P64" s="14"/>
      <c r="Q64" s="34"/>
    </row>
    <row r="65" spans="2:17" x14ac:dyDescent="0.25">
      <c r="E65" s="34"/>
      <c r="O65" s="34" t="s">
        <v>866</v>
      </c>
      <c r="P65" s="14"/>
      <c r="Q65" s="34"/>
    </row>
    <row r="66" spans="2:17" x14ac:dyDescent="0.25">
      <c r="O66" s="34" t="s">
        <v>870</v>
      </c>
      <c r="P66" s="14"/>
      <c r="Q66" s="34"/>
    </row>
    <row r="67" spans="2:17" x14ac:dyDescent="0.25">
      <c r="O67" s="34" t="s">
        <v>871</v>
      </c>
      <c r="P67" s="14"/>
      <c r="Q67" s="34"/>
    </row>
    <row r="68" spans="2:17" x14ac:dyDescent="0.25">
      <c r="O68" s="34" t="s">
        <v>872</v>
      </c>
      <c r="P68" s="14"/>
      <c r="Q68" s="34"/>
    </row>
    <row r="69" spans="2:17" x14ac:dyDescent="0.25">
      <c r="B69" s="6" t="s">
        <v>886</v>
      </c>
      <c r="C69" s="6" t="s">
        <v>362</v>
      </c>
      <c r="D69" s="4" t="s">
        <v>363</v>
      </c>
      <c r="E69" s="4" t="s">
        <v>364</v>
      </c>
      <c r="F69" s="4" t="s">
        <v>365</v>
      </c>
      <c r="G69" s="4" t="s">
        <v>366</v>
      </c>
      <c r="H69" s="4" t="s">
        <v>367</v>
      </c>
      <c r="I69" s="4" t="s">
        <v>368</v>
      </c>
      <c r="J69" s="4" t="s">
        <v>369</v>
      </c>
      <c r="K69" s="4" t="s">
        <v>370</v>
      </c>
      <c r="L69" s="4" t="s">
        <v>371</v>
      </c>
      <c r="M69" s="4" t="s">
        <v>372</v>
      </c>
      <c r="N69" s="34" t="s">
        <v>904</v>
      </c>
      <c r="O69" s="34" t="s">
        <v>873</v>
      </c>
      <c r="P69" s="14"/>
      <c r="Q69" s="34"/>
    </row>
    <row r="70" spans="2:17" x14ac:dyDescent="0.25">
      <c r="B70" s="6" t="s">
        <v>249</v>
      </c>
      <c r="C70" s="6" t="s">
        <v>286</v>
      </c>
      <c r="D70" s="6" t="s">
        <v>278</v>
      </c>
      <c r="E70" s="6" t="s">
        <v>254</v>
      </c>
      <c r="F70" s="6" t="s">
        <v>252</v>
      </c>
      <c r="G70" s="6" t="s">
        <v>250</v>
      </c>
      <c r="H70" s="6" t="s">
        <v>260</v>
      </c>
      <c r="I70" s="6" t="s">
        <v>251</v>
      </c>
      <c r="J70" s="12" t="s">
        <v>360</v>
      </c>
      <c r="K70" s="12" t="s">
        <v>357</v>
      </c>
      <c r="L70" s="12" t="s">
        <v>359</v>
      </c>
      <c r="M70" s="4" t="s">
        <v>893</v>
      </c>
      <c r="N70" s="6" t="s">
        <v>259</v>
      </c>
      <c r="O70" s="34" t="s">
        <v>874</v>
      </c>
      <c r="P70" s="14"/>
      <c r="Q70" s="34"/>
    </row>
    <row r="71" spans="2:17" x14ac:dyDescent="0.25">
      <c r="B71" s="6" t="s">
        <v>256</v>
      </c>
      <c r="C71" s="6" t="s">
        <v>264</v>
      </c>
      <c r="E71" s="6" t="s">
        <v>255</v>
      </c>
      <c r="F71" s="6" t="s">
        <v>253</v>
      </c>
      <c r="G71" s="6" t="s">
        <v>261</v>
      </c>
      <c r="H71" s="6" t="s">
        <v>281</v>
      </c>
      <c r="I71" s="6" t="s">
        <v>267</v>
      </c>
      <c r="K71" s="12" t="s">
        <v>358</v>
      </c>
      <c r="O71" s="34" t="s">
        <v>895</v>
      </c>
      <c r="P71" s="14"/>
      <c r="Q71" s="34"/>
    </row>
    <row r="72" spans="2:17" x14ac:dyDescent="0.25">
      <c r="C72" s="6" t="s">
        <v>273</v>
      </c>
      <c r="E72" s="6" t="s">
        <v>257</v>
      </c>
      <c r="F72" s="6" t="s">
        <v>271</v>
      </c>
      <c r="G72" s="6" t="s">
        <v>275</v>
      </c>
      <c r="H72" s="6" t="s">
        <v>258</v>
      </c>
      <c r="I72" s="6" t="s">
        <v>285</v>
      </c>
      <c r="O72" s="34" t="s">
        <v>875</v>
      </c>
      <c r="P72" s="14"/>
      <c r="Q72" s="34"/>
    </row>
    <row r="73" spans="2:17" x14ac:dyDescent="0.25">
      <c r="E73" s="6" t="s">
        <v>262</v>
      </c>
      <c r="F73" s="6" t="s">
        <v>274</v>
      </c>
      <c r="G73" s="6" t="s">
        <v>269</v>
      </c>
      <c r="H73" s="6" t="s">
        <v>265</v>
      </c>
      <c r="O73" s="34" t="s">
        <v>876</v>
      </c>
      <c r="P73" s="14"/>
      <c r="Q73" s="34"/>
    </row>
    <row r="74" spans="2:17" x14ac:dyDescent="0.25">
      <c r="E74" s="36" t="s">
        <v>263</v>
      </c>
      <c r="F74" s="6" t="s">
        <v>280</v>
      </c>
      <c r="G74" s="6" t="s">
        <v>270</v>
      </c>
      <c r="H74" s="6" t="s">
        <v>279</v>
      </c>
      <c r="O74" s="34" t="s">
        <v>877</v>
      </c>
      <c r="P74" s="14"/>
      <c r="Q74" s="34"/>
    </row>
    <row r="75" spans="2:17" x14ac:dyDescent="0.25">
      <c r="E75" s="36" t="s">
        <v>264</v>
      </c>
      <c r="F75" s="6" t="s">
        <v>287</v>
      </c>
      <c r="G75" s="6" t="s">
        <v>266</v>
      </c>
      <c r="H75" s="6" t="s">
        <v>282</v>
      </c>
      <c r="O75" s="34" t="s">
        <v>878</v>
      </c>
      <c r="P75" s="14"/>
      <c r="Q75" s="34"/>
    </row>
    <row r="76" spans="2:17" x14ac:dyDescent="0.25">
      <c r="E76" s="36" t="s">
        <v>268</v>
      </c>
      <c r="F76" s="6"/>
      <c r="H76" s="14" t="s">
        <v>884</v>
      </c>
      <c r="O76" s="34" t="s">
        <v>879</v>
      </c>
      <c r="P76" s="14"/>
      <c r="Q76" s="34"/>
    </row>
    <row r="77" spans="2:17" x14ac:dyDescent="0.25">
      <c r="E77" s="36" t="s">
        <v>272</v>
      </c>
      <c r="O77" s="34" t="s">
        <v>880</v>
      </c>
      <c r="P77" s="14"/>
      <c r="Q77" s="34"/>
    </row>
    <row r="78" spans="2:17" x14ac:dyDescent="0.25">
      <c r="E78" s="36" t="s">
        <v>276</v>
      </c>
      <c r="O78" s="34" t="s">
        <v>881</v>
      </c>
      <c r="P78" s="14"/>
      <c r="Q78" s="34"/>
    </row>
    <row r="79" spans="2:17" x14ac:dyDescent="0.25">
      <c r="E79" s="36" t="s">
        <v>277</v>
      </c>
      <c r="O79" s="34" t="s">
        <v>883</v>
      </c>
      <c r="P79" s="14"/>
      <c r="Q79" s="34"/>
    </row>
    <row r="80" spans="2:17" x14ac:dyDescent="0.25">
      <c r="E80" s="36" t="s">
        <v>284</v>
      </c>
      <c r="O80" s="34" t="s">
        <v>888</v>
      </c>
      <c r="P80" s="14"/>
      <c r="Q80" s="34"/>
    </row>
    <row r="81" spans="5:17" x14ac:dyDescent="0.25">
      <c r="E81" s="36" t="s">
        <v>283</v>
      </c>
      <c r="O81" s="34" t="s">
        <v>889</v>
      </c>
      <c r="P81" s="14"/>
      <c r="Q81" s="34"/>
    </row>
    <row r="82" spans="5:17" x14ac:dyDescent="0.25">
      <c r="E82" s="34" t="s">
        <v>882</v>
      </c>
      <c r="O82" s="34" t="s">
        <v>891</v>
      </c>
      <c r="P82" s="14"/>
      <c r="Q82" s="34"/>
    </row>
    <row r="83" spans="5:17" x14ac:dyDescent="0.25">
      <c r="E83" s="34" t="s">
        <v>887</v>
      </c>
      <c r="O83" s="34" t="s">
        <v>894</v>
      </c>
      <c r="P83" s="14"/>
      <c r="Q83" s="34"/>
    </row>
    <row r="84" spans="5:17" x14ac:dyDescent="0.25">
      <c r="E84" s="34"/>
      <c r="O84" s="34" t="s">
        <v>899</v>
      </c>
      <c r="P84" s="14"/>
      <c r="Q84" s="34"/>
    </row>
    <row r="85" spans="5:17" x14ac:dyDescent="0.25">
      <c r="O85" s="34" t="s">
        <v>900</v>
      </c>
      <c r="P85" s="14"/>
      <c r="Q85" s="34"/>
    </row>
    <row r="86" spans="5:17" x14ac:dyDescent="0.25">
      <c r="O86" s="35" t="s">
        <v>49</v>
      </c>
      <c r="P86" s="14"/>
      <c r="Q86" s="34"/>
    </row>
    <row r="87" spans="5:17" x14ac:dyDescent="0.25">
      <c r="O87" s="34"/>
      <c r="P87" s="33"/>
      <c r="Q87" s="34"/>
    </row>
  </sheetData>
  <pageMargins left="0.7" right="0.7" top="0.75" bottom="0.75" header="0.3" footer="0.3"/>
  <pageSetup paperSize="9" orientation="portrait" r:id="rId1"/>
  <tableParts count="2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7"/>
  <dimension ref="B2:G193"/>
  <sheetViews>
    <sheetView workbookViewId="0">
      <pane ySplit="2" topLeftCell="A88" activePane="bottomLeft" state="frozen"/>
      <selection pane="bottomLeft" activeCell="B123" sqref="B123"/>
    </sheetView>
  </sheetViews>
  <sheetFormatPr defaultColWidth="8.85546875" defaultRowHeight="15" x14ac:dyDescent="0.25"/>
  <cols>
    <col min="2" max="2" width="31.42578125" bestFit="1" customWidth="1"/>
    <col min="3" max="3" width="43.140625" bestFit="1" customWidth="1"/>
    <col min="4" max="4" width="74.42578125" bestFit="1" customWidth="1"/>
    <col min="5" max="5" width="10.140625" customWidth="1"/>
    <col min="6" max="6" width="27.85546875" bestFit="1" customWidth="1"/>
    <col min="7" max="7" width="28.28515625" bestFit="1" customWidth="1"/>
  </cols>
  <sheetData>
    <row r="2" spans="2:7" ht="36" x14ac:dyDescent="0.25">
      <c r="B2" s="20" t="s">
        <v>22</v>
      </c>
      <c r="C2" s="20" t="s">
        <v>429</v>
      </c>
      <c r="D2" s="20" t="s">
        <v>430</v>
      </c>
      <c r="E2" s="20" t="s">
        <v>428</v>
      </c>
      <c r="F2" s="20" t="s">
        <v>761</v>
      </c>
      <c r="G2" s="21" t="s">
        <v>787</v>
      </c>
    </row>
    <row r="3" spans="2:7" x14ac:dyDescent="0.25">
      <c r="B3" s="22" t="s">
        <v>340</v>
      </c>
      <c r="C3" s="22" t="s">
        <v>431</v>
      </c>
      <c r="D3" s="22" t="s">
        <v>432</v>
      </c>
      <c r="E3" s="22">
        <v>19</v>
      </c>
      <c r="F3" s="22" t="s">
        <v>762</v>
      </c>
      <c r="G3" s="23" t="s">
        <v>216</v>
      </c>
    </row>
    <row r="4" spans="2:7" x14ac:dyDescent="0.25">
      <c r="B4" s="22" t="s">
        <v>66</v>
      </c>
      <c r="C4" s="22" t="s">
        <v>433</v>
      </c>
      <c r="D4" s="22" t="s">
        <v>434</v>
      </c>
      <c r="E4" s="22">
        <v>55</v>
      </c>
      <c r="F4" s="22" t="s">
        <v>54</v>
      </c>
      <c r="G4" s="23" t="s">
        <v>54</v>
      </c>
    </row>
    <row r="5" spans="2:7" x14ac:dyDescent="0.25">
      <c r="B5" s="22" t="s">
        <v>67</v>
      </c>
      <c r="C5" s="22" t="s">
        <v>435</v>
      </c>
      <c r="D5" s="22" t="s">
        <v>436</v>
      </c>
      <c r="E5" s="22">
        <v>59</v>
      </c>
      <c r="F5" s="22" t="s">
        <v>54</v>
      </c>
      <c r="G5" s="23" t="s">
        <v>771</v>
      </c>
    </row>
    <row r="6" spans="2:7" x14ac:dyDescent="0.25">
      <c r="B6" s="22" t="s">
        <v>437</v>
      </c>
      <c r="C6" s="22" t="s">
        <v>438</v>
      </c>
      <c r="D6" s="22" t="s">
        <v>439</v>
      </c>
      <c r="E6" s="22">
        <v>71</v>
      </c>
      <c r="F6" s="22" t="s">
        <v>762</v>
      </c>
      <c r="G6" s="23" t="s">
        <v>772</v>
      </c>
    </row>
    <row r="7" spans="2:7" x14ac:dyDescent="0.25">
      <c r="B7" s="22" t="s">
        <v>68</v>
      </c>
      <c r="C7" s="22" t="s">
        <v>440</v>
      </c>
      <c r="D7" s="22" t="s">
        <v>441</v>
      </c>
      <c r="E7" s="22">
        <v>88</v>
      </c>
      <c r="F7" s="22" t="s">
        <v>763</v>
      </c>
      <c r="G7" s="23" t="s">
        <v>773</v>
      </c>
    </row>
    <row r="8" spans="2:7" x14ac:dyDescent="0.25">
      <c r="B8" s="22" t="s">
        <v>442</v>
      </c>
      <c r="C8" s="22" t="s">
        <v>443</v>
      </c>
      <c r="D8" s="22" t="s">
        <v>444</v>
      </c>
      <c r="E8" s="22">
        <v>107</v>
      </c>
      <c r="F8" s="22" t="s">
        <v>763</v>
      </c>
      <c r="G8" s="23" t="s">
        <v>774</v>
      </c>
    </row>
    <row r="9" spans="2:7" x14ac:dyDescent="0.25">
      <c r="B9" s="22" t="s">
        <v>69</v>
      </c>
      <c r="C9" s="22" t="s">
        <v>445</v>
      </c>
      <c r="D9" s="22" t="s">
        <v>446</v>
      </c>
      <c r="E9" s="22">
        <v>116</v>
      </c>
      <c r="F9" s="22" t="s">
        <v>764</v>
      </c>
      <c r="G9" s="23" t="s">
        <v>775</v>
      </c>
    </row>
    <row r="10" spans="2:7" x14ac:dyDescent="0.25">
      <c r="B10" s="22" t="s">
        <v>70</v>
      </c>
      <c r="C10" s="22" t="s">
        <v>447</v>
      </c>
      <c r="D10" s="22" t="s">
        <v>434</v>
      </c>
      <c r="E10" s="22">
        <v>119</v>
      </c>
      <c r="F10" s="22" t="s">
        <v>54</v>
      </c>
      <c r="G10" s="23" t="s">
        <v>54</v>
      </c>
    </row>
    <row r="11" spans="2:7" x14ac:dyDescent="0.25">
      <c r="B11" s="22" t="s">
        <v>71</v>
      </c>
      <c r="C11" s="22" t="s">
        <v>448</v>
      </c>
      <c r="D11" s="22" t="s">
        <v>449</v>
      </c>
      <c r="E11" s="22">
        <v>122</v>
      </c>
      <c r="F11" s="22" t="s">
        <v>764</v>
      </c>
      <c r="G11" s="23" t="s">
        <v>776</v>
      </c>
    </row>
    <row r="12" spans="2:7" x14ac:dyDescent="0.25">
      <c r="B12" s="22" t="s">
        <v>72</v>
      </c>
      <c r="C12" s="22" t="s">
        <v>450</v>
      </c>
      <c r="D12" s="22" t="s">
        <v>451</v>
      </c>
      <c r="E12" s="22">
        <v>123</v>
      </c>
      <c r="F12" s="22" t="s">
        <v>764</v>
      </c>
      <c r="G12" s="23" t="s">
        <v>776</v>
      </c>
    </row>
    <row r="13" spans="2:7" x14ac:dyDescent="0.25">
      <c r="B13" s="22" t="s">
        <v>73</v>
      </c>
      <c r="C13" s="22" t="s">
        <v>452</v>
      </c>
      <c r="D13" s="22" t="s">
        <v>446</v>
      </c>
      <c r="E13" s="22">
        <v>124</v>
      </c>
      <c r="F13" s="22" t="s">
        <v>764</v>
      </c>
      <c r="G13" s="23" t="s">
        <v>775</v>
      </c>
    </row>
    <row r="14" spans="2:7" x14ac:dyDescent="0.25">
      <c r="B14" s="22" t="s">
        <v>74</v>
      </c>
      <c r="C14" s="22" t="s">
        <v>453</v>
      </c>
      <c r="D14" s="22" t="s">
        <v>446</v>
      </c>
      <c r="E14" s="22">
        <v>130</v>
      </c>
      <c r="F14" s="22" t="s">
        <v>764</v>
      </c>
      <c r="G14" s="23" t="s">
        <v>775</v>
      </c>
    </row>
    <row r="15" spans="2:7" x14ac:dyDescent="0.25">
      <c r="B15" s="22" t="s">
        <v>75</v>
      </c>
      <c r="C15" s="22" t="s">
        <v>454</v>
      </c>
      <c r="D15" s="22" t="s">
        <v>455</v>
      </c>
      <c r="E15" s="22">
        <v>131</v>
      </c>
      <c r="F15" s="22" t="s">
        <v>54</v>
      </c>
      <c r="G15" s="23" t="s">
        <v>54</v>
      </c>
    </row>
    <row r="16" spans="2:7" x14ac:dyDescent="0.25">
      <c r="B16" s="22" t="s">
        <v>76</v>
      </c>
      <c r="C16" s="22" t="s">
        <v>456</v>
      </c>
      <c r="D16" s="22" t="s">
        <v>434</v>
      </c>
      <c r="E16" s="22">
        <v>159</v>
      </c>
      <c r="F16" s="22" t="s">
        <v>54</v>
      </c>
      <c r="G16" s="23" t="s">
        <v>54</v>
      </c>
    </row>
    <row r="17" spans="2:7" x14ac:dyDescent="0.25">
      <c r="B17" s="22" t="s">
        <v>77</v>
      </c>
      <c r="C17" s="22" t="s">
        <v>457</v>
      </c>
      <c r="D17" s="22" t="s">
        <v>458</v>
      </c>
      <c r="E17" s="22">
        <v>165</v>
      </c>
      <c r="F17" s="22" t="s">
        <v>54</v>
      </c>
      <c r="G17" s="23" t="s">
        <v>54</v>
      </c>
    </row>
    <row r="18" spans="2:7" x14ac:dyDescent="0.25">
      <c r="B18" s="22" t="s">
        <v>78</v>
      </c>
      <c r="C18" s="22" t="s">
        <v>459</v>
      </c>
      <c r="D18" s="22" t="s">
        <v>460</v>
      </c>
      <c r="E18" s="22">
        <v>166</v>
      </c>
      <c r="F18" s="22" t="s">
        <v>54</v>
      </c>
      <c r="G18" s="23" t="s">
        <v>771</v>
      </c>
    </row>
    <row r="19" spans="2:7" x14ac:dyDescent="0.25">
      <c r="B19" s="22" t="s">
        <v>79</v>
      </c>
      <c r="C19" s="22" t="s">
        <v>461</v>
      </c>
      <c r="D19" s="22" t="s">
        <v>458</v>
      </c>
      <c r="E19" s="22">
        <v>173</v>
      </c>
      <c r="F19" s="22" t="s">
        <v>54</v>
      </c>
      <c r="G19" s="23" t="s">
        <v>54</v>
      </c>
    </row>
    <row r="20" spans="2:7" x14ac:dyDescent="0.25">
      <c r="B20" s="22" t="s">
        <v>80</v>
      </c>
      <c r="C20" s="22" t="s">
        <v>462</v>
      </c>
      <c r="D20" s="22" t="s">
        <v>434</v>
      </c>
      <c r="E20" s="22">
        <v>175</v>
      </c>
      <c r="F20" s="22" t="s">
        <v>54</v>
      </c>
      <c r="G20" s="23" t="s">
        <v>54</v>
      </c>
    </row>
    <row r="21" spans="2:7" x14ac:dyDescent="0.25">
      <c r="B21" s="22" t="s">
        <v>81</v>
      </c>
      <c r="C21" s="22" t="s">
        <v>463</v>
      </c>
      <c r="D21" s="22" t="s">
        <v>464</v>
      </c>
      <c r="E21" s="22">
        <v>185</v>
      </c>
      <c r="F21" s="22" t="s">
        <v>763</v>
      </c>
      <c r="G21" s="23" t="s">
        <v>773</v>
      </c>
    </row>
    <row r="22" spans="2:7" x14ac:dyDescent="0.25">
      <c r="B22" s="22" t="s">
        <v>465</v>
      </c>
      <c r="C22" s="22" t="s">
        <v>466</v>
      </c>
      <c r="D22" s="22" t="s">
        <v>444</v>
      </c>
      <c r="E22" s="22">
        <v>186</v>
      </c>
      <c r="F22" s="22" t="s">
        <v>763</v>
      </c>
      <c r="G22" s="23" t="s">
        <v>774</v>
      </c>
    </row>
    <row r="23" spans="2:7" x14ac:dyDescent="0.25">
      <c r="B23" s="22" t="s">
        <v>82</v>
      </c>
      <c r="C23" s="22" t="s">
        <v>467</v>
      </c>
      <c r="D23" s="22" t="s">
        <v>468</v>
      </c>
      <c r="E23" s="22">
        <v>199</v>
      </c>
      <c r="F23" s="22" t="s">
        <v>54</v>
      </c>
      <c r="G23" s="23" t="s">
        <v>54</v>
      </c>
    </row>
    <row r="24" spans="2:7" x14ac:dyDescent="0.25">
      <c r="B24" s="22" t="s">
        <v>83</v>
      </c>
      <c r="C24" s="22" t="s">
        <v>469</v>
      </c>
      <c r="D24" s="22" t="s">
        <v>470</v>
      </c>
      <c r="E24" s="22">
        <v>202</v>
      </c>
      <c r="F24" s="22" t="s">
        <v>54</v>
      </c>
      <c r="G24" s="23" t="s">
        <v>54</v>
      </c>
    </row>
    <row r="25" spans="2:7" x14ac:dyDescent="0.25">
      <c r="B25" s="22" t="s">
        <v>84</v>
      </c>
      <c r="C25" s="22" t="s">
        <v>471</v>
      </c>
      <c r="D25" s="22" t="s">
        <v>434</v>
      </c>
      <c r="E25" s="22">
        <v>203</v>
      </c>
      <c r="F25" s="22" t="s">
        <v>54</v>
      </c>
      <c r="G25" s="23" t="s">
        <v>54</v>
      </c>
    </row>
    <row r="26" spans="2:7" x14ac:dyDescent="0.25">
      <c r="B26" s="22" t="s">
        <v>85</v>
      </c>
      <c r="C26" s="22" t="s">
        <v>472</v>
      </c>
      <c r="D26" s="22" t="s">
        <v>434</v>
      </c>
      <c r="E26" s="22">
        <v>209</v>
      </c>
      <c r="F26" s="22" t="s">
        <v>54</v>
      </c>
      <c r="G26" s="23" t="s">
        <v>54</v>
      </c>
    </row>
    <row r="27" spans="2:7" x14ac:dyDescent="0.25">
      <c r="B27" s="22" t="s">
        <v>86</v>
      </c>
      <c r="C27" s="22" t="s">
        <v>473</v>
      </c>
      <c r="D27" s="22" t="s">
        <v>474</v>
      </c>
      <c r="E27" s="22">
        <v>211</v>
      </c>
      <c r="F27" s="22" t="s">
        <v>54</v>
      </c>
      <c r="G27" s="23" t="s">
        <v>54</v>
      </c>
    </row>
    <row r="28" spans="2:7" x14ac:dyDescent="0.25">
      <c r="B28" s="22" t="s">
        <v>87</v>
      </c>
      <c r="C28" s="22" t="s">
        <v>475</v>
      </c>
      <c r="D28" s="22" t="s">
        <v>476</v>
      </c>
      <c r="E28" s="22">
        <v>223</v>
      </c>
      <c r="F28" s="22" t="s">
        <v>763</v>
      </c>
      <c r="G28" s="23" t="s">
        <v>773</v>
      </c>
    </row>
    <row r="29" spans="2:7" x14ac:dyDescent="0.25">
      <c r="B29" s="22" t="s">
        <v>88</v>
      </c>
      <c r="C29" s="22" t="s">
        <v>477</v>
      </c>
      <c r="D29" s="22" t="s">
        <v>478</v>
      </c>
      <c r="E29" s="22">
        <v>225</v>
      </c>
      <c r="F29" s="22" t="s">
        <v>54</v>
      </c>
      <c r="G29" s="23" t="s">
        <v>54</v>
      </c>
    </row>
    <row r="30" spans="2:7" x14ac:dyDescent="0.25">
      <c r="B30" s="22" t="s">
        <v>89</v>
      </c>
      <c r="C30" s="22" t="s">
        <v>479</v>
      </c>
      <c r="D30" s="22" t="s">
        <v>480</v>
      </c>
      <c r="E30" s="22">
        <v>230</v>
      </c>
      <c r="F30" s="22" t="s">
        <v>54</v>
      </c>
      <c r="G30" s="23" t="s">
        <v>54</v>
      </c>
    </row>
    <row r="31" spans="2:7" x14ac:dyDescent="0.25">
      <c r="B31" s="22" t="s">
        <v>90</v>
      </c>
      <c r="C31" s="22" t="s">
        <v>481</v>
      </c>
      <c r="D31" s="22" t="s">
        <v>458</v>
      </c>
      <c r="E31" s="22">
        <v>235</v>
      </c>
      <c r="F31" s="22" t="s">
        <v>54</v>
      </c>
      <c r="G31" s="23" t="s">
        <v>54</v>
      </c>
    </row>
    <row r="32" spans="2:7" x14ac:dyDescent="0.25">
      <c r="B32" s="22" t="s">
        <v>91</v>
      </c>
      <c r="C32" s="22" t="s">
        <v>482</v>
      </c>
      <c r="D32" s="22" t="s">
        <v>458</v>
      </c>
      <c r="E32" s="22">
        <v>243</v>
      </c>
      <c r="F32" s="22" t="s">
        <v>54</v>
      </c>
      <c r="G32" s="23" t="s">
        <v>54</v>
      </c>
    </row>
    <row r="33" spans="2:7" x14ac:dyDescent="0.25">
      <c r="B33" s="22" t="s">
        <v>92</v>
      </c>
      <c r="C33" s="22" t="s">
        <v>483</v>
      </c>
      <c r="D33" s="22" t="s">
        <v>484</v>
      </c>
      <c r="E33" s="22">
        <v>247</v>
      </c>
      <c r="F33" s="22" t="s">
        <v>763</v>
      </c>
      <c r="G33" s="23" t="s">
        <v>773</v>
      </c>
    </row>
    <row r="34" spans="2:7" x14ac:dyDescent="0.25">
      <c r="B34" s="22" t="s">
        <v>93</v>
      </c>
      <c r="C34" s="22" t="s">
        <v>485</v>
      </c>
      <c r="D34" s="22" t="s">
        <v>434</v>
      </c>
      <c r="E34" s="22">
        <v>249</v>
      </c>
      <c r="F34" s="22" t="s">
        <v>54</v>
      </c>
      <c r="G34" s="23" t="s">
        <v>54</v>
      </c>
    </row>
    <row r="35" spans="2:7" x14ac:dyDescent="0.25">
      <c r="B35" s="22" t="s">
        <v>94</v>
      </c>
      <c r="C35" s="22" t="s">
        <v>486</v>
      </c>
      <c r="D35" s="22" t="s">
        <v>458</v>
      </c>
      <c r="E35" s="22">
        <v>251</v>
      </c>
      <c r="F35" s="22" t="s">
        <v>54</v>
      </c>
      <c r="G35" s="23" t="s">
        <v>54</v>
      </c>
    </row>
    <row r="36" spans="2:7" x14ac:dyDescent="0.25">
      <c r="B36" s="22" t="s">
        <v>95</v>
      </c>
      <c r="C36" s="22" t="s">
        <v>487</v>
      </c>
      <c r="D36" s="22" t="s">
        <v>446</v>
      </c>
      <c r="E36" s="22">
        <v>254</v>
      </c>
      <c r="F36" s="22" t="s">
        <v>764</v>
      </c>
      <c r="G36" s="23" t="s">
        <v>775</v>
      </c>
    </row>
    <row r="37" spans="2:7" x14ac:dyDescent="0.25">
      <c r="B37" s="22" t="s">
        <v>96</v>
      </c>
      <c r="C37" s="22" t="s">
        <v>488</v>
      </c>
      <c r="D37" s="22" t="s">
        <v>489</v>
      </c>
      <c r="E37" s="22">
        <v>255</v>
      </c>
      <c r="F37" s="22" t="s">
        <v>764</v>
      </c>
      <c r="G37" s="23" t="s">
        <v>776</v>
      </c>
    </row>
    <row r="38" spans="2:7" x14ac:dyDescent="0.25">
      <c r="B38" s="22" t="s">
        <v>97</v>
      </c>
      <c r="C38" s="22" t="s">
        <v>490</v>
      </c>
      <c r="D38" s="22" t="s">
        <v>491</v>
      </c>
      <c r="E38" s="22">
        <v>261</v>
      </c>
      <c r="F38" s="22" t="s">
        <v>763</v>
      </c>
      <c r="G38" s="23" t="s">
        <v>773</v>
      </c>
    </row>
    <row r="39" spans="2:7" x14ac:dyDescent="0.25">
      <c r="B39" s="22" t="s">
        <v>492</v>
      </c>
      <c r="C39" s="22" t="s">
        <v>493</v>
      </c>
      <c r="D39" s="22" t="s">
        <v>444</v>
      </c>
      <c r="E39" s="22">
        <v>262</v>
      </c>
      <c r="F39" s="22" t="s">
        <v>763</v>
      </c>
      <c r="G39" s="23" t="s">
        <v>774</v>
      </c>
    </row>
    <row r="40" spans="2:7" x14ac:dyDescent="0.25">
      <c r="B40" s="22" t="s">
        <v>494</v>
      </c>
      <c r="C40" s="22" t="s">
        <v>495</v>
      </c>
      <c r="D40" s="22" t="s">
        <v>496</v>
      </c>
      <c r="E40" s="22">
        <v>271</v>
      </c>
      <c r="F40" s="22" t="s">
        <v>763</v>
      </c>
      <c r="G40" s="23" t="s">
        <v>774</v>
      </c>
    </row>
    <row r="41" spans="2:7" x14ac:dyDescent="0.25">
      <c r="B41" s="22" t="s">
        <v>98</v>
      </c>
      <c r="C41" s="22" t="s">
        <v>497</v>
      </c>
      <c r="D41" s="22" t="s">
        <v>484</v>
      </c>
      <c r="E41" s="22">
        <v>272</v>
      </c>
      <c r="F41" s="22" t="s">
        <v>763</v>
      </c>
      <c r="G41" s="23" t="s">
        <v>773</v>
      </c>
    </row>
    <row r="42" spans="2:7" x14ac:dyDescent="0.25">
      <c r="B42" s="22" t="s">
        <v>498</v>
      </c>
      <c r="C42" s="22" t="s">
        <v>499</v>
      </c>
      <c r="D42" s="22" t="s">
        <v>444</v>
      </c>
      <c r="E42" s="22">
        <v>273</v>
      </c>
      <c r="F42" s="22" t="s">
        <v>763</v>
      </c>
      <c r="G42" s="23" t="s">
        <v>774</v>
      </c>
    </row>
    <row r="43" spans="2:7" x14ac:dyDescent="0.25">
      <c r="B43" s="22" t="s">
        <v>99</v>
      </c>
      <c r="C43" s="22" t="s">
        <v>500</v>
      </c>
      <c r="D43" s="22" t="s">
        <v>501</v>
      </c>
      <c r="E43" s="22">
        <v>276</v>
      </c>
      <c r="F43" s="22" t="s">
        <v>763</v>
      </c>
      <c r="G43" s="23" t="s">
        <v>773</v>
      </c>
    </row>
    <row r="44" spans="2:7" x14ac:dyDescent="0.25">
      <c r="B44" s="22" t="s">
        <v>100</v>
      </c>
      <c r="C44" s="22" t="s">
        <v>502</v>
      </c>
      <c r="D44" s="22" t="s">
        <v>503</v>
      </c>
      <c r="E44" s="22">
        <v>279</v>
      </c>
      <c r="F44" s="22" t="s">
        <v>763</v>
      </c>
      <c r="G44" s="23" t="s">
        <v>773</v>
      </c>
    </row>
    <row r="45" spans="2:7" x14ac:dyDescent="0.25">
      <c r="B45" s="22" t="s">
        <v>504</v>
      </c>
      <c r="C45" s="22" t="s">
        <v>505</v>
      </c>
      <c r="D45" s="22" t="s">
        <v>506</v>
      </c>
      <c r="E45" s="22">
        <v>281</v>
      </c>
      <c r="F45" s="22" t="s">
        <v>763</v>
      </c>
      <c r="G45" s="23" t="s">
        <v>774</v>
      </c>
    </row>
    <row r="46" spans="2:7" x14ac:dyDescent="0.25">
      <c r="B46" s="22" t="s">
        <v>101</v>
      </c>
      <c r="C46" s="22" t="s">
        <v>507</v>
      </c>
      <c r="D46" s="22" t="s">
        <v>434</v>
      </c>
      <c r="E46" s="22">
        <v>283</v>
      </c>
      <c r="F46" s="22" t="s">
        <v>54</v>
      </c>
      <c r="G46" s="23" t="s">
        <v>54</v>
      </c>
    </row>
    <row r="47" spans="2:7" x14ac:dyDescent="0.25">
      <c r="B47" s="22" t="s">
        <v>102</v>
      </c>
      <c r="C47" s="22" t="s">
        <v>508</v>
      </c>
      <c r="D47" s="22" t="s">
        <v>509</v>
      </c>
      <c r="E47" s="22">
        <v>286</v>
      </c>
      <c r="F47" s="22" t="s">
        <v>54</v>
      </c>
      <c r="G47" s="23" t="s">
        <v>54</v>
      </c>
    </row>
    <row r="48" spans="2:7" x14ac:dyDescent="0.25">
      <c r="B48" s="22" t="s">
        <v>103</v>
      </c>
      <c r="C48" s="22" t="s">
        <v>510</v>
      </c>
      <c r="D48" s="22" t="s">
        <v>464</v>
      </c>
      <c r="E48" s="22">
        <v>291</v>
      </c>
      <c r="F48" s="22" t="s">
        <v>763</v>
      </c>
      <c r="G48" s="23" t="s">
        <v>773</v>
      </c>
    </row>
    <row r="49" spans="2:7" x14ac:dyDescent="0.25">
      <c r="B49" s="22" t="s">
        <v>104</v>
      </c>
      <c r="C49" s="22" t="s">
        <v>511</v>
      </c>
      <c r="D49" s="22" t="s">
        <v>503</v>
      </c>
      <c r="E49" s="22">
        <v>295</v>
      </c>
      <c r="F49" s="22" t="s">
        <v>763</v>
      </c>
      <c r="G49" s="23" t="s">
        <v>773</v>
      </c>
    </row>
    <row r="50" spans="2:7" x14ac:dyDescent="0.25">
      <c r="B50" s="22" t="s">
        <v>105</v>
      </c>
      <c r="C50" s="22" t="s">
        <v>512</v>
      </c>
      <c r="D50" s="22" t="s">
        <v>513</v>
      </c>
      <c r="E50" s="22">
        <v>314</v>
      </c>
      <c r="F50" s="22" t="s">
        <v>763</v>
      </c>
      <c r="G50" s="23" t="s">
        <v>777</v>
      </c>
    </row>
    <row r="51" spans="2:7" x14ac:dyDescent="0.25">
      <c r="B51" s="22" t="s">
        <v>106</v>
      </c>
      <c r="C51" s="22" t="s">
        <v>514</v>
      </c>
      <c r="D51" s="22" t="s">
        <v>464</v>
      </c>
      <c r="E51" s="22">
        <v>317</v>
      </c>
      <c r="F51" s="22" t="s">
        <v>763</v>
      </c>
      <c r="G51" s="23" t="s">
        <v>773</v>
      </c>
    </row>
    <row r="52" spans="2:7" x14ac:dyDescent="0.25">
      <c r="B52" s="22" t="s">
        <v>515</v>
      </c>
      <c r="C52" s="22" t="s">
        <v>516</v>
      </c>
      <c r="D52" s="22" t="s">
        <v>506</v>
      </c>
      <c r="E52" s="22">
        <v>318</v>
      </c>
      <c r="F52" s="22" t="s">
        <v>763</v>
      </c>
      <c r="G52" s="23" t="s">
        <v>774</v>
      </c>
    </row>
    <row r="53" spans="2:7" x14ac:dyDescent="0.25">
      <c r="B53" s="22" t="s">
        <v>107</v>
      </c>
      <c r="C53" s="22" t="s">
        <v>517</v>
      </c>
      <c r="D53" s="22" t="s">
        <v>464</v>
      </c>
      <c r="E53" s="22">
        <v>319</v>
      </c>
      <c r="F53" s="22" t="s">
        <v>763</v>
      </c>
      <c r="G53" s="23" t="s">
        <v>773</v>
      </c>
    </row>
    <row r="54" spans="2:7" x14ac:dyDescent="0.25">
      <c r="B54" s="22" t="s">
        <v>518</v>
      </c>
      <c r="C54" s="22" t="s">
        <v>519</v>
      </c>
      <c r="D54" s="22" t="s">
        <v>520</v>
      </c>
      <c r="E54" s="22">
        <v>330</v>
      </c>
      <c r="F54" s="22" t="s">
        <v>765</v>
      </c>
      <c r="G54" s="23" t="s">
        <v>778</v>
      </c>
    </row>
    <row r="55" spans="2:7" x14ac:dyDescent="0.25">
      <c r="B55" s="22" t="s">
        <v>108</v>
      </c>
      <c r="C55" s="22" t="s">
        <v>521</v>
      </c>
      <c r="D55" s="22" t="s">
        <v>458</v>
      </c>
      <c r="E55" s="22">
        <v>332</v>
      </c>
      <c r="F55" s="22" t="s">
        <v>54</v>
      </c>
      <c r="G55" s="23" t="s">
        <v>54</v>
      </c>
    </row>
    <row r="56" spans="2:7" x14ac:dyDescent="0.25">
      <c r="B56" s="22" t="s">
        <v>109</v>
      </c>
      <c r="C56" s="22" t="s">
        <v>522</v>
      </c>
      <c r="D56" s="22" t="s">
        <v>523</v>
      </c>
      <c r="E56" s="22">
        <v>336</v>
      </c>
      <c r="F56" s="22" t="s">
        <v>763</v>
      </c>
      <c r="G56" s="23" t="s">
        <v>777</v>
      </c>
    </row>
    <row r="57" spans="2:7" x14ac:dyDescent="0.25">
      <c r="B57" s="22" t="s">
        <v>110</v>
      </c>
      <c r="C57" s="22" t="s">
        <v>524</v>
      </c>
      <c r="D57" s="22" t="s">
        <v>525</v>
      </c>
      <c r="E57" s="22">
        <v>337</v>
      </c>
      <c r="F57" s="22" t="s">
        <v>764</v>
      </c>
      <c r="G57" s="23" t="s">
        <v>775</v>
      </c>
    </row>
    <row r="58" spans="2:7" x14ac:dyDescent="0.25">
      <c r="B58" s="22" t="s">
        <v>526</v>
      </c>
      <c r="C58" s="22" t="s">
        <v>527</v>
      </c>
      <c r="D58" s="22" t="s">
        <v>520</v>
      </c>
      <c r="E58" s="22">
        <v>338</v>
      </c>
      <c r="F58" s="22" t="s">
        <v>765</v>
      </c>
      <c r="G58" s="23" t="s">
        <v>778</v>
      </c>
    </row>
    <row r="59" spans="2:7" x14ac:dyDescent="0.25">
      <c r="B59" s="22" t="s">
        <v>111</v>
      </c>
      <c r="C59" s="22" t="s">
        <v>528</v>
      </c>
      <c r="D59" s="22" t="s">
        <v>529</v>
      </c>
      <c r="E59" s="22">
        <v>342</v>
      </c>
      <c r="F59" s="22" t="s">
        <v>54</v>
      </c>
      <c r="G59" s="23" t="s">
        <v>226</v>
      </c>
    </row>
    <row r="60" spans="2:7" x14ac:dyDescent="0.25">
      <c r="B60" s="22" t="s">
        <v>112</v>
      </c>
      <c r="C60" s="22" t="s">
        <v>530</v>
      </c>
      <c r="D60" s="22" t="s">
        <v>531</v>
      </c>
      <c r="E60" s="22">
        <v>344</v>
      </c>
      <c r="F60" s="22" t="s">
        <v>54</v>
      </c>
      <c r="G60" s="23" t="s">
        <v>54</v>
      </c>
    </row>
    <row r="61" spans="2:7" x14ac:dyDescent="0.25">
      <c r="B61" s="22" t="s">
        <v>113</v>
      </c>
      <c r="C61" s="22" t="s">
        <v>532</v>
      </c>
      <c r="D61" s="22" t="s">
        <v>464</v>
      </c>
      <c r="E61" s="22">
        <v>345</v>
      </c>
      <c r="F61" s="22" t="s">
        <v>763</v>
      </c>
      <c r="G61" s="23" t="s">
        <v>773</v>
      </c>
    </row>
    <row r="62" spans="2:7" x14ac:dyDescent="0.25">
      <c r="B62" s="22" t="s">
        <v>114</v>
      </c>
      <c r="C62" s="22" t="s">
        <v>533</v>
      </c>
      <c r="D62" s="22" t="s">
        <v>464</v>
      </c>
      <c r="E62" s="22">
        <v>346</v>
      </c>
      <c r="F62" s="22" t="s">
        <v>763</v>
      </c>
      <c r="G62" s="23" t="s">
        <v>773</v>
      </c>
    </row>
    <row r="63" spans="2:7" x14ac:dyDescent="0.25">
      <c r="B63" s="22" t="s">
        <v>115</v>
      </c>
      <c r="C63" s="22" t="s">
        <v>534</v>
      </c>
      <c r="D63" s="22" t="s">
        <v>535</v>
      </c>
      <c r="E63" s="22">
        <v>350</v>
      </c>
      <c r="F63" s="22" t="s">
        <v>54</v>
      </c>
      <c r="G63" s="23" t="s">
        <v>226</v>
      </c>
    </row>
    <row r="64" spans="2:7" x14ac:dyDescent="0.25">
      <c r="B64" s="22" t="s">
        <v>116</v>
      </c>
      <c r="C64" s="22" t="s">
        <v>536</v>
      </c>
      <c r="D64" s="22" t="s">
        <v>535</v>
      </c>
      <c r="E64" s="22">
        <v>351</v>
      </c>
      <c r="F64" s="22" t="s">
        <v>54</v>
      </c>
      <c r="G64" s="23" t="s">
        <v>226</v>
      </c>
    </row>
    <row r="65" spans="2:7" x14ac:dyDescent="0.25">
      <c r="B65" s="22" t="s">
        <v>117</v>
      </c>
      <c r="C65" s="22" t="s">
        <v>537</v>
      </c>
      <c r="D65" s="22" t="s">
        <v>538</v>
      </c>
      <c r="E65" s="22">
        <v>365</v>
      </c>
      <c r="F65" s="22" t="s">
        <v>766</v>
      </c>
      <c r="G65" s="23" t="s">
        <v>779</v>
      </c>
    </row>
    <row r="66" spans="2:7" x14ac:dyDescent="0.25">
      <c r="B66" s="22" t="s">
        <v>118</v>
      </c>
      <c r="C66" s="22" t="s">
        <v>539</v>
      </c>
      <c r="D66" s="22" t="s">
        <v>540</v>
      </c>
      <c r="E66" s="22">
        <v>366</v>
      </c>
      <c r="F66" s="22" t="s">
        <v>54</v>
      </c>
      <c r="G66" s="23" t="s">
        <v>226</v>
      </c>
    </row>
    <row r="67" spans="2:7" x14ac:dyDescent="0.25">
      <c r="B67" s="22" t="s">
        <v>541</v>
      </c>
      <c r="C67" s="22" t="s">
        <v>542</v>
      </c>
      <c r="D67" s="22" t="s">
        <v>543</v>
      </c>
      <c r="E67" s="22">
        <v>368</v>
      </c>
      <c r="F67" s="22" t="s">
        <v>765</v>
      </c>
      <c r="G67" s="23" t="s">
        <v>778</v>
      </c>
    </row>
    <row r="68" spans="2:7" x14ac:dyDescent="0.25">
      <c r="B68" s="22" t="s">
        <v>119</v>
      </c>
      <c r="C68" s="22" t="s">
        <v>544</v>
      </c>
      <c r="D68" s="22" t="s">
        <v>464</v>
      </c>
      <c r="E68" s="22">
        <v>369</v>
      </c>
      <c r="F68" s="22" t="s">
        <v>763</v>
      </c>
      <c r="G68" s="23" t="s">
        <v>773</v>
      </c>
    </row>
    <row r="69" spans="2:7" x14ac:dyDescent="0.25">
      <c r="B69" s="22" t="s">
        <v>120</v>
      </c>
      <c r="C69" s="22" t="s">
        <v>545</v>
      </c>
      <c r="D69" s="22" t="s">
        <v>474</v>
      </c>
      <c r="E69" s="22">
        <v>370</v>
      </c>
      <c r="F69" s="22" t="s">
        <v>54</v>
      </c>
      <c r="G69" s="23" t="s">
        <v>54</v>
      </c>
    </row>
    <row r="70" spans="2:7" x14ac:dyDescent="0.25">
      <c r="B70" s="22" t="s">
        <v>121</v>
      </c>
      <c r="C70" s="22" t="s">
        <v>546</v>
      </c>
      <c r="D70" s="22" t="s">
        <v>547</v>
      </c>
      <c r="E70" s="22">
        <v>388</v>
      </c>
      <c r="F70" s="22" t="s">
        <v>763</v>
      </c>
      <c r="G70" s="23" t="s">
        <v>773</v>
      </c>
    </row>
    <row r="71" spans="2:7" x14ac:dyDescent="0.25">
      <c r="B71" s="22" t="s">
        <v>122</v>
      </c>
      <c r="C71" s="22" t="s">
        <v>548</v>
      </c>
      <c r="D71" s="22" t="s">
        <v>501</v>
      </c>
      <c r="E71" s="22">
        <v>391</v>
      </c>
      <c r="F71" s="22" t="s">
        <v>763</v>
      </c>
      <c r="G71" s="23" t="s">
        <v>773</v>
      </c>
    </row>
    <row r="72" spans="2:7" x14ac:dyDescent="0.25">
      <c r="B72" s="22" t="s">
        <v>123</v>
      </c>
      <c r="C72" s="22" t="s">
        <v>549</v>
      </c>
      <c r="D72" s="22" t="s">
        <v>523</v>
      </c>
      <c r="E72" s="22">
        <v>396</v>
      </c>
      <c r="F72" s="22" t="s">
        <v>763</v>
      </c>
      <c r="G72" s="23" t="s">
        <v>777</v>
      </c>
    </row>
    <row r="73" spans="2:7" x14ac:dyDescent="0.25">
      <c r="B73" s="22" t="s">
        <v>124</v>
      </c>
      <c r="C73" s="22" t="s">
        <v>550</v>
      </c>
      <c r="D73" s="22" t="s">
        <v>434</v>
      </c>
      <c r="E73" s="22">
        <v>411</v>
      </c>
      <c r="F73" s="22" t="s">
        <v>54</v>
      </c>
      <c r="G73" s="23" t="s">
        <v>54</v>
      </c>
    </row>
    <row r="74" spans="2:7" x14ac:dyDescent="0.25">
      <c r="B74" s="22" t="s">
        <v>125</v>
      </c>
      <c r="C74" s="22" t="s">
        <v>551</v>
      </c>
      <c r="D74" s="22" t="s">
        <v>552</v>
      </c>
      <c r="E74" s="22">
        <v>412</v>
      </c>
      <c r="F74" s="22" t="s">
        <v>763</v>
      </c>
      <c r="G74" s="23" t="s">
        <v>777</v>
      </c>
    </row>
    <row r="75" spans="2:7" x14ac:dyDescent="0.25">
      <c r="B75" s="22" t="s">
        <v>126</v>
      </c>
      <c r="C75" s="22" t="s">
        <v>553</v>
      </c>
      <c r="D75" s="22" t="s">
        <v>464</v>
      </c>
      <c r="E75" s="22">
        <v>417</v>
      </c>
      <c r="F75" s="22" t="s">
        <v>763</v>
      </c>
      <c r="G75" s="23" t="s">
        <v>773</v>
      </c>
    </row>
    <row r="76" spans="2:7" x14ac:dyDescent="0.25">
      <c r="B76" s="22" t="s">
        <v>127</v>
      </c>
      <c r="C76" s="22" t="s">
        <v>554</v>
      </c>
      <c r="D76" s="22" t="s">
        <v>555</v>
      </c>
      <c r="E76" s="22">
        <v>424</v>
      </c>
      <c r="F76" s="22" t="s">
        <v>763</v>
      </c>
      <c r="G76" s="23" t="s">
        <v>777</v>
      </c>
    </row>
    <row r="77" spans="2:7" x14ac:dyDescent="0.25">
      <c r="B77" s="22" t="s">
        <v>556</v>
      </c>
      <c r="C77" s="22" t="s">
        <v>557</v>
      </c>
      <c r="D77" s="22" t="s">
        <v>520</v>
      </c>
      <c r="E77" s="22">
        <v>437</v>
      </c>
      <c r="F77" s="22" t="s">
        <v>765</v>
      </c>
      <c r="G77" s="23" t="s">
        <v>778</v>
      </c>
    </row>
    <row r="78" spans="2:7" x14ac:dyDescent="0.25">
      <c r="B78" s="22" t="s">
        <v>558</v>
      </c>
      <c r="C78" s="22" t="s">
        <v>559</v>
      </c>
      <c r="D78" s="22" t="s">
        <v>560</v>
      </c>
      <c r="E78" s="22">
        <v>453</v>
      </c>
      <c r="F78" s="22" t="s">
        <v>763</v>
      </c>
      <c r="G78" s="23" t="s">
        <v>774</v>
      </c>
    </row>
    <row r="79" spans="2:7" x14ac:dyDescent="0.25">
      <c r="B79" s="22" t="s">
        <v>128</v>
      </c>
      <c r="C79" s="22" t="s">
        <v>561</v>
      </c>
      <c r="D79" s="22" t="s">
        <v>562</v>
      </c>
      <c r="E79" s="22">
        <v>468</v>
      </c>
      <c r="F79" s="22" t="s">
        <v>54</v>
      </c>
      <c r="G79" s="23" t="s">
        <v>54</v>
      </c>
    </row>
    <row r="80" spans="2:7" x14ac:dyDescent="0.25">
      <c r="B80" s="22" t="s">
        <v>129</v>
      </c>
      <c r="C80" s="22" t="s">
        <v>563</v>
      </c>
      <c r="D80" s="22" t="s">
        <v>562</v>
      </c>
      <c r="E80" s="22">
        <v>473</v>
      </c>
      <c r="F80" s="22" t="s">
        <v>54</v>
      </c>
      <c r="G80" s="23" t="s">
        <v>54</v>
      </c>
    </row>
    <row r="81" spans="2:7" x14ac:dyDescent="0.25">
      <c r="B81" s="22" t="s">
        <v>130</v>
      </c>
      <c r="C81" s="22" t="s">
        <v>564</v>
      </c>
      <c r="D81" s="22" t="s">
        <v>434</v>
      </c>
      <c r="E81" s="22">
        <v>477</v>
      </c>
      <c r="F81" s="22" t="s">
        <v>54</v>
      </c>
      <c r="G81" s="23" t="s">
        <v>54</v>
      </c>
    </row>
    <row r="82" spans="2:7" x14ac:dyDescent="0.25">
      <c r="B82" s="22" t="s">
        <v>131</v>
      </c>
      <c r="C82" s="22" t="s">
        <v>565</v>
      </c>
      <c r="D82" s="22" t="s">
        <v>529</v>
      </c>
      <c r="E82" s="22">
        <v>485</v>
      </c>
      <c r="F82" s="22" t="s">
        <v>54</v>
      </c>
      <c r="G82" s="23" t="s">
        <v>226</v>
      </c>
    </row>
    <row r="83" spans="2:7" x14ac:dyDescent="0.25">
      <c r="B83" s="22" t="s">
        <v>132</v>
      </c>
      <c r="C83" s="22" t="s">
        <v>566</v>
      </c>
      <c r="D83" s="22" t="s">
        <v>458</v>
      </c>
      <c r="E83" s="22">
        <v>486</v>
      </c>
      <c r="F83" s="22" t="s">
        <v>54</v>
      </c>
      <c r="G83" s="23" t="s">
        <v>54</v>
      </c>
    </row>
    <row r="84" spans="2:7" x14ac:dyDescent="0.25">
      <c r="B84" s="22" t="s">
        <v>133</v>
      </c>
      <c r="C84" s="22" t="s">
        <v>567</v>
      </c>
      <c r="D84" s="22" t="s">
        <v>568</v>
      </c>
      <c r="E84" s="22">
        <v>503</v>
      </c>
      <c r="F84" s="22" t="s">
        <v>764</v>
      </c>
      <c r="G84" s="23" t="s">
        <v>776</v>
      </c>
    </row>
    <row r="85" spans="2:7" x14ac:dyDescent="0.25">
      <c r="B85" s="22" t="s">
        <v>134</v>
      </c>
      <c r="C85" s="22" t="s">
        <v>569</v>
      </c>
      <c r="D85" s="22" t="s">
        <v>489</v>
      </c>
      <c r="E85" s="22">
        <v>504</v>
      </c>
      <c r="F85" s="22" t="s">
        <v>764</v>
      </c>
      <c r="G85" s="23" t="s">
        <v>776</v>
      </c>
    </row>
    <row r="86" spans="2:7" x14ac:dyDescent="0.25">
      <c r="B86" s="22" t="s">
        <v>135</v>
      </c>
      <c r="C86" s="22" t="s">
        <v>570</v>
      </c>
      <c r="D86" s="22" t="s">
        <v>571</v>
      </c>
      <c r="E86" s="22">
        <v>508</v>
      </c>
      <c r="F86" s="22" t="s">
        <v>54</v>
      </c>
      <c r="G86" s="23" t="s">
        <v>54</v>
      </c>
    </row>
    <row r="87" spans="2:7" x14ac:dyDescent="0.25">
      <c r="B87" s="22" t="s">
        <v>136</v>
      </c>
      <c r="C87" s="22" t="s">
        <v>572</v>
      </c>
      <c r="D87" s="22" t="s">
        <v>571</v>
      </c>
      <c r="E87" s="22">
        <v>512</v>
      </c>
      <c r="F87" s="22" t="s">
        <v>54</v>
      </c>
      <c r="G87" s="23" t="s">
        <v>54</v>
      </c>
    </row>
    <row r="88" spans="2:7" x14ac:dyDescent="0.25">
      <c r="B88" s="22" t="s">
        <v>137</v>
      </c>
      <c r="C88" s="22" t="s">
        <v>573</v>
      </c>
      <c r="D88" s="22" t="s">
        <v>571</v>
      </c>
      <c r="E88" s="22">
        <v>517</v>
      </c>
      <c r="F88" s="22" t="s">
        <v>54</v>
      </c>
      <c r="G88" s="23" t="s">
        <v>54</v>
      </c>
    </row>
    <row r="89" spans="2:7" x14ac:dyDescent="0.25">
      <c r="B89" s="22" t="s">
        <v>138</v>
      </c>
      <c r="C89" s="22" t="s">
        <v>574</v>
      </c>
      <c r="D89" s="22" t="s">
        <v>535</v>
      </c>
      <c r="E89" s="22">
        <v>530</v>
      </c>
      <c r="F89" s="22" t="s">
        <v>54</v>
      </c>
      <c r="G89" s="23" t="s">
        <v>226</v>
      </c>
    </row>
    <row r="90" spans="2:7" x14ac:dyDescent="0.25">
      <c r="B90" s="22" t="s">
        <v>139</v>
      </c>
      <c r="C90" s="22" t="s">
        <v>575</v>
      </c>
      <c r="D90" s="22" t="s">
        <v>576</v>
      </c>
      <c r="E90" s="22">
        <v>531</v>
      </c>
      <c r="F90" s="22" t="s">
        <v>54</v>
      </c>
      <c r="G90" s="23" t="s">
        <v>54</v>
      </c>
    </row>
    <row r="91" spans="2:7" x14ac:dyDescent="0.25">
      <c r="B91" s="22" t="s">
        <v>140</v>
      </c>
      <c r="C91" s="22" t="s">
        <v>577</v>
      </c>
      <c r="D91" s="22" t="s">
        <v>578</v>
      </c>
      <c r="E91" s="22">
        <v>558</v>
      </c>
      <c r="F91" s="22" t="s">
        <v>767</v>
      </c>
      <c r="G91" s="23" t="s">
        <v>767</v>
      </c>
    </row>
    <row r="92" spans="2:7" x14ac:dyDescent="0.25">
      <c r="B92" s="22" t="s">
        <v>141</v>
      </c>
      <c r="C92" s="22" t="s">
        <v>579</v>
      </c>
      <c r="D92" s="22" t="s">
        <v>513</v>
      </c>
      <c r="E92" s="22">
        <v>562</v>
      </c>
      <c r="F92" s="22" t="s">
        <v>763</v>
      </c>
      <c r="G92" s="23" t="s">
        <v>777</v>
      </c>
    </row>
    <row r="93" spans="2:7" x14ac:dyDescent="0.25">
      <c r="B93" s="22" t="s">
        <v>142</v>
      </c>
      <c r="C93" s="22" t="s">
        <v>580</v>
      </c>
      <c r="D93" s="22" t="s">
        <v>464</v>
      </c>
      <c r="E93" s="22">
        <v>571</v>
      </c>
      <c r="F93" s="22" t="s">
        <v>763</v>
      </c>
      <c r="G93" s="23" t="s">
        <v>773</v>
      </c>
    </row>
    <row r="94" spans="2:7" x14ac:dyDescent="0.25">
      <c r="B94" s="22" t="s">
        <v>143</v>
      </c>
      <c r="C94" s="22" t="s">
        <v>581</v>
      </c>
      <c r="D94" s="22" t="s">
        <v>464</v>
      </c>
      <c r="E94" s="22">
        <v>577</v>
      </c>
      <c r="F94" s="22" t="s">
        <v>763</v>
      </c>
      <c r="G94" s="23" t="s">
        <v>773</v>
      </c>
    </row>
    <row r="95" spans="2:7" x14ac:dyDescent="0.25">
      <c r="B95" s="22" t="s">
        <v>144</v>
      </c>
      <c r="C95" s="22" t="s">
        <v>582</v>
      </c>
      <c r="D95" s="22" t="s">
        <v>571</v>
      </c>
      <c r="E95" s="22">
        <v>590</v>
      </c>
      <c r="F95" s="22" t="s">
        <v>54</v>
      </c>
      <c r="G95" s="23" t="s">
        <v>54</v>
      </c>
    </row>
    <row r="96" spans="2:7" x14ac:dyDescent="0.25">
      <c r="B96" s="22" t="s">
        <v>341</v>
      </c>
      <c r="C96" s="22" t="s">
        <v>583</v>
      </c>
      <c r="D96" s="22" t="s">
        <v>432</v>
      </c>
      <c r="E96" s="22">
        <v>600</v>
      </c>
      <c r="F96" s="22" t="s">
        <v>762</v>
      </c>
      <c r="G96" s="23" t="s">
        <v>216</v>
      </c>
    </row>
    <row r="97" spans="2:7" x14ac:dyDescent="0.25">
      <c r="B97" s="22" t="s">
        <v>145</v>
      </c>
      <c r="C97" s="22" t="s">
        <v>584</v>
      </c>
      <c r="D97" s="22" t="s">
        <v>571</v>
      </c>
      <c r="E97" s="22">
        <v>611</v>
      </c>
      <c r="F97" s="22" t="s">
        <v>54</v>
      </c>
      <c r="G97" s="23" t="s">
        <v>54</v>
      </c>
    </row>
    <row r="98" spans="2:7" x14ac:dyDescent="0.25">
      <c r="B98" s="22" t="s">
        <v>585</v>
      </c>
      <c r="C98" s="22" t="s">
        <v>586</v>
      </c>
      <c r="D98" s="22" t="s">
        <v>587</v>
      </c>
      <c r="E98" s="22">
        <v>644</v>
      </c>
      <c r="F98" s="22" t="s">
        <v>763</v>
      </c>
      <c r="G98" s="23" t="s">
        <v>774</v>
      </c>
    </row>
    <row r="99" spans="2:7" x14ac:dyDescent="0.25">
      <c r="B99" s="22" t="s">
        <v>588</v>
      </c>
      <c r="C99" s="22" t="s">
        <v>589</v>
      </c>
      <c r="D99" s="22" t="s">
        <v>506</v>
      </c>
      <c r="E99" s="22">
        <v>645</v>
      </c>
      <c r="F99" s="22" t="s">
        <v>763</v>
      </c>
      <c r="G99" s="23" t="s">
        <v>774</v>
      </c>
    </row>
    <row r="100" spans="2:7" x14ac:dyDescent="0.25">
      <c r="B100" s="22" t="s">
        <v>146</v>
      </c>
      <c r="C100" s="22" t="s">
        <v>590</v>
      </c>
      <c r="D100" s="22" t="s">
        <v>591</v>
      </c>
      <c r="E100" s="22">
        <v>665</v>
      </c>
      <c r="F100" s="22" t="s">
        <v>763</v>
      </c>
      <c r="G100" s="23" t="s">
        <v>773</v>
      </c>
    </row>
    <row r="101" spans="2:7" x14ac:dyDescent="0.25">
      <c r="B101" s="22" t="s">
        <v>147</v>
      </c>
      <c r="C101" s="22" t="s">
        <v>592</v>
      </c>
      <c r="D101" s="22" t="s">
        <v>434</v>
      </c>
      <c r="E101" s="22">
        <v>668</v>
      </c>
      <c r="F101" s="22" t="s">
        <v>54</v>
      </c>
      <c r="G101" s="23" t="s">
        <v>54</v>
      </c>
    </row>
    <row r="102" spans="2:7" x14ac:dyDescent="0.25">
      <c r="B102" s="22" t="s">
        <v>342</v>
      </c>
      <c r="C102" s="22" t="s">
        <v>593</v>
      </c>
      <c r="D102" s="22" t="s">
        <v>594</v>
      </c>
      <c r="E102" s="22">
        <v>672</v>
      </c>
      <c r="F102" s="22" t="s">
        <v>762</v>
      </c>
      <c r="G102" s="23" t="s">
        <v>216</v>
      </c>
    </row>
    <row r="103" spans="2:7" x14ac:dyDescent="0.25">
      <c r="B103" s="22" t="s">
        <v>595</v>
      </c>
      <c r="C103" s="22" t="s">
        <v>596</v>
      </c>
      <c r="D103" s="22" t="s">
        <v>597</v>
      </c>
      <c r="E103" s="22">
        <v>674</v>
      </c>
      <c r="F103" s="22" t="s">
        <v>762</v>
      </c>
      <c r="G103" s="23" t="s">
        <v>780</v>
      </c>
    </row>
    <row r="104" spans="2:7" x14ac:dyDescent="0.25">
      <c r="B104" s="22" t="s">
        <v>148</v>
      </c>
      <c r="C104" s="22" t="s">
        <v>598</v>
      </c>
      <c r="D104" s="22" t="s">
        <v>501</v>
      </c>
      <c r="E104" s="22">
        <v>678</v>
      </c>
      <c r="F104" s="22" t="s">
        <v>763</v>
      </c>
      <c r="G104" s="23" t="s">
        <v>773</v>
      </c>
    </row>
    <row r="105" spans="2:7" x14ac:dyDescent="0.25">
      <c r="B105" s="22" t="s">
        <v>149</v>
      </c>
      <c r="C105" s="22" t="s">
        <v>599</v>
      </c>
      <c r="D105" s="22" t="s">
        <v>464</v>
      </c>
      <c r="E105" s="22">
        <v>679</v>
      </c>
      <c r="F105" s="22" t="s">
        <v>763</v>
      </c>
      <c r="G105" s="23" t="s">
        <v>773</v>
      </c>
    </row>
    <row r="106" spans="2:7" x14ac:dyDescent="0.25">
      <c r="B106" s="22" t="s">
        <v>150</v>
      </c>
      <c r="C106" s="22" t="s">
        <v>600</v>
      </c>
      <c r="D106" s="22" t="s">
        <v>489</v>
      </c>
      <c r="E106" s="22">
        <v>701</v>
      </c>
      <c r="F106" s="22" t="s">
        <v>764</v>
      </c>
      <c r="G106" s="23" t="s">
        <v>776</v>
      </c>
    </row>
    <row r="107" spans="2:7" x14ac:dyDescent="0.25">
      <c r="B107" s="22" t="s">
        <v>151</v>
      </c>
      <c r="C107" s="22" t="s">
        <v>601</v>
      </c>
      <c r="D107" s="22" t="s">
        <v>489</v>
      </c>
      <c r="E107" s="22">
        <v>702</v>
      </c>
      <c r="F107" s="22" t="s">
        <v>764</v>
      </c>
      <c r="G107" s="23" t="s">
        <v>776</v>
      </c>
    </row>
    <row r="108" spans="2:7" x14ac:dyDescent="0.25">
      <c r="B108" s="22" t="s">
        <v>602</v>
      </c>
      <c r="C108" s="22" t="s">
        <v>603</v>
      </c>
      <c r="D108" s="22" t="s">
        <v>604</v>
      </c>
      <c r="E108" s="22">
        <v>706</v>
      </c>
      <c r="F108" s="22" t="s">
        <v>763</v>
      </c>
      <c r="G108" s="23" t="s">
        <v>774</v>
      </c>
    </row>
    <row r="109" spans="2:7" x14ac:dyDescent="0.25">
      <c r="B109" s="22" t="s">
        <v>152</v>
      </c>
      <c r="C109" s="22" t="s">
        <v>605</v>
      </c>
      <c r="D109" s="22" t="s">
        <v>529</v>
      </c>
      <c r="E109" s="22">
        <v>712</v>
      </c>
      <c r="F109" s="22" t="s">
        <v>54</v>
      </c>
      <c r="G109" s="23" t="s">
        <v>226</v>
      </c>
    </row>
    <row r="110" spans="2:7" x14ac:dyDescent="0.25">
      <c r="B110" s="22" t="s">
        <v>606</v>
      </c>
      <c r="C110" s="22" t="s">
        <v>607</v>
      </c>
      <c r="D110" s="22" t="s">
        <v>444</v>
      </c>
      <c r="E110" s="22">
        <v>715</v>
      </c>
      <c r="F110" s="22" t="s">
        <v>763</v>
      </c>
      <c r="G110" s="23" t="s">
        <v>774</v>
      </c>
    </row>
    <row r="111" spans="2:7" x14ac:dyDescent="0.25">
      <c r="B111" s="22" t="s">
        <v>608</v>
      </c>
      <c r="C111" s="22" t="s">
        <v>609</v>
      </c>
      <c r="D111" s="22" t="s">
        <v>496</v>
      </c>
      <c r="E111" s="22">
        <v>716</v>
      </c>
      <c r="F111" s="22" t="s">
        <v>763</v>
      </c>
      <c r="G111" s="23" t="s">
        <v>774</v>
      </c>
    </row>
    <row r="112" spans="2:7" x14ac:dyDescent="0.25">
      <c r="B112" s="22" t="s">
        <v>610</v>
      </c>
      <c r="C112" s="22" t="s">
        <v>611</v>
      </c>
      <c r="D112" s="22" t="s">
        <v>506</v>
      </c>
      <c r="E112" s="22">
        <v>722</v>
      </c>
      <c r="F112" s="22" t="s">
        <v>763</v>
      </c>
      <c r="G112" s="23" t="s">
        <v>774</v>
      </c>
    </row>
    <row r="113" spans="2:7" x14ac:dyDescent="0.25">
      <c r="B113" s="22" t="s">
        <v>153</v>
      </c>
      <c r="C113" s="22" t="s">
        <v>612</v>
      </c>
      <c r="D113" s="22" t="s">
        <v>501</v>
      </c>
      <c r="E113" s="22">
        <v>739</v>
      </c>
      <c r="F113" s="22" t="s">
        <v>763</v>
      </c>
      <c r="G113" s="23" t="s">
        <v>773</v>
      </c>
    </row>
    <row r="114" spans="2:7" x14ac:dyDescent="0.25">
      <c r="B114" s="22" t="s">
        <v>154</v>
      </c>
      <c r="C114" s="22" t="s">
        <v>613</v>
      </c>
      <c r="D114" s="22" t="s">
        <v>571</v>
      </c>
      <c r="E114" s="22">
        <v>747</v>
      </c>
      <c r="F114" s="22" t="s">
        <v>54</v>
      </c>
      <c r="G114" s="23" t="s">
        <v>54</v>
      </c>
    </row>
    <row r="115" spans="2:7" x14ac:dyDescent="0.25">
      <c r="B115" s="22" t="s">
        <v>343</v>
      </c>
      <c r="C115" s="22" t="s">
        <v>614</v>
      </c>
      <c r="D115" s="22" t="s">
        <v>432</v>
      </c>
      <c r="E115" s="22">
        <v>750</v>
      </c>
      <c r="F115" s="22" t="s">
        <v>762</v>
      </c>
      <c r="G115" s="23" t="s">
        <v>216</v>
      </c>
    </row>
    <row r="116" spans="2:7" x14ac:dyDescent="0.25">
      <c r="B116" s="22" t="s">
        <v>155</v>
      </c>
      <c r="C116" s="22" t="s">
        <v>615</v>
      </c>
      <c r="D116" s="22" t="s">
        <v>616</v>
      </c>
      <c r="E116" s="22">
        <v>752</v>
      </c>
      <c r="F116" s="22" t="s">
        <v>54</v>
      </c>
      <c r="G116" s="23" t="s">
        <v>54</v>
      </c>
    </row>
    <row r="117" spans="2:7" x14ac:dyDescent="0.25">
      <c r="B117" s="22" t="s">
        <v>156</v>
      </c>
      <c r="C117" s="22" t="s">
        <v>617</v>
      </c>
      <c r="D117" s="22" t="s">
        <v>618</v>
      </c>
      <c r="E117" s="22">
        <v>754</v>
      </c>
      <c r="F117" s="22" t="s">
        <v>768</v>
      </c>
      <c r="G117" s="23" t="s">
        <v>768</v>
      </c>
    </row>
    <row r="118" spans="2:7" x14ac:dyDescent="0.25">
      <c r="B118" s="22" t="s">
        <v>157</v>
      </c>
      <c r="C118" s="22" t="s">
        <v>619</v>
      </c>
      <c r="D118" s="22" t="s">
        <v>620</v>
      </c>
      <c r="E118" s="22">
        <v>757</v>
      </c>
      <c r="F118" s="22" t="s">
        <v>763</v>
      </c>
      <c r="G118" s="23" t="s">
        <v>773</v>
      </c>
    </row>
    <row r="119" spans="2:7" x14ac:dyDescent="0.25">
      <c r="B119" s="22" t="s">
        <v>158</v>
      </c>
      <c r="C119" s="22" t="s">
        <v>621</v>
      </c>
      <c r="D119" s="22" t="s">
        <v>622</v>
      </c>
      <c r="E119" s="22">
        <v>759</v>
      </c>
      <c r="F119" s="22" t="s">
        <v>763</v>
      </c>
      <c r="G119" s="23" t="s">
        <v>773</v>
      </c>
    </row>
    <row r="120" spans="2:7" x14ac:dyDescent="0.25">
      <c r="B120" s="22" t="s">
        <v>159</v>
      </c>
      <c r="C120" s="22" t="s">
        <v>623</v>
      </c>
      <c r="D120" s="22" t="s">
        <v>624</v>
      </c>
      <c r="E120" s="22">
        <v>760</v>
      </c>
      <c r="F120" s="22" t="s">
        <v>54</v>
      </c>
      <c r="G120" s="23" t="s">
        <v>54</v>
      </c>
    </row>
    <row r="121" spans="2:7" x14ac:dyDescent="0.25">
      <c r="B121" s="22" t="s">
        <v>160</v>
      </c>
      <c r="C121" s="22" t="s">
        <v>625</v>
      </c>
      <c r="D121" s="22" t="s">
        <v>626</v>
      </c>
      <c r="E121" s="22">
        <v>771</v>
      </c>
      <c r="F121" s="22" t="s">
        <v>54</v>
      </c>
      <c r="G121" s="23" t="s">
        <v>54</v>
      </c>
    </row>
    <row r="122" spans="2:7" x14ac:dyDescent="0.25">
      <c r="B122" s="22" t="s">
        <v>627</v>
      </c>
      <c r="C122" s="22" t="s">
        <v>628</v>
      </c>
      <c r="D122" s="22" t="s">
        <v>520</v>
      </c>
      <c r="E122" s="22">
        <v>774</v>
      </c>
      <c r="F122" s="22" t="s">
        <v>765</v>
      </c>
      <c r="G122" s="23" t="s">
        <v>778</v>
      </c>
    </row>
    <row r="123" spans="2:7" x14ac:dyDescent="0.25">
      <c r="B123" s="22" t="s">
        <v>629</v>
      </c>
      <c r="C123" s="22" t="s">
        <v>630</v>
      </c>
      <c r="D123" s="22" t="s">
        <v>631</v>
      </c>
      <c r="E123" s="22">
        <v>779</v>
      </c>
      <c r="F123" s="22" t="s">
        <v>762</v>
      </c>
      <c r="G123" s="23" t="s">
        <v>781</v>
      </c>
    </row>
    <row r="124" spans="2:7" x14ac:dyDescent="0.25">
      <c r="B124" s="22" t="s">
        <v>344</v>
      </c>
      <c r="C124" s="22" t="s">
        <v>632</v>
      </c>
      <c r="D124" s="22" t="s">
        <v>432</v>
      </c>
      <c r="E124" s="22">
        <v>798</v>
      </c>
      <c r="F124" s="22" t="s">
        <v>762</v>
      </c>
      <c r="G124" s="23" t="s">
        <v>216</v>
      </c>
    </row>
    <row r="125" spans="2:7" x14ac:dyDescent="0.25">
      <c r="B125" s="22" t="s">
        <v>633</v>
      </c>
      <c r="C125" s="22" t="s">
        <v>634</v>
      </c>
      <c r="D125" s="22" t="s">
        <v>635</v>
      </c>
      <c r="E125" s="22">
        <v>801</v>
      </c>
      <c r="F125" s="22" t="s">
        <v>769</v>
      </c>
      <c r="G125" s="23" t="s">
        <v>782</v>
      </c>
    </row>
    <row r="126" spans="2:7" x14ac:dyDescent="0.25">
      <c r="B126" s="22" t="s">
        <v>636</v>
      </c>
      <c r="C126" s="22" t="s">
        <v>637</v>
      </c>
      <c r="D126" s="22" t="s">
        <v>520</v>
      </c>
      <c r="E126" s="22">
        <v>841</v>
      </c>
      <c r="F126" s="22" t="s">
        <v>765</v>
      </c>
      <c r="G126" s="23" t="s">
        <v>778</v>
      </c>
    </row>
    <row r="127" spans="2:7" x14ac:dyDescent="0.25">
      <c r="B127" s="22" t="s">
        <v>161</v>
      </c>
      <c r="C127" s="22" t="s">
        <v>638</v>
      </c>
      <c r="D127" s="22" t="s">
        <v>639</v>
      </c>
      <c r="E127" s="22">
        <v>847</v>
      </c>
      <c r="F127" s="22" t="s">
        <v>766</v>
      </c>
      <c r="G127" s="23" t="s">
        <v>62</v>
      </c>
    </row>
    <row r="128" spans="2:7" x14ac:dyDescent="0.25">
      <c r="B128" s="22" t="s">
        <v>640</v>
      </c>
      <c r="C128" s="22" t="s">
        <v>641</v>
      </c>
      <c r="D128" s="22" t="s">
        <v>642</v>
      </c>
      <c r="E128" s="22">
        <v>853</v>
      </c>
      <c r="F128" s="22" t="s">
        <v>214</v>
      </c>
      <c r="G128" s="23" t="s">
        <v>214</v>
      </c>
    </row>
    <row r="129" spans="2:7" x14ac:dyDescent="0.25">
      <c r="B129" s="22" t="s">
        <v>162</v>
      </c>
      <c r="C129" s="22" t="s">
        <v>643</v>
      </c>
      <c r="D129" s="22" t="s">
        <v>644</v>
      </c>
      <c r="E129" s="22">
        <v>854</v>
      </c>
      <c r="F129" s="22" t="s">
        <v>766</v>
      </c>
      <c r="G129" s="23" t="s">
        <v>782</v>
      </c>
    </row>
    <row r="130" spans="2:7" x14ac:dyDescent="0.25">
      <c r="B130" s="22" t="s">
        <v>163</v>
      </c>
      <c r="C130" s="22" t="s">
        <v>645</v>
      </c>
      <c r="D130" s="22" t="s">
        <v>644</v>
      </c>
      <c r="E130" s="22">
        <v>855</v>
      </c>
      <c r="F130" s="22" t="s">
        <v>766</v>
      </c>
      <c r="G130" s="23" t="s">
        <v>782</v>
      </c>
    </row>
    <row r="131" spans="2:7" x14ac:dyDescent="0.25">
      <c r="B131" s="22" t="s">
        <v>164</v>
      </c>
      <c r="C131" s="22" t="s">
        <v>646</v>
      </c>
      <c r="D131" s="22" t="s">
        <v>647</v>
      </c>
      <c r="E131" s="22">
        <v>856</v>
      </c>
      <c r="F131" s="22" t="s">
        <v>766</v>
      </c>
      <c r="G131" s="23" t="s">
        <v>783</v>
      </c>
    </row>
    <row r="132" spans="2:7" x14ac:dyDescent="0.25">
      <c r="B132" s="22" t="s">
        <v>165</v>
      </c>
      <c r="C132" s="22" t="s">
        <v>648</v>
      </c>
      <c r="D132" s="22" t="s">
        <v>649</v>
      </c>
      <c r="E132" s="22">
        <v>857</v>
      </c>
      <c r="F132" s="22" t="s">
        <v>767</v>
      </c>
      <c r="G132" s="23" t="s">
        <v>784</v>
      </c>
    </row>
    <row r="133" spans="2:7" x14ac:dyDescent="0.25">
      <c r="B133" s="22" t="s">
        <v>166</v>
      </c>
      <c r="C133" s="22" t="s">
        <v>650</v>
      </c>
      <c r="D133" s="22" t="s">
        <v>644</v>
      </c>
      <c r="E133" s="22">
        <v>858</v>
      </c>
      <c r="F133" s="22" t="s">
        <v>766</v>
      </c>
      <c r="G133" s="23" t="s">
        <v>782</v>
      </c>
    </row>
    <row r="134" spans="2:7" x14ac:dyDescent="0.25">
      <c r="B134" s="22" t="s">
        <v>167</v>
      </c>
      <c r="C134" s="22" t="s">
        <v>651</v>
      </c>
      <c r="D134" s="22" t="s">
        <v>644</v>
      </c>
      <c r="E134" s="22">
        <v>861</v>
      </c>
      <c r="F134" s="22" t="s">
        <v>766</v>
      </c>
      <c r="G134" s="23" t="s">
        <v>785</v>
      </c>
    </row>
    <row r="135" spans="2:7" x14ac:dyDescent="0.25">
      <c r="B135" s="22" t="s">
        <v>652</v>
      </c>
      <c r="C135" s="22" t="s">
        <v>653</v>
      </c>
      <c r="D135" s="22" t="s">
        <v>654</v>
      </c>
      <c r="E135" s="22">
        <v>862</v>
      </c>
      <c r="F135" s="22" t="s">
        <v>762</v>
      </c>
      <c r="G135" s="23" t="s">
        <v>772</v>
      </c>
    </row>
    <row r="136" spans="2:7" x14ac:dyDescent="0.25">
      <c r="B136" s="22" t="s">
        <v>168</v>
      </c>
      <c r="C136" s="22" t="s">
        <v>655</v>
      </c>
      <c r="D136" s="22" t="s">
        <v>644</v>
      </c>
      <c r="E136" s="22">
        <v>863</v>
      </c>
      <c r="F136" s="22" t="s">
        <v>766</v>
      </c>
      <c r="G136" s="23" t="s">
        <v>785</v>
      </c>
    </row>
    <row r="137" spans="2:7" x14ac:dyDescent="0.25">
      <c r="B137" s="22" t="s">
        <v>169</v>
      </c>
      <c r="C137" s="22" t="s">
        <v>656</v>
      </c>
      <c r="D137" s="22" t="s">
        <v>644</v>
      </c>
      <c r="E137" s="22">
        <v>864</v>
      </c>
      <c r="F137" s="22" t="s">
        <v>54</v>
      </c>
      <c r="G137" s="23" t="s">
        <v>54</v>
      </c>
    </row>
    <row r="138" spans="2:7" x14ac:dyDescent="0.25">
      <c r="B138" s="22" t="s">
        <v>170</v>
      </c>
      <c r="C138" s="22" t="s">
        <v>657</v>
      </c>
      <c r="D138" s="22" t="s">
        <v>658</v>
      </c>
      <c r="E138" s="22">
        <v>865</v>
      </c>
      <c r="F138" s="22" t="s">
        <v>764</v>
      </c>
      <c r="G138" s="23" t="s">
        <v>776</v>
      </c>
    </row>
    <row r="139" spans="2:7" x14ac:dyDescent="0.25">
      <c r="B139" s="22" t="s">
        <v>171</v>
      </c>
      <c r="C139" s="22" t="s">
        <v>659</v>
      </c>
      <c r="D139" s="22" t="s">
        <v>660</v>
      </c>
      <c r="E139" s="22">
        <v>875</v>
      </c>
      <c r="F139" s="22" t="s">
        <v>54</v>
      </c>
      <c r="G139" s="23" t="s">
        <v>54</v>
      </c>
    </row>
    <row r="140" spans="2:7" x14ac:dyDescent="0.25">
      <c r="B140" s="22" t="s">
        <v>172</v>
      </c>
      <c r="C140" s="22" t="s">
        <v>661</v>
      </c>
      <c r="D140" s="22" t="s">
        <v>662</v>
      </c>
      <c r="E140" s="22">
        <v>879</v>
      </c>
      <c r="F140" s="22" t="s">
        <v>768</v>
      </c>
      <c r="G140" s="23" t="s">
        <v>768</v>
      </c>
    </row>
    <row r="141" spans="2:7" x14ac:dyDescent="0.25">
      <c r="B141" s="22" t="s">
        <v>173</v>
      </c>
      <c r="C141" s="22" t="s">
        <v>663</v>
      </c>
      <c r="D141" s="22" t="s">
        <v>571</v>
      </c>
      <c r="E141" s="22">
        <v>882</v>
      </c>
      <c r="F141" s="22" t="s">
        <v>54</v>
      </c>
      <c r="G141" s="23" t="s">
        <v>54</v>
      </c>
    </row>
    <row r="142" spans="2:7" x14ac:dyDescent="0.25">
      <c r="B142" s="22" t="s">
        <v>174</v>
      </c>
      <c r="C142" s="22" t="s">
        <v>664</v>
      </c>
      <c r="D142" s="22" t="s">
        <v>665</v>
      </c>
      <c r="E142" s="22">
        <v>884</v>
      </c>
      <c r="F142" s="22" t="s">
        <v>762</v>
      </c>
      <c r="G142" s="23" t="s">
        <v>216</v>
      </c>
    </row>
    <row r="143" spans="2:7" x14ac:dyDescent="0.25">
      <c r="B143" s="22" t="s">
        <v>175</v>
      </c>
      <c r="C143" s="22" t="s">
        <v>666</v>
      </c>
      <c r="D143" s="22" t="s">
        <v>576</v>
      </c>
      <c r="E143" s="22">
        <v>893</v>
      </c>
      <c r="F143" s="22" t="s">
        <v>54</v>
      </c>
      <c r="G143" s="23" t="s">
        <v>54</v>
      </c>
    </row>
    <row r="144" spans="2:7" x14ac:dyDescent="0.25">
      <c r="B144" s="22" t="s">
        <v>667</v>
      </c>
      <c r="C144" s="22" t="s">
        <v>668</v>
      </c>
      <c r="D144" s="22" t="s">
        <v>669</v>
      </c>
      <c r="E144" s="22">
        <v>896</v>
      </c>
      <c r="F144" s="22" t="s">
        <v>214</v>
      </c>
      <c r="G144" s="23" t="s">
        <v>214</v>
      </c>
    </row>
    <row r="145" spans="2:7" x14ac:dyDescent="0.25">
      <c r="B145" s="22" t="s">
        <v>176</v>
      </c>
      <c r="C145" s="22" t="s">
        <v>670</v>
      </c>
      <c r="D145" s="22" t="s">
        <v>671</v>
      </c>
      <c r="E145" s="22">
        <v>904</v>
      </c>
      <c r="F145" s="22" t="s">
        <v>768</v>
      </c>
      <c r="G145" s="23" t="s">
        <v>768</v>
      </c>
    </row>
    <row r="146" spans="2:7" x14ac:dyDescent="0.25">
      <c r="B146" s="22" t="s">
        <v>177</v>
      </c>
      <c r="C146" s="22" t="s">
        <v>672</v>
      </c>
      <c r="D146" s="22" t="s">
        <v>673</v>
      </c>
      <c r="E146" s="22">
        <v>905</v>
      </c>
      <c r="F146" s="22" t="s">
        <v>61</v>
      </c>
      <c r="G146" s="23" t="s">
        <v>61</v>
      </c>
    </row>
    <row r="147" spans="2:7" x14ac:dyDescent="0.25">
      <c r="B147" s="22" t="s">
        <v>178</v>
      </c>
      <c r="C147" s="22" t="s">
        <v>674</v>
      </c>
      <c r="D147" s="22" t="s">
        <v>675</v>
      </c>
      <c r="E147" s="22">
        <v>915</v>
      </c>
      <c r="F147" s="22" t="s">
        <v>54</v>
      </c>
      <c r="G147" s="23" t="s">
        <v>771</v>
      </c>
    </row>
    <row r="148" spans="2:7" x14ac:dyDescent="0.25">
      <c r="B148" s="22" t="s">
        <v>179</v>
      </c>
      <c r="C148" s="22" t="s">
        <v>676</v>
      </c>
      <c r="D148" s="22" t="s">
        <v>677</v>
      </c>
      <c r="E148" s="22">
        <v>917</v>
      </c>
      <c r="F148" s="22" t="s">
        <v>763</v>
      </c>
      <c r="G148" s="23" t="s">
        <v>777</v>
      </c>
    </row>
    <row r="149" spans="2:7" x14ac:dyDescent="0.25">
      <c r="B149" s="22" t="s">
        <v>678</v>
      </c>
      <c r="C149" s="22" t="s">
        <v>679</v>
      </c>
      <c r="D149" s="22" t="s">
        <v>680</v>
      </c>
      <c r="E149" s="22">
        <v>919</v>
      </c>
      <c r="F149" s="22" t="s">
        <v>763</v>
      </c>
      <c r="G149" s="23" t="s">
        <v>777</v>
      </c>
    </row>
    <row r="150" spans="2:7" x14ac:dyDescent="0.25">
      <c r="B150" s="22" t="s">
        <v>180</v>
      </c>
      <c r="C150" s="22" t="s">
        <v>681</v>
      </c>
      <c r="D150" s="22" t="s">
        <v>682</v>
      </c>
      <c r="E150" s="22">
        <v>923</v>
      </c>
      <c r="F150" s="22" t="s">
        <v>54</v>
      </c>
      <c r="G150" s="23" t="s">
        <v>54</v>
      </c>
    </row>
    <row r="151" spans="2:7" x14ac:dyDescent="0.25">
      <c r="B151" s="22" t="s">
        <v>181</v>
      </c>
      <c r="C151" s="22" t="s">
        <v>683</v>
      </c>
      <c r="D151" s="22" t="s">
        <v>684</v>
      </c>
      <c r="E151" s="22">
        <v>924</v>
      </c>
      <c r="F151" s="22" t="s">
        <v>763</v>
      </c>
      <c r="G151" s="23" t="s">
        <v>777</v>
      </c>
    </row>
    <row r="152" spans="2:7" x14ac:dyDescent="0.25">
      <c r="B152" s="22" t="s">
        <v>685</v>
      </c>
      <c r="C152" s="22" t="s">
        <v>686</v>
      </c>
      <c r="D152" s="22" t="s">
        <v>687</v>
      </c>
      <c r="E152" s="22">
        <v>933</v>
      </c>
      <c r="F152" s="22" t="s">
        <v>763</v>
      </c>
      <c r="G152" s="23" t="s">
        <v>774</v>
      </c>
    </row>
    <row r="153" spans="2:7" x14ac:dyDescent="0.25">
      <c r="B153" s="22" t="s">
        <v>182</v>
      </c>
      <c r="C153" s="22" t="s">
        <v>688</v>
      </c>
      <c r="D153" s="22" t="s">
        <v>689</v>
      </c>
      <c r="E153" s="22">
        <v>941</v>
      </c>
      <c r="F153" s="22" t="s">
        <v>54</v>
      </c>
      <c r="G153" s="23" t="s">
        <v>54</v>
      </c>
    </row>
    <row r="154" spans="2:7" x14ac:dyDescent="0.25">
      <c r="B154" s="22" t="s">
        <v>183</v>
      </c>
      <c r="C154" s="22" t="s">
        <v>690</v>
      </c>
      <c r="D154" s="22" t="s">
        <v>691</v>
      </c>
      <c r="E154" s="22">
        <v>951</v>
      </c>
      <c r="F154" s="22" t="s">
        <v>54</v>
      </c>
      <c r="G154" s="23" t="s">
        <v>54</v>
      </c>
    </row>
    <row r="155" spans="2:7" x14ac:dyDescent="0.25">
      <c r="B155" s="22" t="s">
        <v>184</v>
      </c>
      <c r="C155" s="22" t="s">
        <v>692</v>
      </c>
      <c r="D155" s="22" t="s">
        <v>693</v>
      </c>
      <c r="E155" s="22">
        <v>954</v>
      </c>
      <c r="F155" s="22" t="s">
        <v>54</v>
      </c>
      <c r="G155" s="23" t="s">
        <v>54</v>
      </c>
    </row>
    <row r="156" spans="2:7" x14ac:dyDescent="0.25">
      <c r="B156" s="22" t="s">
        <v>185</v>
      </c>
      <c r="C156" s="22" t="s">
        <v>694</v>
      </c>
      <c r="D156" s="22" t="s">
        <v>647</v>
      </c>
      <c r="E156" s="22">
        <v>957</v>
      </c>
      <c r="F156" s="22" t="s">
        <v>766</v>
      </c>
      <c r="G156" s="23" t="s">
        <v>783</v>
      </c>
    </row>
    <row r="157" spans="2:7" x14ac:dyDescent="0.25">
      <c r="B157" s="22" t="s">
        <v>186</v>
      </c>
      <c r="C157" s="22" t="s">
        <v>695</v>
      </c>
      <c r="D157" s="22" t="s">
        <v>696</v>
      </c>
      <c r="E157" s="22">
        <v>958</v>
      </c>
      <c r="F157" s="22" t="s">
        <v>766</v>
      </c>
      <c r="G157" s="23" t="s">
        <v>62</v>
      </c>
    </row>
    <row r="158" spans="2:7" x14ac:dyDescent="0.25">
      <c r="B158" s="22" t="s">
        <v>187</v>
      </c>
      <c r="C158" s="22" t="s">
        <v>697</v>
      </c>
      <c r="D158" s="22" t="s">
        <v>698</v>
      </c>
      <c r="E158" s="22">
        <v>959</v>
      </c>
      <c r="F158" s="22" t="s">
        <v>766</v>
      </c>
      <c r="G158" s="23" t="s">
        <v>779</v>
      </c>
    </row>
    <row r="159" spans="2:7" x14ac:dyDescent="0.25">
      <c r="B159" s="22" t="s">
        <v>188</v>
      </c>
      <c r="C159" s="22" t="s">
        <v>699</v>
      </c>
      <c r="D159" s="22" t="s">
        <v>696</v>
      </c>
      <c r="E159" s="22">
        <v>960</v>
      </c>
      <c r="F159" s="22" t="s">
        <v>766</v>
      </c>
      <c r="G159" s="23" t="s">
        <v>62</v>
      </c>
    </row>
    <row r="160" spans="2:7" x14ac:dyDescent="0.25">
      <c r="B160" s="22" t="s">
        <v>189</v>
      </c>
      <c r="C160" s="22" t="s">
        <v>700</v>
      </c>
      <c r="D160" s="22" t="s">
        <v>649</v>
      </c>
      <c r="E160" s="22">
        <v>962</v>
      </c>
      <c r="F160" s="22" t="s">
        <v>767</v>
      </c>
      <c r="G160" s="23" t="s">
        <v>784</v>
      </c>
    </row>
    <row r="161" spans="2:7" x14ac:dyDescent="0.25">
      <c r="B161" s="22" t="s">
        <v>701</v>
      </c>
      <c r="C161" s="22" t="s">
        <v>702</v>
      </c>
      <c r="D161" s="22" t="s">
        <v>703</v>
      </c>
      <c r="E161" s="22">
        <v>963</v>
      </c>
      <c r="F161" s="22" t="s">
        <v>762</v>
      </c>
      <c r="G161" s="23" t="s">
        <v>781</v>
      </c>
    </row>
    <row r="162" spans="2:7" x14ac:dyDescent="0.25">
      <c r="B162" s="22" t="s">
        <v>190</v>
      </c>
      <c r="C162" s="22" t="s">
        <v>704</v>
      </c>
      <c r="D162" s="22" t="s">
        <v>705</v>
      </c>
      <c r="E162" s="22">
        <v>964</v>
      </c>
      <c r="F162" s="22" t="s">
        <v>763</v>
      </c>
      <c r="G162" s="23" t="s">
        <v>777</v>
      </c>
    </row>
    <row r="163" spans="2:7" x14ac:dyDescent="0.25">
      <c r="B163" s="22" t="s">
        <v>706</v>
      </c>
      <c r="C163" s="22" t="s">
        <v>707</v>
      </c>
      <c r="D163" s="22" t="s">
        <v>687</v>
      </c>
      <c r="E163" s="22">
        <v>966</v>
      </c>
      <c r="F163" s="22" t="s">
        <v>763</v>
      </c>
      <c r="G163" s="23" t="s">
        <v>774</v>
      </c>
    </row>
    <row r="164" spans="2:7" x14ac:dyDescent="0.25">
      <c r="B164" s="22" t="s">
        <v>191</v>
      </c>
      <c r="C164" s="22" t="s">
        <v>708</v>
      </c>
      <c r="D164" s="22" t="s">
        <v>709</v>
      </c>
      <c r="E164" s="22">
        <v>969</v>
      </c>
      <c r="F164" s="22" t="s">
        <v>764</v>
      </c>
      <c r="G164" s="23" t="s">
        <v>776</v>
      </c>
    </row>
    <row r="165" spans="2:7" x14ac:dyDescent="0.25">
      <c r="B165" s="22" t="s">
        <v>192</v>
      </c>
      <c r="C165" s="22" t="s">
        <v>710</v>
      </c>
      <c r="D165" s="22" t="s">
        <v>689</v>
      </c>
      <c r="E165" s="22">
        <v>973</v>
      </c>
      <c r="F165" s="22" t="s">
        <v>54</v>
      </c>
      <c r="G165" s="23" t="s">
        <v>54</v>
      </c>
    </row>
    <row r="166" spans="2:7" x14ac:dyDescent="0.25">
      <c r="B166" s="22" t="s">
        <v>711</v>
      </c>
      <c r="C166" s="22" t="s">
        <v>712</v>
      </c>
      <c r="D166" s="22" t="s">
        <v>713</v>
      </c>
      <c r="E166" s="22">
        <v>974</v>
      </c>
      <c r="F166" s="22" t="s">
        <v>763</v>
      </c>
      <c r="G166" s="23" t="s">
        <v>774</v>
      </c>
    </row>
    <row r="167" spans="2:7" x14ac:dyDescent="0.25">
      <c r="B167" s="22" t="s">
        <v>714</v>
      </c>
      <c r="C167" s="22" t="s">
        <v>715</v>
      </c>
      <c r="D167" s="22" t="s">
        <v>716</v>
      </c>
      <c r="E167" s="22">
        <v>976</v>
      </c>
      <c r="F167" s="22" t="s">
        <v>763</v>
      </c>
      <c r="G167" s="23" t="s">
        <v>774</v>
      </c>
    </row>
    <row r="168" spans="2:7" x14ac:dyDescent="0.25">
      <c r="B168" s="22" t="s">
        <v>193</v>
      </c>
      <c r="C168" s="22" t="s">
        <v>717</v>
      </c>
      <c r="D168" s="22" t="s">
        <v>718</v>
      </c>
      <c r="E168" s="22">
        <v>983</v>
      </c>
      <c r="F168" s="22" t="s">
        <v>763</v>
      </c>
      <c r="G168" s="23" t="s">
        <v>773</v>
      </c>
    </row>
    <row r="169" spans="2:7" x14ac:dyDescent="0.25">
      <c r="B169" s="22" t="s">
        <v>194</v>
      </c>
      <c r="C169" s="22" t="s">
        <v>719</v>
      </c>
      <c r="D169" s="22" t="s">
        <v>689</v>
      </c>
      <c r="E169" s="22">
        <v>987</v>
      </c>
      <c r="F169" s="22" t="s">
        <v>54</v>
      </c>
      <c r="G169" s="23" t="s">
        <v>54</v>
      </c>
    </row>
    <row r="170" spans="2:7" x14ac:dyDescent="0.25">
      <c r="B170" s="22" t="s">
        <v>195</v>
      </c>
      <c r="C170" s="22" t="s">
        <v>720</v>
      </c>
      <c r="D170" s="22" t="s">
        <v>721</v>
      </c>
      <c r="E170" s="22">
        <v>995</v>
      </c>
      <c r="F170" s="22" t="s">
        <v>766</v>
      </c>
      <c r="G170" s="23" t="s">
        <v>62</v>
      </c>
    </row>
    <row r="171" spans="2:7" x14ac:dyDescent="0.25">
      <c r="B171" s="22" t="s">
        <v>196</v>
      </c>
      <c r="C171" s="22" t="s">
        <v>722</v>
      </c>
      <c r="D171" s="22" t="s">
        <v>721</v>
      </c>
      <c r="E171" s="22">
        <v>997</v>
      </c>
      <c r="F171" s="22" t="s">
        <v>766</v>
      </c>
      <c r="G171" s="23" t="s">
        <v>62</v>
      </c>
    </row>
    <row r="172" spans="2:7" x14ac:dyDescent="0.25">
      <c r="B172" s="22" t="s">
        <v>197</v>
      </c>
      <c r="C172" s="22" t="s">
        <v>723</v>
      </c>
      <c r="D172" s="22" t="s">
        <v>721</v>
      </c>
      <c r="E172" s="22">
        <v>998</v>
      </c>
      <c r="F172" s="22" t="s">
        <v>766</v>
      </c>
      <c r="G172" s="23" t="s">
        <v>62</v>
      </c>
    </row>
    <row r="173" spans="2:7" x14ac:dyDescent="0.25">
      <c r="B173" s="22" t="s">
        <v>198</v>
      </c>
      <c r="C173" s="22" t="s">
        <v>724</v>
      </c>
      <c r="D173" s="22" t="s">
        <v>721</v>
      </c>
      <c r="E173" s="22">
        <v>1000</v>
      </c>
      <c r="F173" s="22" t="s">
        <v>766</v>
      </c>
      <c r="G173" s="23" t="s">
        <v>62</v>
      </c>
    </row>
    <row r="174" spans="2:7" x14ac:dyDescent="0.25">
      <c r="B174" s="22" t="s">
        <v>199</v>
      </c>
      <c r="C174" s="22" t="s">
        <v>725</v>
      </c>
      <c r="D174" s="22" t="s">
        <v>726</v>
      </c>
      <c r="E174" s="22">
        <v>1006</v>
      </c>
      <c r="F174" s="22" t="s">
        <v>767</v>
      </c>
      <c r="G174" s="23" t="s">
        <v>784</v>
      </c>
    </row>
    <row r="175" spans="2:7" x14ac:dyDescent="0.25">
      <c r="B175" s="22" t="s">
        <v>200</v>
      </c>
      <c r="C175" s="22" t="s">
        <v>727</v>
      </c>
      <c r="D175" s="22" t="s">
        <v>728</v>
      </c>
      <c r="E175" s="22">
        <v>1007</v>
      </c>
      <c r="F175" s="22" t="s">
        <v>766</v>
      </c>
      <c r="G175" s="23" t="s">
        <v>782</v>
      </c>
    </row>
    <row r="176" spans="2:7" x14ac:dyDescent="0.25">
      <c r="B176" s="22" t="s">
        <v>201</v>
      </c>
      <c r="C176" s="22" t="s">
        <v>729</v>
      </c>
      <c r="D176" s="22" t="s">
        <v>730</v>
      </c>
      <c r="E176" s="22">
        <v>1010</v>
      </c>
      <c r="F176" s="22" t="s">
        <v>763</v>
      </c>
      <c r="G176" s="23" t="s">
        <v>773</v>
      </c>
    </row>
    <row r="177" spans="2:7" x14ac:dyDescent="0.25">
      <c r="B177" s="22" t="s">
        <v>731</v>
      </c>
      <c r="C177" s="22" t="s">
        <v>732</v>
      </c>
      <c r="D177" s="22" t="s">
        <v>716</v>
      </c>
      <c r="E177" s="22">
        <v>1012</v>
      </c>
      <c r="F177" s="22" t="s">
        <v>763</v>
      </c>
      <c r="G177" s="23" t="s">
        <v>774</v>
      </c>
    </row>
    <row r="178" spans="2:7" x14ac:dyDescent="0.25">
      <c r="B178" s="22" t="s">
        <v>202</v>
      </c>
      <c r="C178" s="22" t="s">
        <v>733</v>
      </c>
      <c r="D178" s="22" t="s">
        <v>689</v>
      </c>
      <c r="E178" s="22">
        <v>1013</v>
      </c>
      <c r="F178" s="22" t="s">
        <v>54</v>
      </c>
      <c r="G178" s="23" t="s">
        <v>54</v>
      </c>
    </row>
    <row r="179" spans="2:7" x14ac:dyDescent="0.25">
      <c r="B179" s="22" t="s">
        <v>203</v>
      </c>
      <c r="C179" s="22" t="s">
        <v>734</v>
      </c>
      <c r="D179" s="22" t="s">
        <v>735</v>
      </c>
      <c r="E179" s="22">
        <v>1014</v>
      </c>
      <c r="F179" s="22" t="s">
        <v>54</v>
      </c>
      <c r="G179" s="23" t="s">
        <v>54</v>
      </c>
    </row>
    <row r="180" spans="2:7" x14ac:dyDescent="0.25">
      <c r="B180" s="22" t="s">
        <v>204</v>
      </c>
      <c r="C180" s="22" t="s">
        <v>736</v>
      </c>
      <c r="D180" s="22" t="s">
        <v>737</v>
      </c>
      <c r="E180" s="22">
        <v>1018</v>
      </c>
      <c r="F180" s="22" t="s">
        <v>767</v>
      </c>
      <c r="G180" s="23" t="s">
        <v>50</v>
      </c>
    </row>
    <row r="181" spans="2:7" x14ac:dyDescent="0.25">
      <c r="B181" s="22" t="s">
        <v>205</v>
      </c>
      <c r="C181" s="22" t="s">
        <v>738</v>
      </c>
      <c r="D181" s="22" t="s">
        <v>739</v>
      </c>
      <c r="E181" s="22">
        <v>1019</v>
      </c>
      <c r="F181" s="22" t="s">
        <v>763</v>
      </c>
      <c r="G181" s="23" t="s">
        <v>777</v>
      </c>
    </row>
    <row r="182" spans="2:7" x14ac:dyDescent="0.25">
      <c r="B182" s="22" t="s">
        <v>206</v>
      </c>
      <c r="C182" s="22" t="s">
        <v>740</v>
      </c>
      <c r="D182" s="22" t="s">
        <v>718</v>
      </c>
      <c r="E182" s="22">
        <v>1020</v>
      </c>
      <c r="F182" s="22" t="s">
        <v>763</v>
      </c>
      <c r="G182" s="23" t="s">
        <v>773</v>
      </c>
    </row>
    <row r="183" spans="2:7" x14ac:dyDescent="0.25">
      <c r="B183" s="22" t="s">
        <v>207</v>
      </c>
      <c r="C183" s="22" t="s">
        <v>741</v>
      </c>
      <c r="D183" s="22" t="s">
        <v>742</v>
      </c>
      <c r="E183" s="22">
        <v>1022</v>
      </c>
      <c r="F183" s="22" t="s">
        <v>763</v>
      </c>
      <c r="G183" s="23" t="s">
        <v>777</v>
      </c>
    </row>
    <row r="184" spans="2:7" x14ac:dyDescent="0.25">
      <c r="B184" s="22" t="s">
        <v>208</v>
      </c>
      <c r="C184" s="22" t="s">
        <v>743</v>
      </c>
      <c r="D184" s="22" t="s">
        <v>744</v>
      </c>
      <c r="E184" s="22">
        <v>1023</v>
      </c>
      <c r="F184" s="22" t="s">
        <v>763</v>
      </c>
      <c r="G184" s="23" t="s">
        <v>773</v>
      </c>
    </row>
    <row r="185" spans="2:7" x14ac:dyDescent="0.25">
      <c r="B185" s="22" t="s">
        <v>745</v>
      </c>
      <c r="C185" s="22" t="s">
        <v>746</v>
      </c>
      <c r="D185" s="22" t="s">
        <v>747</v>
      </c>
      <c r="E185" s="22">
        <v>1028</v>
      </c>
      <c r="F185" s="22" t="s">
        <v>215</v>
      </c>
      <c r="G185" s="23" t="s">
        <v>215</v>
      </c>
    </row>
    <row r="186" spans="2:7" x14ac:dyDescent="0.25">
      <c r="B186" s="22" t="s">
        <v>209</v>
      </c>
      <c r="C186" s="22" t="s">
        <v>748</v>
      </c>
      <c r="D186" s="22" t="s">
        <v>735</v>
      </c>
      <c r="E186" s="22">
        <v>1032</v>
      </c>
      <c r="F186" s="22" t="s">
        <v>54</v>
      </c>
      <c r="G186" s="23" t="s">
        <v>54</v>
      </c>
    </row>
    <row r="187" spans="2:7" x14ac:dyDescent="0.25">
      <c r="B187" s="22" t="s">
        <v>210</v>
      </c>
      <c r="C187" s="22" t="s">
        <v>749</v>
      </c>
      <c r="D187" s="22" t="s">
        <v>735</v>
      </c>
      <c r="E187" s="22">
        <v>1033</v>
      </c>
      <c r="F187" s="22" t="s">
        <v>54</v>
      </c>
      <c r="G187" s="23" t="s">
        <v>54</v>
      </c>
    </row>
    <row r="188" spans="2:7" x14ac:dyDescent="0.25">
      <c r="B188" s="22" t="s">
        <v>211</v>
      </c>
      <c r="C188" s="22" t="s">
        <v>750</v>
      </c>
      <c r="D188" s="22" t="s">
        <v>751</v>
      </c>
      <c r="E188" s="22">
        <v>1034</v>
      </c>
      <c r="F188" s="22" t="s">
        <v>764</v>
      </c>
      <c r="G188" s="23" t="s">
        <v>776</v>
      </c>
    </row>
    <row r="189" spans="2:7" x14ac:dyDescent="0.25">
      <c r="B189" s="22" t="s">
        <v>752</v>
      </c>
      <c r="C189" s="22" t="s">
        <v>753</v>
      </c>
      <c r="D189" s="22" t="s">
        <v>754</v>
      </c>
      <c r="E189" s="22">
        <v>1044</v>
      </c>
      <c r="F189" s="22" t="s">
        <v>762</v>
      </c>
      <c r="G189" s="23" t="s">
        <v>772</v>
      </c>
    </row>
    <row r="190" spans="2:7" x14ac:dyDescent="0.25">
      <c r="B190" s="22" t="s">
        <v>212</v>
      </c>
      <c r="C190" s="22" t="s">
        <v>755</v>
      </c>
      <c r="D190" s="22" t="s">
        <v>756</v>
      </c>
      <c r="E190" s="22">
        <v>6152</v>
      </c>
      <c r="F190" s="22" t="s">
        <v>766</v>
      </c>
      <c r="G190" s="23" t="s">
        <v>786</v>
      </c>
    </row>
    <row r="191" spans="2:7" x14ac:dyDescent="0.25">
      <c r="B191" s="22" t="s">
        <v>213</v>
      </c>
      <c r="C191" s="22" t="s">
        <v>770</v>
      </c>
      <c r="D191" s="22" t="s">
        <v>757</v>
      </c>
      <c r="E191" s="22">
        <v>1049</v>
      </c>
      <c r="F191" s="22" t="s">
        <v>767</v>
      </c>
      <c r="G191" s="23" t="s">
        <v>784</v>
      </c>
    </row>
    <row r="192" spans="2:7" x14ac:dyDescent="0.25">
      <c r="B192" s="22" t="s">
        <v>758</v>
      </c>
      <c r="C192" s="22" t="s">
        <v>759</v>
      </c>
      <c r="D192" s="22" t="s">
        <v>760</v>
      </c>
      <c r="E192" s="22">
        <v>1050</v>
      </c>
      <c r="F192" s="22" t="s">
        <v>763</v>
      </c>
      <c r="G192" s="23" t="s">
        <v>773</v>
      </c>
    </row>
    <row r="193" spans="2:7" x14ac:dyDescent="0.25">
      <c r="B193" s="24" t="s">
        <v>795</v>
      </c>
      <c r="C193" s="25" t="s">
        <v>359</v>
      </c>
      <c r="D193" s="25" t="s">
        <v>796</v>
      </c>
      <c r="E193" s="25">
        <v>630245</v>
      </c>
      <c r="F193" s="25" t="s">
        <v>56</v>
      </c>
      <c r="G193" s="23" t="s">
        <v>56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39</vt:i4>
      </vt:variant>
    </vt:vector>
  </HeadingPairs>
  <TitlesOfParts>
    <vt:vector size="43" baseType="lpstr">
      <vt:lpstr>SourceData</vt:lpstr>
      <vt:lpstr>Lists</vt:lpstr>
      <vt:lpstr>Reporter</vt:lpstr>
      <vt:lpstr>English Names</vt:lpstr>
      <vt:lpstr>Contractor</vt:lpstr>
      <vt:lpstr>D</vt:lpstr>
      <vt:lpstr>Electrical</vt:lpstr>
      <vt:lpstr>Electrical.</vt:lpstr>
      <vt:lpstr>EnglishNames</vt:lpstr>
      <vt:lpstr>Environment</vt:lpstr>
      <vt:lpstr>Environment.</vt:lpstr>
      <vt:lpstr>HR</vt:lpstr>
      <vt:lpstr>HR.</vt:lpstr>
      <vt:lpstr>IT</vt:lpstr>
      <vt:lpstr>IT.</vt:lpstr>
      <vt:lpstr>Mechanical</vt:lpstr>
      <vt:lpstr>Mechanical.</vt:lpstr>
      <vt:lpstr>Other</vt:lpstr>
      <vt:lpstr>Plant_Manag</vt:lpstr>
      <vt:lpstr>Plant_Manag.</vt:lpstr>
      <vt:lpstr>PM</vt:lpstr>
      <vt:lpstr>PM.</vt:lpstr>
      <vt:lpstr>Process</vt:lpstr>
      <vt:lpstr>Process.</vt:lpstr>
      <vt:lpstr>Production</vt:lpstr>
      <vt:lpstr>Production.</vt:lpstr>
      <vt:lpstr>Purchasing</vt:lpstr>
      <vt:lpstr>qgtgtjuytjn</vt:lpstr>
      <vt:lpstr>Quality</vt:lpstr>
      <vt:lpstr>Quality.</vt:lpstr>
      <vt:lpstr>ReporterDepartment</vt:lpstr>
      <vt:lpstr>Resp.Department</vt:lpstr>
      <vt:lpstr>Safety</vt:lpstr>
      <vt:lpstr>Safety.</vt:lpstr>
      <vt:lpstr>SDGAG</vt:lpstr>
      <vt:lpstr>Security.</vt:lpstr>
      <vt:lpstr>SFGSDG</vt:lpstr>
      <vt:lpstr>Stores</vt:lpstr>
      <vt:lpstr>Stores.</vt:lpstr>
      <vt:lpstr>TblElectrical</vt:lpstr>
      <vt:lpstr>TblMechanical</vt:lpstr>
      <vt:lpstr>TblQuality</vt:lpstr>
      <vt:lpstr>Type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ATR</dc:title>
  <dc:creator/>
  <cp:lastModifiedBy/>
  <dcterms:created xsi:type="dcterms:W3CDTF">2015-06-05T18:17:20Z</dcterms:created>
  <dcterms:modified xsi:type="dcterms:W3CDTF">2021-08-01T16:54:48Z</dcterms:modified>
</cp:coreProperties>
</file>